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06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'All'!$A$1:$AF$373</definedName>
    <definedName name="_xlnm.Print_Area" localSheetId="0">'SRSA'!$A$1:$AF$183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<sst xmlns="http://schemas.openxmlformats.org/spreadsheetml/2006/main" count="5060" uniqueCount="1685">
  <si>
    <t>503906 000</t>
  </si>
  <si>
    <t>LYNNVILLE-SULLY COMM SCHOOL DISTRICT</t>
  </si>
  <si>
    <t>BOX 210</t>
  </si>
  <si>
    <t>SULLY</t>
  </si>
  <si>
    <t>224419 000</t>
  </si>
  <si>
    <t>MFL MARMAC COMM SCHOOL DISTRICT</t>
  </si>
  <si>
    <t>MONONA</t>
  </si>
  <si>
    <t>083942 000</t>
  </si>
  <si>
    <t>MADRID COMM SCHOOL DISTRICT</t>
  </si>
  <si>
    <t>201 N. MAIN</t>
  </si>
  <si>
    <t>MADRID</t>
  </si>
  <si>
    <t>653978 000</t>
  </si>
  <si>
    <t>MALVERN COMM SCHOOL DISTRICT</t>
  </si>
  <si>
    <t>1505 E 15TH STREET</t>
  </si>
  <si>
    <t>MALVERN</t>
  </si>
  <si>
    <t>144014 000</t>
  </si>
  <si>
    <t>MANNING COMM SCHOOL DISTRICT</t>
  </si>
  <si>
    <t>209 10TH ST</t>
  </si>
  <si>
    <t>MANNING</t>
  </si>
  <si>
    <t>134023 000</t>
  </si>
  <si>
    <t>MANSON NORTHWEST WEBSTER COMM SCHOOL DISTRICT</t>
  </si>
  <si>
    <t>1227 16TH ST</t>
  </si>
  <si>
    <t>MANSON</t>
  </si>
  <si>
    <t>674033 000</t>
  </si>
  <si>
    <t>MAPLE VALLEY COMM SCHOOL DISTRICT</t>
  </si>
  <si>
    <t>501 S 7TH ST</t>
  </si>
  <si>
    <t>MAPLETON</t>
  </si>
  <si>
    <t>494041 000</t>
  </si>
  <si>
    <t>MAQUOKETA COMM SCHOOL DISTRICT</t>
  </si>
  <si>
    <t>612 SO VERMONT</t>
  </si>
  <si>
    <t>MAQUOKETA</t>
  </si>
  <si>
    <t>284043 000</t>
  </si>
  <si>
    <t>MAQUOKETA VALLEY COMM SCHOOL DISTRICT</t>
  </si>
  <si>
    <t>PO BOX  186</t>
  </si>
  <si>
    <t>DELHI</t>
  </si>
  <si>
    <t>184068 000</t>
  </si>
  <si>
    <t>MARCUS-MERIDEN-CLEGHORN COMM SCHOOL DISTRICT</t>
  </si>
  <si>
    <t>BOX 667</t>
  </si>
  <si>
    <t>MARCUS</t>
  </si>
  <si>
    <t>574086 000</t>
  </si>
  <si>
    <t>MARION INDEPENDENT SCHOOL DISTRICT</t>
  </si>
  <si>
    <t>P O BOX 606</t>
  </si>
  <si>
    <t>644104 000</t>
  </si>
  <si>
    <t>MARSHALLTOWN COMM SCHOOL DISTRICT</t>
  </si>
  <si>
    <t>317 COLUMBUS DR</t>
  </si>
  <si>
    <t>MARSHALLTOWN</t>
  </si>
  <si>
    <t>914122 000</t>
  </si>
  <si>
    <t>MARTENSDALE-ST MARYS COMM SCHOOL DISTRICT</t>
  </si>
  <si>
    <t>BOX 187</t>
  </si>
  <si>
    <t>MARTENSDALE</t>
  </si>
  <si>
    <t>174131 000</t>
  </si>
  <si>
    <t>MASON CITY COMM SCHOOL DISTRICT</t>
  </si>
  <si>
    <t>1515 SOUTH PENNSYLVANIA</t>
  </si>
  <si>
    <t>844149 000</t>
  </si>
  <si>
    <t>MOC-FLOYD VALLEY COMM SCHOOL DISTRICT</t>
  </si>
  <si>
    <t>PO BOX  257</t>
  </si>
  <si>
    <t>ORANGE CITY</t>
  </si>
  <si>
    <t>294203 000</t>
  </si>
  <si>
    <t>MEDIAPOLIS COMM SCHOOL DISTRICT</t>
  </si>
  <si>
    <t>P.O. BOX 42</t>
  </si>
  <si>
    <t>MEDIAPOLIS</t>
  </si>
  <si>
    <t>634212 000</t>
  </si>
  <si>
    <t>MELCHER-DALLAS COMM SCHOOL DISTRICT</t>
  </si>
  <si>
    <t>BOX 489</t>
  </si>
  <si>
    <t>MELCHER</t>
  </si>
  <si>
    <t>174266 000</t>
  </si>
  <si>
    <t>MESERVEY-THORNTON COMM SCHOOL DISTRICT</t>
  </si>
  <si>
    <t>P.O. BOX 150</t>
  </si>
  <si>
    <t>924271 000</t>
  </si>
  <si>
    <t>MID-PRAIRIE COMM SCHOOL DISTRICT</t>
  </si>
  <si>
    <t>PO BOX  150</t>
  </si>
  <si>
    <t>WELLMAN</t>
  </si>
  <si>
    <t>534269 000</t>
  </si>
  <si>
    <t>MIDLAND COMM SCHOOL DISTRICT</t>
  </si>
  <si>
    <t>109 GREEN</t>
  </si>
  <si>
    <t>434356 000</t>
  </si>
  <si>
    <t>MISSOURI VALLEY COMM SCHOOL DISTRICT</t>
  </si>
  <si>
    <t>109 EAST MICHIGAN STREET</t>
  </si>
  <si>
    <t>MISSOURI VALLEY</t>
  </si>
  <si>
    <t>794437 000</t>
  </si>
  <si>
    <t>MONTEZUMA COMM SCHOOL DISTRICT</t>
  </si>
  <si>
    <t>PO BOX  580</t>
  </si>
  <si>
    <t>534446 000</t>
  </si>
  <si>
    <t>MONTICELLO COMM SCHOOL DISTRICT</t>
  </si>
  <si>
    <t>711 S MAPLE ST</t>
  </si>
  <si>
    <t>044491 000</t>
  </si>
  <si>
    <t>MORAVIA COMM SCHOOL DISTRICT</t>
  </si>
  <si>
    <t>505 N TRUSSELL ST</t>
  </si>
  <si>
    <t>MORAVIA</t>
  </si>
  <si>
    <t>274505 000</t>
  </si>
  <si>
    <t>MORMON TRAIL COMM SCHOOL DISTRICT</t>
  </si>
  <si>
    <t>P.O. BOX 156</t>
  </si>
  <si>
    <t>HUMESTON</t>
  </si>
  <si>
    <t>584509 000</t>
  </si>
  <si>
    <t>MORNING SUN COMM SCHOOL DISTRICT</t>
  </si>
  <si>
    <t>MORNING SUN</t>
  </si>
  <si>
    <t>044518 000</t>
  </si>
  <si>
    <t>MOULTON-UDELL COMM SCHOOL DISTRICT</t>
  </si>
  <si>
    <t>305 E 8TH</t>
  </si>
  <si>
    <t>MOULTON</t>
  </si>
  <si>
    <t>804527 000</t>
  </si>
  <si>
    <t>MOUNT AYR COMM SCHOOL DISTRICT</t>
  </si>
  <si>
    <t>1001 E COLUMBUS</t>
  </si>
  <si>
    <t>MOUNT AYR</t>
  </si>
  <si>
    <t>444536 000</t>
  </si>
  <si>
    <t>MOUNT PLEASANT COMM SCHOOL DISTRICT</t>
  </si>
  <si>
    <t>400 EAST MADISON</t>
  </si>
  <si>
    <t>MOUNT PLEASANT</t>
  </si>
  <si>
    <t>574554 000</t>
  </si>
  <si>
    <t>MOUNT VERNON COMM SCHOOL DISTRICT</t>
  </si>
  <si>
    <t>525 PALISADES RD</t>
  </si>
  <si>
    <t>204572 000</t>
  </si>
  <si>
    <t>MURRAY COMM SCHOOL DISTRICT</t>
  </si>
  <si>
    <t>MURRAY</t>
  </si>
  <si>
    <t>704581 000</t>
  </si>
  <si>
    <t>MUSCATINE COMM SCHOOL DISTRICT</t>
  </si>
  <si>
    <t>1403 PARK AVE</t>
  </si>
  <si>
    <t>MUSCATINE</t>
  </si>
  <si>
    <t>194599 000</t>
  </si>
  <si>
    <t>NASHUA-PLAINFIELD COMM SCHOOL DISTRICT</t>
  </si>
  <si>
    <t>PO BOX  569</t>
  </si>
  <si>
    <t>NASHUA</t>
  </si>
  <si>
    <t>854617 000</t>
  </si>
  <si>
    <t>NEVADA COMM SCHOOL DISTRICT</t>
  </si>
  <si>
    <t>1035 15TH ST</t>
  </si>
  <si>
    <t>NEVADA</t>
  </si>
  <si>
    <t>194662 000</t>
  </si>
  <si>
    <t>NEW HAMPTON COMM SCHOOL DISTRICT</t>
  </si>
  <si>
    <t>710 W MAIN</t>
  </si>
  <si>
    <t>NEW HAMPTON</t>
  </si>
  <si>
    <t>444689 000</t>
  </si>
  <si>
    <t>NEW LONDON COMM SCHOOL DISTRICT</t>
  </si>
  <si>
    <t>PO BOX  97</t>
  </si>
  <si>
    <t>874698 000</t>
  </si>
  <si>
    <t>NEW MARKET COMM SCHOOL DISTRICT</t>
  </si>
  <si>
    <t>114644 000</t>
  </si>
  <si>
    <t>NEWELL-FONDA COMM SCHOOL DISTRICT</t>
  </si>
  <si>
    <t>P.O. BOX 297</t>
  </si>
  <si>
    <t>NEWELL</t>
  </si>
  <si>
    <t>504725 000</t>
  </si>
  <si>
    <t>NEWTON COMM SCHOOL DISTRICT</t>
  </si>
  <si>
    <t>807 S 6TH AVE WEST</t>
  </si>
  <si>
    <t>654751 000</t>
  </si>
  <si>
    <t>NISHNA VALLEY COMM SCHOOL DISTRICT</t>
  </si>
  <si>
    <t>58962 380TH ST</t>
  </si>
  <si>
    <t>HASTINGS</t>
  </si>
  <si>
    <t>344761 000</t>
  </si>
  <si>
    <t>NORA SPRINGS-ROCK FALLS COMM SCHOOL DISTRICT</t>
  </si>
  <si>
    <t>PO BOX 367</t>
  </si>
  <si>
    <t>NORA SPRINGS</t>
  </si>
  <si>
    <t>984772 000</t>
  </si>
  <si>
    <t>NORTH CENTRAL COMM SCHOOL DISTRICT</t>
  </si>
  <si>
    <t>P.O. BOX 190</t>
  </si>
  <si>
    <t>MANLY</t>
  </si>
  <si>
    <t>574777 000</t>
  </si>
  <si>
    <t>NORTH LINN COMM SCHOOL DISTRICT</t>
  </si>
  <si>
    <t>TROY MILLS</t>
  </si>
  <si>
    <t>554778 000</t>
  </si>
  <si>
    <t>NORTH KOSSUTH COMM SCHOOL DISTRICT</t>
  </si>
  <si>
    <t>PO BOX  567</t>
  </si>
  <si>
    <t>SWEA CITY</t>
  </si>
  <si>
    <t>624776 000</t>
  </si>
  <si>
    <t>NORTH MAHASKA COMM SCHOOL DISTRICT</t>
  </si>
  <si>
    <t>PO BOX  89</t>
  </si>
  <si>
    <t>NEW SHARON</t>
  </si>
  <si>
    <t>774779 000</t>
  </si>
  <si>
    <t>NORTH POLK COMM SCHOOL DISTRICT</t>
  </si>
  <si>
    <t>313 NE 141ST AVE</t>
  </si>
  <si>
    <t>ALLEMAN</t>
  </si>
  <si>
    <t>824784 000</t>
  </si>
  <si>
    <t>NORTH SCOTT COMM SCHOOL DISTRICT</t>
  </si>
  <si>
    <t>251 E IOWA ST</t>
  </si>
  <si>
    <t>ELDRIDGE</t>
  </si>
  <si>
    <t>864785 000</t>
  </si>
  <si>
    <t>NORTH TAMA COUNTY COMM SCHOOL DISTRICT</t>
  </si>
  <si>
    <t>605 WALNUT</t>
  </si>
  <si>
    <t>TRAER</t>
  </si>
  <si>
    <t>964787 000</t>
  </si>
  <si>
    <t>NORTH WINNESHIEK COMM SCHOOL DISTRICT</t>
  </si>
  <si>
    <t>3495 NORTH WINN ROAD</t>
  </si>
  <si>
    <t>234773 000</t>
  </si>
  <si>
    <t>NORTHEAST COMM SCHOOL DISTRICT</t>
  </si>
  <si>
    <t>BOX 66</t>
  </si>
  <si>
    <t>GOOSE LAKE</t>
  </si>
  <si>
    <t>404775 000</t>
  </si>
  <si>
    <t>NORTHEAST HAMILTON COMM SCHOOL DISTRICT</t>
  </si>
  <si>
    <t>606 ILLINOIS ST</t>
  </si>
  <si>
    <t>BLAIRSBURG</t>
  </si>
  <si>
    <t>984788 000</t>
  </si>
  <si>
    <t>NORTHWOOD-KENSETT COMM SCHOOL DISTRICT</t>
  </si>
  <si>
    <t>PO BOX 289</t>
  </si>
  <si>
    <t>NORTHWOOD</t>
  </si>
  <si>
    <t>914797 000</t>
  </si>
  <si>
    <t>NORWALK COMM SCHOOL DISTRICT</t>
  </si>
  <si>
    <t>906 SCHOOL AVE</t>
  </si>
  <si>
    <t>814860 000</t>
  </si>
  <si>
    <t>ODEBOLT-ARTHUR COMM SCHOOL DISTRICT</t>
  </si>
  <si>
    <t>P. O. BOX 475</t>
  </si>
  <si>
    <t>ODEBOLT</t>
  </si>
  <si>
    <t>334869 000</t>
  </si>
  <si>
    <t>OELWEIN COMM SCHOOL DISTRICT</t>
  </si>
  <si>
    <t>307 8TH AVE SE</t>
  </si>
  <si>
    <t>OELWEIN</t>
  </si>
  <si>
    <t>084878 000</t>
  </si>
  <si>
    <t>OGDEN COMM SCHOOL DISTRICT</t>
  </si>
  <si>
    <t>PO BOX  250</t>
  </si>
  <si>
    <t>534905 000</t>
  </si>
  <si>
    <t>OLIN CONSOLIDATED SCHOOL DISTRICT</t>
  </si>
  <si>
    <t>PO BOX  320</t>
  </si>
  <si>
    <t>OLIN</t>
  </si>
  <si>
    <t>014978 000</t>
  </si>
  <si>
    <t>ORIENT-MACKSBURG COMM SCHOOL DISTRICT</t>
  </si>
  <si>
    <t>PO 129</t>
  </si>
  <si>
    <t>ORIENT</t>
  </si>
  <si>
    <t>664995 000</t>
  </si>
  <si>
    <t>OSAGE COMM SCHOOL DISTRICT</t>
  </si>
  <si>
    <t>820 SAWYER</t>
  </si>
  <si>
    <t>OSAGE</t>
  </si>
  <si>
    <t>625013 000</t>
  </si>
  <si>
    <t>OSKALOOSA COMM SCHOOL DISTRICT</t>
  </si>
  <si>
    <t>PO BOX  710</t>
  </si>
  <si>
    <t>OSKALOOSA</t>
  </si>
  <si>
    <t>905049 000</t>
  </si>
  <si>
    <t>OTTUMWA COMM SCHOOL DISTRICT</t>
  </si>
  <si>
    <t>422 MCCARROLL DR</t>
  </si>
  <si>
    <t>OTTUMWA</t>
  </si>
  <si>
    <t>125130 000</t>
  </si>
  <si>
    <t>PARKERSBURG COMM SCHOOL DISTRICT</t>
  </si>
  <si>
    <t>610 JOHNSON</t>
  </si>
  <si>
    <t>PARKERSBURG</t>
  </si>
  <si>
    <t>375139 000</t>
  </si>
  <si>
    <t>PATON-CHURDAN COMM SCHOOL DISTRICT</t>
  </si>
  <si>
    <t>BOX 157</t>
  </si>
  <si>
    <t>CHURDAN</t>
  </si>
  <si>
    <t>545163 000</t>
  </si>
  <si>
    <t>PEKIN COMM SCHOOL DISTRICT</t>
  </si>
  <si>
    <t>1062 BIRCH AVE</t>
  </si>
  <si>
    <t>PACKWOOD</t>
  </si>
  <si>
    <t>635166 000</t>
  </si>
  <si>
    <t>PELLA COMM SCHOOL DISTRICT</t>
  </si>
  <si>
    <t>210 E UNIVERSITY ST</t>
  </si>
  <si>
    <t>PELLA</t>
  </si>
  <si>
    <t>255184 000</t>
  </si>
  <si>
    <t>PERRY COMM SCHOOL DISTRICT</t>
  </si>
  <si>
    <t>1219 WARFORD STREET</t>
  </si>
  <si>
    <t>825250 000</t>
  </si>
  <si>
    <t>PLEASANT VALLEY COMM SCHOOL DISTRICT</t>
  </si>
  <si>
    <t>PO BOX  332</t>
  </si>
  <si>
    <t>PLEASANT VALLEY</t>
  </si>
  <si>
    <t>635256 000</t>
  </si>
  <si>
    <t>PLEASANTVILLE COMM SCHOOL DISTRICT</t>
  </si>
  <si>
    <t>415 JONES ST</t>
  </si>
  <si>
    <t>PLEASANTVILLE</t>
  </si>
  <si>
    <t>765283 000</t>
  </si>
  <si>
    <t>POCAHONTAS AREA COMM SCHOOL DISTRICT</t>
  </si>
  <si>
    <t>202 1ST AVE SW</t>
  </si>
  <si>
    <t>POCAHONTAS</t>
  </si>
  <si>
    <t>135301 000</t>
  </si>
  <si>
    <t>POMEROY-PALMER COMM SCHOOL DISTRICT</t>
  </si>
  <si>
    <t>202 E HARRISON ST</t>
  </si>
  <si>
    <t>POMEROY</t>
  </si>
  <si>
    <t>035310 000</t>
  </si>
  <si>
    <t>POSTVILLE COMM SCHOOL DISTRICT</t>
  </si>
  <si>
    <t>PO BOX  717</t>
  </si>
  <si>
    <t>POSTVILLE</t>
  </si>
  <si>
    <t>025328 000</t>
  </si>
  <si>
    <t>PRESCOTT COMM SCHOOL DISTRICT</t>
  </si>
  <si>
    <t>PO BOX  1</t>
  </si>
  <si>
    <t>PRESCOTT</t>
  </si>
  <si>
    <t>OGDEN</t>
  </si>
  <si>
    <t>ROYAL</t>
  </si>
  <si>
    <t>RIVERSIDE</t>
  </si>
  <si>
    <t>THORNTON</t>
  </si>
  <si>
    <t>PO BOX 580</t>
  </si>
  <si>
    <t>WAVERLY</t>
  </si>
  <si>
    <t>WINFIELD</t>
  </si>
  <si>
    <t>BOX 97</t>
  </si>
  <si>
    <t>BOX 8</t>
  </si>
  <si>
    <t>CENTERVILLE</t>
  </si>
  <si>
    <t>CLARKSVILLE</t>
  </si>
  <si>
    <t>FREMONT</t>
  </si>
  <si>
    <t>PO BOX 469</t>
  </si>
  <si>
    <t>PO BOX 79</t>
  </si>
  <si>
    <t>CRESTON</t>
  </si>
  <si>
    <t>PO BOX 200</t>
  </si>
  <si>
    <t>PO BOX 187</t>
  </si>
  <si>
    <t>DUNLAP</t>
  </si>
  <si>
    <t>ELGIN</t>
  </si>
  <si>
    <t>GLENWOOD</t>
  </si>
  <si>
    <t>GREENFIELD</t>
  </si>
  <si>
    <t>KNOXVILLE</t>
  </si>
  <si>
    <t>LANSING</t>
  </si>
  <si>
    <t>LOGAN</t>
  </si>
  <si>
    <t>JESUP</t>
  </si>
  <si>
    <t>PO BOX 310</t>
  </si>
  <si>
    <t>PO BOX 40</t>
  </si>
  <si>
    <t>GILMAN</t>
  </si>
  <si>
    <t>MARENGO</t>
  </si>
  <si>
    <t>COLFAX</t>
  </si>
  <si>
    <t>MASON CITY</t>
  </si>
  <si>
    <t>MARION</t>
  </si>
  <si>
    <t>WATERLOO</t>
  </si>
  <si>
    <t>DANVILLE</t>
  </si>
  <si>
    <t>ROCKFORD</t>
  </si>
  <si>
    <t>PO BOX 287</t>
  </si>
  <si>
    <t>BOX 130</t>
  </si>
  <si>
    <t>ARMSTRONG</t>
  </si>
  <si>
    <t>SEYMOUR</t>
  </si>
  <si>
    <t>STRATFORD</t>
  </si>
  <si>
    <t>WILTON</t>
  </si>
  <si>
    <t>BURLINGTON</t>
  </si>
  <si>
    <t>NEW LONDON</t>
  </si>
  <si>
    <t>BLOOMFIELD</t>
  </si>
  <si>
    <t>BROOKLYN</t>
  </si>
  <si>
    <t>GRISWOLD</t>
  </si>
  <si>
    <t>LISBON</t>
  </si>
  <si>
    <t>MILFORD</t>
  </si>
  <si>
    <t>OXFORD</t>
  </si>
  <si>
    <t>PRESTON</t>
  </si>
  <si>
    <t>FAIRFIELD</t>
  </si>
  <si>
    <t>MANCHESTER</t>
  </si>
  <si>
    <t>NORWALK</t>
  </si>
  <si>
    <t>CLINTON</t>
  </si>
  <si>
    <t>HAMPTON</t>
  </si>
  <si>
    <t>P.O. BOX 110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</si>
  <si>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</si>
  <si>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</si>
  <si>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</si>
  <si>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</si>
  <si>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</si>
  <si>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</si>
  <si>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</si>
  <si>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</si>
  <si>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</si>
  <si>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</si>
  <si>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</si>
  <si>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</si>
  <si>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</si>
  <si>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</si>
  <si>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</si>
  <si>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</si>
  <si>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</si>
  <si>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</si>
  <si>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</si>
  <si>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</si>
  <si>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</si>
  <si>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</si>
  <si>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</si>
  <si>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</si>
  <si>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</si>
  <si>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</si>
  <si>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</si>
  <si>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</si>
  <si>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</si>
  <si>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</si>
  <si>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WYOMING</t>
  </si>
  <si>
    <t>DELMAR</t>
  </si>
  <si>
    <t>WASHINGTON</t>
  </si>
  <si>
    <t>LAKE CITY</t>
  </si>
  <si>
    <t>MONTICELLO</t>
  </si>
  <si>
    <t>STUART</t>
  </si>
  <si>
    <t>MILTON</t>
  </si>
  <si>
    <t>PERRY</t>
  </si>
  <si>
    <t>LENOX</t>
  </si>
  <si>
    <t>NEWTON</t>
  </si>
  <si>
    <t>ADEL</t>
  </si>
  <si>
    <t>JEFFERSON</t>
  </si>
  <si>
    <t>MOUNT VERNON</t>
  </si>
  <si>
    <t>NO</t>
  </si>
  <si>
    <t>FISCAL YEAR 2005 SPREADSHEET FOR SMALL, RURAL SCHOOL ACHIEVEMENT PROGRAM AND RURAL LOW-INCOME SCHOOL PROGRAM</t>
  </si>
  <si>
    <t>Iowa School Districts</t>
  </si>
  <si>
    <t>YES</t>
  </si>
  <si>
    <t>4,8</t>
  </si>
  <si>
    <t>7,8</t>
  </si>
  <si>
    <t>6,7</t>
  </si>
  <si>
    <t>7,N</t>
  </si>
  <si>
    <t>5,N</t>
  </si>
  <si>
    <t>2,4,8</t>
  </si>
  <si>
    <t>6,N</t>
  </si>
  <si>
    <t>5,7,N</t>
  </si>
  <si>
    <t>2,3,8</t>
  </si>
  <si>
    <t>2,8</t>
  </si>
  <si>
    <t>2,4,N</t>
  </si>
  <si>
    <t>3,8</t>
  </si>
  <si>
    <t>6,7,N</t>
  </si>
  <si>
    <t>2,8,N</t>
  </si>
  <si>
    <t>4,7,8</t>
  </si>
  <si>
    <t>4,8,N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</si>
  <si>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</si>
  <si>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</si>
  <si>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</si>
  <si>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</si>
  <si>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</si>
  <si>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</si>
  <si>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Woodbury Central Community School District</t>
  </si>
  <si>
    <t>Woodbine Community School</t>
  </si>
  <si>
    <t>Woden-Crystal Lake Community School Woden-Crystal Lake Community School District</t>
  </si>
  <si>
    <t>Winfield-Mt. Union Community School District</t>
  </si>
  <si>
    <t>WHITING COMM SCHOOL WHITING COMMUNITY SCHOOL</t>
  </si>
  <si>
    <t>WEST HARRISON COMMUNITY SCHOOL DISTRICT</t>
  </si>
  <si>
    <t>West Central Community School District West Central Community School District</t>
  </si>
  <si>
    <t>West Bend - Mallard CSD</t>
  </si>
  <si>
    <t>Walnut Community School District</t>
  </si>
  <si>
    <t>Wall Lake View Auburn CSD Wall Lake View Auburn Comm. School District.</t>
  </si>
  <si>
    <t>WACO Community School</t>
  </si>
  <si>
    <t>VILLISCA COMMUNITY SCHOOL</t>
  </si>
  <si>
    <t>Ventura Community Schools Public School District</t>
  </si>
  <si>
    <t>Van Meter CSD Van Meter CSD</t>
  </si>
  <si>
    <t>VALLEY COMMUNITY SCHOOL DISTRICT</t>
  </si>
  <si>
    <t>United Community School District</t>
  </si>
  <si>
    <t>Twin Rivers Community Schools</t>
  </si>
  <si>
    <t>Twin Cedars Community School District</t>
  </si>
  <si>
    <t>Turkey Valley Community School</t>
  </si>
  <si>
    <t>Tripoli Community School District</t>
  </si>
  <si>
    <t>Tri-County Community School District Tri-County Community School District</t>
  </si>
  <si>
    <t>Titonka Consolidated School District Titonka Consolidated School District is a K-8 district.</t>
  </si>
  <si>
    <t>Terril School K-12 School</t>
  </si>
  <si>
    <t>Stratford Community School District Stratford Community School District</t>
  </si>
  <si>
    <t>STANTON COMMUNITY SCHOOL DISTRICT PUBLIC SCHOOL</t>
  </si>
  <si>
    <t>Springville Community School District Public School System</t>
  </si>
  <si>
    <t>Southern Cal Comm. Schools</t>
  </si>
  <si>
    <t>Southeast Webster Community School District</t>
  </si>
  <si>
    <t>Southeast Warren Comm School School</t>
  </si>
  <si>
    <t>South Winneshiek Community School District</t>
  </si>
  <si>
    <t>South Page Community School District K-12 public Education</t>
  </si>
  <si>
    <t>South Clay Comm School Public K-12 District PK-6 Students In-House</t>
  </si>
  <si>
    <t>Sioux Central Community School District Public School</t>
  </si>
  <si>
    <t>Sidney Community School District PreK-12 education (public)</t>
  </si>
  <si>
    <t>Sheffield-Chapin Community School</t>
  </si>
  <si>
    <t>Seymour Community School</t>
  </si>
  <si>
    <t>Sentral Community School District K-12 Public School District</t>
  </si>
  <si>
    <t>Schleswig Community Schools</t>
  </si>
  <si>
    <t>Schaller-Crestland Comm School District</t>
  </si>
  <si>
    <t>Sac Community Schools PK-12 school district</t>
  </si>
  <si>
    <t>Ruthven-Ayrshire CSD PK-12 Public School</t>
  </si>
  <si>
    <t>Russell Community School Russell Community School District</t>
  </si>
  <si>
    <t>Rockwell-Swaledale Community School K-12 Public School</t>
  </si>
  <si>
    <t>Rockwell City-Lytton Community School</t>
  </si>
  <si>
    <t>River Valley Community Schools</t>
  </si>
  <si>
    <t>Riceville Community School District</t>
  </si>
  <si>
    <t>Remsen-Union Community School District K-12 Public SchoolDistrict</t>
  </si>
  <si>
    <t>Preston Community Schools</t>
  </si>
  <si>
    <t>Prescott Community School District</t>
  </si>
  <si>
    <t>Postville Community School District</t>
  </si>
  <si>
    <t>Pomeroy-Palmer Community School</t>
  </si>
  <si>
    <t>Paton Churdan Community School Paton-Churdan Community School</t>
  </si>
  <si>
    <t>Parkersburg Community Schools</t>
  </si>
  <si>
    <t>Orient-Macksburg Comm. Schools</t>
  </si>
  <si>
    <t>Olin Consolidated Independent School</t>
  </si>
  <si>
    <t>Odebolt-Arthur CSD</t>
  </si>
  <si>
    <t>Northwood-Kensett CSD School</t>
  </si>
  <si>
    <t>Northeast Hamilton Community School District</t>
  </si>
  <si>
    <t>North Winndeshiek Comm. School</t>
  </si>
  <si>
    <t>North Tama County Community School District</t>
  </si>
  <si>
    <t>North Mahaska Community School</t>
  </si>
  <si>
    <t>North Kossuth Communty School District</t>
  </si>
  <si>
    <t>North Iowa Community Schools</t>
  </si>
  <si>
    <t>North Central Community School District</t>
  </si>
  <si>
    <t>Nora Springs-Rock Falls CSD</t>
  </si>
  <si>
    <t>Nishna Valley Community School District</t>
  </si>
  <si>
    <t>Newell-Fonda Comm School Newell-Fonda Community School District</t>
  </si>
  <si>
    <t>New Market Comm. School</t>
  </si>
  <si>
    <t>New London Community School District New London Community School District, Central Office</t>
  </si>
  <si>
    <t>Murray Community School</t>
  </si>
  <si>
    <t>Moulton-Udell Community School Elementary School</t>
  </si>
  <si>
    <t>Morning Sun Community School District</t>
  </si>
  <si>
    <t>Mormon Trail Community Schools</t>
  </si>
  <si>
    <t>Moravia Community School District</t>
  </si>
  <si>
    <t>Montezuma Community School</t>
  </si>
  <si>
    <t>Meservey-Thornton Community Schools</t>
  </si>
  <si>
    <t>Melcher-Dallas Community Schools K-12 Public School District</t>
  </si>
  <si>
    <t>Martensdale-St. Marys Community School District</t>
  </si>
  <si>
    <t>Marcus-Meriden-Cleghorn Community School Community School District</t>
  </si>
  <si>
    <t>Maple Valley CSD Community School District</t>
  </si>
  <si>
    <t>Manning Community School District K-12 Public School</t>
  </si>
  <si>
    <t>Malvern Community School</t>
  </si>
  <si>
    <t>Madrid Community School District</t>
  </si>
  <si>
    <t>Lynnville-Sully  CSD Local Educational Agency</t>
  </si>
  <si>
    <t>LuVerne Community School District LuVerne Community School</t>
  </si>
  <si>
    <t>Lone Tree Community School District</t>
  </si>
  <si>
    <t>Lineville-Clio Community School District PreK-12 Scool District</t>
  </si>
  <si>
    <t>Lenox Community School</t>
  </si>
  <si>
    <t>Lawton-Bronson Community School</t>
  </si>
  <si>
    <t>Laurens-Marathon Community School District K-12 Public School</t>
  </si>
  <si>
    <t>Lamoni Community School  Lamoni Community School District</t>
  </si>
  <si>
    <t>Kingsley-Pierson CSD Kingsley-Pierson Community School District</t>
  </si>
  <si>
    <t>Keota Community School District</t>
  </si>
  <si>
    <t>K-12 Public School - Danville Comm SD</t>
  </si>
  <si>
    <t>Janesville Consolidated School District</t>
  </si>
  <si>
    <t>IKM Community School District</t>
  </si>
  <si>
    <t>Hubbard-Radcliffe Community Schools</t>
  </si>
  <si>
    <t>HLV Community School District</t>
  </si>
  <si>
    <t>Highland Community School District K-12 Public school district</t>
  </si>
  <si>
    <t>Harris-Lake Park Community School District</t>
  </si>
  <si>
    <t>Harmony Community School District</t>
  </si>
  <si>
    <t>Hamburg Community Schools</t>
  </si>
  <si>
    <t>Guttenberg Community School District</t>
  </si>
  <si>
    <t>Guthrie Center Community Schools</t>
  </si>
  <si>
    <t>Greene Community School District</t>
  </si>
  <si>
    <t>Grand Community School Grand Community School</t>
  </si>
  <si>
    <t>Graettinger Community School District</t>
  </si>
  <si>
    <t>GMG Community School District GMG Community School District</t>
  </si>
  <si>
    <t>Glidden-Ralston Community School</t>
  </si>
  <si>
    <t>Gilmore City-Bradgate Community School D</t>
  </si>
  <si>
    <t>George Community School George Community School</t>
  </si>
  <si>
    <t>Garnavillo Community School District</t>
  </si>
  <si>
    <t>Galva-Holstein Community Schools K - 12 Education</t>
  </si>
  <si>
    <t>Fremont Mills Community School District</t>
  </si>
  <si>
    <t>Fremont Community School District Pulic School District serving students in grades pre</t>
  </si>
  <si>
    <t>Fredericksburg Community School District</t>
  </si>
  <si>
    <t>Fox Valley CSD</t>
  </si>
  <si>
    <t>Farragut Community School District</t>
  </si>
  <si>
    <t>Exira Community School District</t>
  </si>
  <si>
    <t>Essex Community School District</t>
  </si>
  <si>
    <t>English Valleys Community School public school</t>
  </si>
  <si>
    <t>Elk Horn- Kimballton CSD</t>
  </si>
  <si>
    <t>Edgewood-Colesburg Community School</t>
  </si>
  <si>
    <t>Eastern Allamakee Community School Distr</t>
  </si>
  <si>
    <t>East Union CSD</t>
  </si>
  <si>
    <t>East Greene Community School District</t>
  </si>
  <si>
    <t>East Central Community School K-12 Education</t>
  </si>
  <si>
    <t>East Buchanan Community School District K-12 Public School District</t>
  </si>
  <si>
    <t>Earlham Community School</t>
  </si>
  <si>
    <t>Dunkerton Comm School</t>
  </si>
  <si>
    <t>Dows Community School Dows K-8</t>
  </si>
  <si>
    <t>Diagonal Community School District</t>
  </si>
  <si>
    <t>Delwood Community School</t>
  </si>
  <si>
    <t>Deep River-Millersburg CSD public school</t>
  </si>
  <si>
    <t>Corwith-Wesley Community Schools</t>
  </si>
  <si>
    <t>Coon Rapids-Bayard CSD Public School District K-12</t>
  </si>
  <si>
    <t>COLO-NESCO Community School K-12 public school</t>
  </si>
  <si>
    <t>Collins-Maxwell Community School</t>
  </si>
  <si>
    <t>Clearfield Community School</t>
  </si>
  <si>
    <t>Clay Central-Everly School District</t>
  </si>
  <si>
    <t>Clarksville Community School District PK-12 Education</t>
  </si>
  <si>
    <t>Charter Oak-Ute Community School District</t>
  </si>
  <si>
    <t>Central Comm School District Central Community School District</t>
  </si>
  <si>
    <t>Central City Community School</t>
  </si>
  <si>
    <t>Calamus/Wheatland Community School District K-12 school district</t>
  </si>
  <si>
    <t>CAL Community School District Public K-12 School District</t>
  </si>
  <si>
    <t>C &amp; M Community School District</t>
  </si>
  <si>
    <t>Boyer Valley Community School District PreK-12</t>
  </si>
  <si>
    <t>Boyden-Hull Community School District</t>
  </si>
  <si>
    <t>Bennett Community School K12 School</t>
  </si>
  <si>
    <t>Bedford Community School</t>
  </si>
  <si>
    <t>Baxter Community School</t>
  </si>
  <si>
    <t>Aurelia Community Schools</t>
  </si>
  <si>
    <t>Ar-We-Va Community Schools K-12 public school</t>
  </si>
  <si>
    <t>Armstrong-Ringsted Community School School</t>
  </si>
  <si>
    <t>Aplington Community Schools Aplington Community Schools</t>
  </si>
  <si>
    <t>Anthon-Oto Community Schools school district</t>
  </si>
  <si>
    <t>ANITA COMMUNITY SCOOL</t>
  </si>
  <si>
    <t>Andrew Community School District PreK-12</t>
  </si>
  <si>
    <t>ALTA COMMUNITY SCHOOL DISTRICT</t>
  </si>
  <si>
    <t>Allison-Bristow Community School K-12 Public School</t>
  </si>
  <si>
    <t>Alden Community School</t>
  </si>
  <si>
    <t>Alburnett Community School</t>
  </si>
  <si>
    <t>Albert City-Truesdale Comm School District</t>
  </si>
  <si>
    <t>Akron Westfield Community School District Akron Westfield Community School District</t>
  </si>
  <si>
    <t>Adair-Casey Community School</t>
  </si>
  <si>
    <t xml:space="preserve"> Rudd-Rockford-Marble Rock Community School District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</si>
  <si>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</si>
  <si>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</si>
  <si>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</si>
  <si>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</si>
  <si>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</si>
  <si>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</si>
  <si>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</si>
  <si>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495337 000</t>
  </si>
  <si>
    <t>PRESTON  COMM SCHOOL DISTRICT</t>
  </si>
  <si>
    <t>695463 000</t>
  </si>
  <si>
    <t>RED OAK COMM SCHOOL DISTRICT</t>
  </si>
  <si>
    <t>904 BROAD STREET</t>
  </si>
  <si>
    <t>RED OAK</t>
  </si>
  <si>
    <t>755486 000</t>
  </si>
  <si>
    <t>REMSEN-UNION COMM SCHOOL DISTRICT</t>
  </si>
  <si>
    <t>511 ROOSEVELT ST</t>
  </si>
  <si>
    <t>REMSEN</t>
  </si>
  <si>
    <t>455508 000</t>
  </si>
  <si>
    <t>RICEVILLE COMM SCHOOL DISTRICT</t>
  </si>
  <si>
    <t>912 WOODLAND AVE</t>
  </si>
  <si>
    <t>RICEVILLE</t>
  </si>
  <si>
    <t>845607 000</t>
  </si>
  <si>
    <t>ROCK VALLEY COMM SCHOOL DISTRICT</t>
  </si>
  <si>
    <t>1712 20TH AVENUE</t>
  </si>
  <si>
    <t>ROCK VALLEY</t>
  </si>
  <si>
    <t>135625 000</t>
  </si>
  <si>
    <t>ROCKWELL CITY-LYTTON COMM SCHOOL DISTRICT</t>
  </si>
  <si>
    <t>1000 TONAWANDA AVENUE</t>
  </si>
  <si>
    <t>ROCKWELL CITY</t>
  </si>
  <si>
    <t>175616 000</t>
  </si>
  <si>
    <t>ROCKWELL-SWALEDALE COMM SCHOOL DISTRICT</t>
  </si>
  <si>
    <t>PO BOX  60</t>
  </si>
  <si>
    <t>ROCKWELL</t>
  </si>
  <si>
    <t>855643 000</t>
  </si>
  <si>
    <t>ROLAND-STORY COMM SCHOOL DISTRICT</t>
  </si>
  <si>
    <t>1009 STORY ST</t>
  </si>
  <si>
    <t>STORY CITY</t>
  </si>
  <si>
    <t>345697 000</t>
  </si>
  <si>
    <t>RUDD-ROCKFORD-MARBLE RK COMM SCHOOL DISTRICT</t>
  </si>
  <si>
    <t>595715 000</t>
  </si>
  <si>
    <t>RUSSELL COMM SCHOOL DISTRICT</t>
  </si>
  <si>
    <t>BOX 487</t>
  </si>
  <si>
    <t>RUSSELL</t>
  </si>
  <si>
    <t>745724 000</t>
  </si>
  <si>
    <t>RUTHVEN-AYRSHIRE COMM SCHOOL DISTRICT</t>
  </si>
  <si>
    <t>RUTHVEN</t>
  </si>
  <si>
    <t>815742 000</t>
  </si>
  <si>
    <t>SAC COMM SCHOOL DISTRICT</t>
  </si>
  <si>
    <t>400 S 16TH ST</t>
  </si>
  <si>
    <t>SAC CITY</t>
  </si>
  <si>
    <t>665751 000</t>
  </si>
  <si>
    <t>ST ANSGAR COMM SCHOOL DISTRICT</t>
  </si>
  <si>
    <t>PO BOX  559</t>
  </si>
  <si>
    <t>ST ANSGAR</t>
  </si>
  <si>
    <t>775805 000</t>
  </si>
  <si>
    <t>SAYDEL COMM SCHOOL DISTRICT</t>
  </si>
  <si>
    <t>5740 N E 14TH STREET</t>
  </si>
  <si>
    <t>815823 000</t>
  </si>
  <si>
    <t>SCHALLER-CRESTLAND COMM SCHOOL DISTRICT</t>
  </si>
  <si>
    <t>P.O. BOX 249</t>
  </si>
  <si>
    <t>SCHALLER</t>
  </si>
  <si>
    <t>245832 000</t>
  </si>
  <si>
    <t>SCHLESWIG COMM SCHOOL DISTRICT</t>
  </si>
  <si>
    <t>PO 250</t>
  </si>
  <si>
    <t>SCHLESWIG</t>
  </si>
  <si>
    <t>555868 000</t>
  </si>
  <si>
    <t>SENTRAL COMM SCHOOL DISTRICT</t>
  </si>
  <si>
    <t>BOX 109</t>
  </si>
  <si>
    <t>FENTON</t>
  </si>
  <si>
    <t>975877 000</t>
  </si>
  <si>
    <t>SERGEANT BLUFF-LUTON COMM SCHOOL DISTRICT</t>
  </si>
  <si>
    <t>SERGEANT BLUFF</t>
  </si>
  <si>
    <t>935895 000</t>
  </si>
  <si>
    <t>SEYMOUR COMM SCHOOL DISTRICT</t>
  </si>
  <si>
    <t>100 SOUTH PARK</t>
  </si>
  <si>
    <t>355922 000</t>
  </si>
  <si>
    <t>SHEFFIELD-CHAPIN COMM SCHOOL DISTRICT</t>
  </si>
  <si>
    <t>P.O.BOX 617</t>
  </si>
  <si>
    <t>SHEFFIELD</t>
  </si>
  <si>
    <t>715949 000</t>
  </si>
  <si>
    <t>SHELDON COMM SCHOOL DISTRICT</t>
  </si>
  <si>
    <t>1700 EAST FOURTH STREET</t>
  </si>
  <si>
    <t>SHELDON</t>
  </si>
  <si>
    <t>735976 000</t>
  </si>
  <si>
    <t>SHENANDOAH COMM SCHOOL DISTRICT</t>
  </si>
  <si>
    <t>304 WEST NISHNA</t>
  </si>
  <si>
    <t>SHENANDOAH</t>
  </si>
  <si>
    <t>366003 000</t>
  </si>
  <si>
    <t>SIDNEY COMM SCHOOL DISTRICT</t>
  </si>
  <si>
    <t>PO BOX  609</t>
  </si>
  <si>
    <t>SIDNEY</t>
  </si>
  <si>
    <t>546012 000</t>
  </si>
  <si>
    <t>SIGOURNEY COMM SCHOOL DISTRICT</t>
  </si>
  <si>
    <t>107 W MARION</t>
  </si>
  <si>
    <t>SIGOURNEY</t>
  </si>
  <si>
    <t>846030 000</t>
  </si>
  <si>
    <t>SIOUX CENTER COMM SCHOOL DISTRICT</t>
  </si>
  <si>
    <t>550 9TH ST NE</t>
  </si>
  <si>
    <t>SIOUX CENTER</t>
  </si>
  <si>
    <t>976039 000</t>
  </si>
  <si>
    <t>SIOUX CITY COMM SCHOOL DISTRICT</t>
  </si>
  <si>
    <t>1221 PIERCE ST</t>
  </si>
  <si>
    <t>SIOUX CITY</t>
  </si>
  <si>
    <t>526093 000</t>
  </si>
  <si>
    <t>SOLON COMM SCHOOL DISTRICT</t>
  </si>
  <si>
    <t>301 S IOWA STREET</t>
  </si>
  <si>
    <t>SOLON</t>
  </si>
  <si>
    <t>216092 000</t>
  </si>
  <si>
    <t>SOUTH CLAY COMM SCHOOL DISTRICT</t>
  </si>
  <si>
    <t>BOX 68</t>
  </si>
  <si>
    <t>GILLETT GROVE</t>
  </si>
  <si>
    <t>406095 000</t>
  </si>
  <si>
    <t>SOUTH HAMILTON COMM SCHOOL DISTRICT</t>
  </si>
  <si>
    <t>PO BOX 100</t>
  </si>
  <si>
    <t>JEWELL</t>
  </si>
  <si>
    <t>736097 000</t>
  </si>
  <si>
    <t>SOUTH PAGE COMM SCHOOL DISTRICT</t>
  </si>
  <si>
    <t>COLLEGE SPRGS</t>
  </si>
  <si>
    <t>866098 000</t>
  </si>
  <si>
    <t>SOUTH TAMA COUNTY COMM SCHOOL DISTRICT</t>
  </si>
  <si>
    <t>1702 HARDING ST</t>
  </si>
  <si>
    <t>TAMA</t>
  </si>
  <si>
    <t>966100 000</t>
  </si>
  <si>
    <t>SOUTH WINNESHIEK COMM SCHOOL DISTRICT</t>
  </si>
  <si>
    <t>CALMAR</t>
  </si>
  <si>
    <t>776101 000</t>
  </si>
  <si>
    <t>SOUTHEAST POLK COMM SCHOOL DISTRICT</t>
  </si>
  <si>
    <t>RR 2</t>
  </si>
  <si>
    <t>RUNNELLS</t>
  </si>
  <si>
    <t>916094 000</t>
  </si>
  <si>
    <t>SOUTHEAST WARREN COMM SCHOOL DISTRICT</t>
  </si>
  <si>
    <t>16331 TYLER ST</t>
  </si>
  <si>
    <t>LIBERTY CENTER</t>
  </si>
  <si>
    <t>216102 000</t>
  </si>
  <si>
    <t>SPENCER COMM SCHOOL DISTRICT</t>
  </si>
  <si>
    <t>SUITE A-BOX 200</t>
  </si>
  <si>
    <t>306120 000</t>
  </si>
  <si>
    <t>SPIRIT LAKE COMM SCHOOL DISTRICT</t>
  </si>
  <si>
    <t>900 20TH</t>
  </si>
  <si>
    <t>SPIRIT LAKE</t>
  </si>
  <si>
    <t>576138 000</t>
  </si>
  <si>
    <t>SPRINGVILLE COMM SCHOOL DISTRICT</t>
  </si>
  <si>
    <t>400 ACADEMY ST</t>
  </si>
  <si>
    <t>SPRINGVILLE</t>
  </si>
  <si>
    <t>696165 000</t>
  </si>
  <si>
    <t>STANTON COMM SCHOOL DISTRICT</t>
  </si>
  <si>
    <t>605 ELLIOTT STREET</t>
  </si>
  <si>
    <t>STANTON</t>
  </si>
  <si>
    <t>226175 000</t>
  </si>
  <si>
    <t>STARMONT COMM SCHOOL DISTRICT</t>
  </si>
  <si>
    <t>3202 40TH ST</t>
  </si>
  <si>
    <t>ARLINGTON</t>
  </si>
  <si>
    <t>116219 000</t>
  </si>
  <si>
    <t>STORM LAKE COMM SCHOOL DISTRICT</t>
  </si>
  <si>
    <t>P.O. BOX 638</t>
  </si>
  <si>
    <t>STORM LAKE</t>
  </si>
  <si>
    <t>406246 000</t>
  </si>
  <si>
    <t>STRATFORD COMM SCHOOL DISTRICT</t>
  </si>
  <si>
    <t>PO BOX  190</t>
  </si>
  <si>
    <t>396264 000</t>
  </si>
  <si>
    <t>WEST CENTRAL VALLEY COMM SCHOOL DISTRICT</t>
  </si>
  <si>
    <t>PO BOX 81</t>
  </si>
  <si>
    <t>096273 000</t>
  </si>
  <si>
    <t>SUMNER COMM SCHOOL DISTRICT</t>
  </si>
  <si>
    <t>PO BOX  178</t>
  </si>
  <si>
    <t>SUMNER</t>
  </si>
  <si>
    <t>306345 000</t>
  </si>
  <si>
    <t>TERRIL COMM SCHOOL DISTRICT</t>
  </si>
  <si>
    <t>TERRIL</t>
  </si>
  <si>
    <t>166408 000</t>
  </si>
  <si>
    <t>TIPTON COMM SCHOOL DISTRICT</t>
  </si>
  <si>
    <t>400 E 6TH ST</t>
  </si>
  <si>
    <t>556417 000</t>
  </si>
  <si>
    <t>TITONKA CONSOLIDATED SCHOOL DISTRICT</t>
  </si>
  <si>
    <t>BOX 287</t>
  </si>
  <si>
    <t>TITONKA</t>
  </si>
  <si>
    <t>786453 000</t>
  </si>
  <si>
    <t>TREYNOR COMM SCHOOL DISTRICT</t>
  </si>
  <si>
    <t>PO BOX  369</t>
  </si>
  <si>
    <t>TREYNOR</t>
  </si>
  <si>
    <t>786460 000</t>
  </si>
  <si>
    <t>TRI-CENTER COMM SCHOOL DISTRICT</t>
  </si>
  <si>
    <t>33980 310TH STREET</t>
  </si>
  <si>
    <t>NEOLA</t>
  </si>
  <si>
    <t>546462 000</t>
  </si>
  <si>
    <t>TRI-COUNTY COMM SCHOOL DISTRICT</t>
  </si>
  <si>
    <t>PO BOX 17</t>
  </si>
  <si>
    <t>THORNBURG</t>
  </si>
  <si>
    <t>096471 000</t>
  </si>
  <si>
    <t>TRIPOLI COMM SCHOOL DISTRICT</t>
  </si>
  <si>
    <t>209 8TH AVE SW</t>
  </si>
  <si>
    <t>TRIPOLI</t>
  </si>
  <si>
    <t>336509 000</t>
  </si>
  <si>
    <t>TURKEY VALLEY COMM SCHOOL DISTRICT</t>
  </si>
  <si>
    <t>3219 ST HWY 24</t>
  </si>
  <si>
    <t>JACKSON JCT</t>
  </si>
  <si>
    <t>636512 000</t>
  </si>
  <si>
    <t>TWIN CEDARS COMM SCHOOL DISTRICT</t>
  </si>
  <si>
    <t>2204 HIGHWAY G71</t>
  </si>
  <si>
    <t>BUSSEY</t>
  </si>
  <si>
    <t>466516 000</t>
  </si>
  <si>
    <t>TWIN RIVERS COMM SCHOOL DISTRICT</t>
  </si>
  <si>
    <t>PO BOX  153</t>
  </si>
  <si>
    <t>BODE</t>
  </si>
  <si>
    <t>786534 000</t>
  </si>
  <si>
    <t>UNDERWOOD COMM SCHOOL DISTRICT</t>
  </si>
  <si>
    <t>P.O. BOX 130</t>
  </si>
  <si>
    <t>UNDERWOOD</t>
  </si>
  <si>
    <t>086561 000</t>
  </si>
  <si>
    <t>UNITED COMM SCHOOL DISTRICT</t>
  </si>
  <si>
    <t>1284 U AVE</t>
  </si>
  <si>
    <t>776579 000</t>
  </si>
  <si>
    <t>URBANDALE COMM SCHOOL DISTRICT</t>
  </si>
  <si>
    <t>MERLE HAY CTR  500 WEST</t>
  </si>
  <si>
    <t>URBANDALE</t>
  </si>
  <si>
    <t>336591 000</t>
  </si>
  <si>
    <t>VALLEY COMM SCHOOL DISTRICT</t>
  </si>
  <si>
    <t>23493 CANOE RD</t>
  </si>
  <si>
    <t>896592 000</t>
  </si>
  <si>
    <t>VAN BUREN COMM SCHOOL DISTRICT</t>
  </si>
  <si>
    <t>503 HENRY STREET</t>
  </si>
  <si>
    <t>KEOSAUQUA</t>
  </si>
  <si>
    <t>256615 000</t>
  </si>
  <si>
    <t>VAN METER COMM SCHOOL DISTRICT</t>
  </si>
  <si>
    <t>VAN METER</t>
  </si>
  <si>
    <t>176633 000</t>
  </si>
  <si>
    <t>VENTURA COMM SCHOOL DISTRICT</t>
  </si>
  <si>
    <t>BOX 18</t>
  </si>
  <si>
    <t>VENTURA</t>
  </si>
  <si>
    <t>696651 000</t>
  </si>
  <si>
    <t>VILLISCA COMM SCHOOL DISTRICT</t>
  </si>
  <si>
    <t>406 EAST THIRD STREET</t>
  </si>
  <si>
    <t>VILLISCA</t>
  </si>
  <si>
    <t>066660 000</t>
  </si>
  <si>
    <t>VINTON-SHELLSBURG COMM SCHOOL DISTRICT</t>
  </si>
  <si>
    <t>810 W 9TH ST</t>
  </si>
  <si>
    <t>VINTON</t>
  </si>
  <si>
    <t>446700 000</t>
  </si>
  <si>
    <t>WACO COMM SCHOOL DISTRICT</t>
  </si>
  <si>
    <t>PO BOX  158</t>
  </si>
  <si>
    <t>WAYLAND</t>
  </si>
  <si>
    <t>816741 000</t>
  </si>
  <si>
    <t>WALL LAKE VIEW AUBURN COMM SCHOOL DISTRICT</t>
  </si>
  <si>
    <t>LAKE VIEW</t>
  </si>
  <si>
    <t>786750 000</t>
  </si>
  <si>
    <t>WALNUT COMM SCHOOL DISTRICT</t>
  </si>
  <si>
    <t>PO BOX  528</t>
  </si>
  <si>
    <t>WALNUT</t>
  </si>
  <si>
    <t>586759 000</t>
  </si>
  <si>
    <t>WAPELLO COMM SCHOOL DISTRICT</t>
  </si>
  <si>
    <t>445 N CEDAR</t>
  </si>
  <si>
    <t>WAPELLO</t>
  </si>
  <si>
    <t>096762 000</t>
  </si>
  <si>
    <t>WAPSIE VALLEY COMM SCHOOL DISTRICT</t>
  </si>
  <si>
    <t>FAIRBANK</t>
  </si>
  <si>
    <t>926768 000</t>
  </si>
  <si>
    <t>WASHINGTON COMM SCHOOL DISTRICT</t>
  </si>
  <si>
    <t>POBOX 926</t>
  </si>
  <si>
    <t>076795 000</t>
  </si>
  <si>
    <t>WATERLOO COMM SCHOOL DISTRICT</t>
  </si>
  <si>
    <t>1516 WASHINGTON ST</t>
  </si>
  <si>
    <t>256822 000</t>
  </si>
  <si>
    <t>WAUKEE COMM SCHOOL DISTRICT</t>
  </si>
  <si>
    <t>560 SE UNIVERSITY AVENUE</t>
  </si>
  <si>
    <t>WAUKEE</t>
  </si>
  <si>
    <t>096840 000</t>
  </si>
  <si>
    <t>WAVERLY-SHELL ROCK COMM SCHOOL DISTRICT</t>
  </si>
  <si>
    <t>1415 4TH AVE SW</t>
  </si>
  <si>
    <t>936854 000</t>
  </si>
  <si>
    <t>WAYNE COMM SCHOOL DISTRICT</t>
  </si>
  <si>
    <t>102 N DEKALB STREET</t>
  </si>
  <si>
    <t>406867 000</t>
  </si>
  <si>
    <t>WEBSTER CITY COMM SCHOOL DISTRICT</t>
  </si>
  <si>
    <t>825 BEACH ST</t>
  </si>
  <si>
    <t>WEBSTER CITY</t>
  </si>
  <si>
    <t>746921 000</t>
  </si>
  <si>
    <t>WEST BEND-MALLARD COMM SCHOOL DISTRICT</t>
  </si>
  <si>
    <t>PO BOX 326</t>
  </si>
  <si>
    <t>MALLARD</t>
  </si>
  <si>
    <t>166930 000</t>
  </si>
  <si>
    <t>WEST BRANCH COMM SCHOOL DISTRICT</t>
  </si>
  <si>
    <t>BOX 637</t>
  </si>
  <si>
    <t>WEST BRANCH</t>
  </si>
  <si>
    <t>296937 000</t>
  </si>
  <si>
    <t>WEST BURLINGTON IND SCHOOL DISTRICT</t>
  </si>
  <si>
    <t>211 RAMSEY ST</t>
  </si>
  <si>
    <t>WEST BURLINGTON</t>
  </si>
  <si>
    <t>336943 000</t>
  </si>
  <si>
    <t>WEST CENTRAL COMM SCHOOL DISTRICT</t>
  </si>
  <si>
    <t>PO BOX  54</t>
  </si>
  <si>
    <t>MAYNARD</t>
  </si>
  <si>
    <t>286950 000</t>
  </si>
  <si>
    <t>WEST DELAWARE COUNTY COMM SCHOOL DISTRICT</t>
  </si>
  <si>
    <t>601 NEW ST</t>
  </si>
  <si>
    <t>776957 000</t>
  </si>
  <si>
    <t>WEST DES MOINES COMM SCHOOL DISTRICT</t>
  </si>
  <si>
    <t>3550 MILLS CIVIC PARKWAY</t>
  </si>
  <si>
    <t>WEST DES MOINES</t>
  </si>
  <si>
    <t>436969 000</t>
  </si>
  <si>
    <t>WEST HARRISON COMM SCHOOL DISTRICT</t>
  </si>
  <si>
    <t>410 PINE ST</t>
  </si>
  <si>
    <t>MONDAMIN</t>
  </si>
  <si>
    <t>706975 000</t>
  </si>
  <si>
    <t>WEST LIBERTY COMM SCHOOL DISTRICT</t>
  </si>
  <si>
    <t>823 N ELM ST</t>
  </si>
  <si>
    <t>WEST LIBERTY</t>
  </si>
  <si>
    <t>606983 000</t>
  </si>
  <si>
    <t>WEST LYON COMM SCHOOL DISTRICT</t>
  </si>
  <si>
    <t>1787 182ND STREET</t>
  </si>
  <si>
    <t>INWOOD</t>
  </si>
  <si>
    <t>646985 000</t>
  </si>
  <si>
    <t>WEST MARSHALL COMM SCHOOL DISTRICT</t>
  </si>
  <si>
    <t>BOX 670</t>
  </si>
  <si>
    <t>STATE CENTER</t>
  </si>
  <si>
    <t>676987 000</t>
  </si>
  <si>
    <t>WEST MONONA COMM SCHOOL DISTRICT</t>
  </si>
  <si>
    <t>1314 15TH ST</t>
  </si>
  <si>
    <t>ONAWA</t>
  </si>
  <si>
    <t>846990 000</t>
  </si>
  <si>
    <t>WEST SIOUX COMM SCHOOL DISTRICT</t>
  </si>
  <si>
    <t>1300 AVE P</t>
  </si>
  <si>
    <t>HAWARDEN</t>
  </si>
  <si>
    <t>316961 000</t>
  </si>
  <si>
    <t>WESTERN DUBUQUE COMM SCHOOL DISTRICT</t>
  </si>
  <si>
    <t>405 3RD AVE. NE</t>
  </si>
  <si>
    <t>FARLEY</t>
  </si>
  <si>
    <t>976992 000</t>
  </si>
  <si>
    <t>WESTWOOD COMM SCHOOL DISTRICT</t>
  </si>
  <si>
    <t>1000 REBEL WAY</t>
  </si>
  <si>
    <t>SLOAN</t>
  </si>
  <si>
    <t>677002 000</t>
  </si>
  <si>
    <t>WHITING COMM SCHOOL DISTRICT</t>
  </si>
  <si>
    <t>BOX 295</t>
  </si>
  <si>
    <t>487029 000</t>
  </si>
  <si>
    <t>WILLIAMSBURG COMM SCHOOL DISTRICT</t>
  </si>
  <si>
    <t>PO BOX  120</t>
  </si>
  <si>
    <t>WILLIAMSBURG</t>
  </si>
  <si>
    <t>707038 000</t>
  </si>
  <si>
    <t>WILTON COMM SCHOOL DISTRICT</t>
  </si>
  <si>
    <t>1002 CYPRESS</t>
  </si>
  <si>
    <t>447047 000</t>
  </si>
  <si>
    <t>WINFIELD-MT UNION COMM SCHOOL DISTRICT</t>
  </si>
  <si>
    <t>PO BOX  E</t>
  </si>
  <si>
    <t>617056 000</t>
  </si>
  <si>
    <t>WINTERSET COMM SCHOOL DISTRICT</t>
  </si>
  <si>
    <t>PO BOX  30</t>
  </si>
  <si>
    <t>WINTERSET</t>
  </si>
  <si>
    <t>417083 000</t>
  </si>
  <si>
    <t>WODEN-CRYSTAL LAKE COMM SCHOOL DISTRICT</t>
  </si>
  <si>
    <t>BOX 135</t>
  </si>
  <si>
    <t>WODEN</t>
  </si>
  <si>
    <t>437092 000</t>
  </si>
  <si>
    <t>WOODBINE COMM SCHOOL DISTRICT</t>
  </si>
  <si>
    <t>5TH AND WEARE</t>
  </si>
  <si>
    <t>WOODBINE</t>
  </si>
  <si>
    <t>977098 000</t>
  </si>
  <si>
    <t>WOODBURY CENTRAL COMM SCHOOL DISTRICT</t>
  </si>
  <si>
    <t>P.O. BOX AJ</t>
  </si>
  <si>
    <t>MOVILLE</t>
  </si>
  <si>
    <t>257110 000</t>
  </si>
  <si>
    <t>WOODWARD-GRANGER COMM SCHOOL DISTRICT</t>
  </si>
  <si>
    <t>306 W 3RD ST</t>
  </si>
  <si>
    <t>WOODWARD</t>
  </si>
  <si>
    <t>505160 000</t>
  </si>
  <si>
    <t>PCM COMM SCHOOL DISTRICT</t>
  </si>
  <si>
    <t>PRAIRIE CITY</t>
  </si>
  <si>
    <t>946096 000</t>
  </si>
  <si>
    <t>SOUTHEAST WEBSTER COMM SCHOOL DISTRICT</t>
  </si>
  <si>
    <t>PO BOX  49</t>
  </si>
  <si>
    <t>BURNSIDE</t>
  </si>
  <si>
    <t>BEDFORD</t>
  </si>
  <si>
    <t>DENVER</t>
  </si>
  <si>
    <t>BOX 70</t>
  </si>
  <si>
    <t>CORYDON</t>
  </si>
  <si>
    <t>NEW MARKET</t>
  </si>
  <si>
    <t>MONTEZUMA</t>
  </si>
  <si>
    <t>SPENCER</t>
  </si>
  <si>
    <t>AKRON</t>
  </si>
  <si>
    <t>TIPTON</t>
  </si>
  <si>
    <t>WHITING</t>
  </si>
  <si>
    <t>334774 000</t>
  </si>
  <si>
    <t>NORTH FAYETTE COMM SCHOOL DISTRICT</t>
  </si>
  <si>
    <t>BOX 73</t>
  </si>
  <si>
    <t>WEST UNION</t>
  </si>
  <si>
    <t>501332 000</t>
  </si>
  <si>
    <t>COLFAX-MINGO COMM SCHOOL DISTRICT</t>
  </si>
  <si>
    <t>1000 N WALNUT</t>
  </si>
  <si>
    <t>725994 000</t>
  </si>
  <si>
    <t>SIBLEY-OCHEYEDAN COMM SCHOOL DISTRICT</t>
  </si>
  <si>
    <t>120 11TH AVE NE</t>
  </si>
  <si>
    <t>SIBLEY</t>
  </si>
  <si>
    <t>304890 000</t>
  </si>
  <si>
    <t>OKOBOJI COMM SCHOOL DISTRICT</t>
  </si>
  <si>
    <t>BOX 147</t>
  </si>
  <si>
    <t>076536 000</t>
  </si>
  <si>
    <t>UNION COMM SCHOOL DISTRICT</t>
  </si>
  <si>
    <t>200 ADAMS ST</t>
  </si>
  <si>
    <t>LA PORTE CITY</t>
  </si>
  <si>
    <t>116035 000</t>
  </si>
  <si>
    <t>SIOUX CENTRAL COMM SCHOOL DISTRICT</t>
  </si>
  <si>
    <t>4440 U.S. HWY 71</t>
  </si>
  <si>
    <t>SIOUX RAPIDS</t>
  </si>
  <si>
    <t>136091 000</t>
  </si>
  <si>
    <t>SOUTHERN CAL COMM SCHOOL DISTRICT</t>
  </si>
  <si>
    <t>709 W MAIN ST</t>
  </si>
  <si>
    <t>395121 000</t>
  </si>
  <si>
    <t>PANORAMA COMM SCHOOL DISTRICT</t>
  </si>
  <si>
    <t>BOX 39</t>
  </si>
  <si>
    <t>PANORA</t>
  </si>
  <si>
    <t>716099 000</t>
  </si>
  <si>
    <t>SOUTH O'BRIEN  COMM SCHOOL DISTRICT</t>
  </si>
  <si>
    <t>PO BOX 638</t>
  </si>
  <si>
    <t>PAULLINA</t>
  </si>
  <si>
    <t>785510 000</t>
  </si>
  <si>
    <t>RIVERSIDE COMM SCHOOL DISTRICT</t>
  </si>
  <si>
    <t>PO BOX  218</t>
  </si>
  <si>
    <t>CARSON</t>
  </si>
  <si>
    <t>945325 000</t>
  </si>
  <si>
    <t>PRAIRIE VALLEY COMM SCHOOL DISTRICT</t>
  </si>
  <si>
    <t>P.O. BOX 49</t>
  </si>
  <si>
    <t>GOWRIE</t>
  </si>
  <si>
    <t>641968 000</t>
  </si>
  <si>
    <t>EAST MARSHALL COMM SCHOOL DISTRICT</t>
  </si>
  <si>
    <t>PO BOX  159</t>
  </si>
  <si>
    <t>862682 000</t>
  </si>
  <si>
    <t>GMG COMM SCHOOL DISTRICT</t>
  </si>
  <si>
    <t>306 PARK STREET</t>
  </si>
  <si>
    <t>GARWIN</t>
  </si>
  <si>
    <t>933705 000</t>
  </si>
  <si>
    <t>LINEVILLE-CLIO COMM SCHOOL DISTRICT</t>
  </si>
  <si>
    <t>PO BOX  98</t>
  </si>
  <si>
    <t>LINEVILLE</t>
  </si>
  <si>
    <t>420009 000</t>
  </si>
  <si>
    <t>AGWSR COMM SCHOOL DISTRICT</t>
  </si>
  <si>
    <t>511 STATE ST</t>
  </si>
  <si>
    <t>ACKLEY</t>
  </si>
  <si>
    <t>390018 000</t>
  </si>
  <si>
    <t>ADAIR-CASEY COMM SCHOOL DISTRICT</t>
  </si>
  <si>
    <t>3384 INDIGO AVE.</t>
  </si>
  <si>
    <t>ADAIR</t>
  </si>
  <si>
    <t>250027 000</t>
  </si>
  <si>
    <t>ADEL-DESOTO-MINBURN COMM SCHOOL DISTRICT</t>
  </si>
  <si>
    <t>801 NILE KINNICK DR S</t>
  </si>
  <si>
    <t>750063 000</t>
  </si>
  <si>
    <t>AKRON WESTFIELD COMM SCHOOL DISTRICT</t>
  </si>
  <si>
    <t>850 KERR DR</t>
  </si>
  <si>
    <t>110072 000</t>
  </si>
  <si>
    <t>ALBERT CITY-TRUESDALE COMM SCHOOL DISTRICT</t>
  </si>
  <si>
    <t>BOX 98</t>
  </si>
  <si>
    <t>ALBERT CITY</t>
  </si>
  <si>
    <t>680081 000</t>
  </si>
  <si>
    <t>ALBIA COMM SCHOOL DISTRICT</t>
  </si>
  <si>
    <t>120 BENTON AVE EAST</t>
  </si>
  <si>
    <t>ALBIA</t>
  </si>
  <si>
    <t>570099 000</t>
  </si>
  <si>
    <t>ALBURNETT COMM SCHOOL DISTRICT</t>
  </si>
  <si>
    <t>P.O. BOX 189</t>
  </si>
  <si>
    <t>ALBURNETT</t>
  </si>
  <si>
    <t>420108 000</t>
  </si>
  <si>
    <t>ALDEN COMM SCHOOL DISTRICT</t>
  </si>
  <si>
    <t>P.O. BOX 48</t>
  </si>
  <si>
    <t>ALDEN</t>
  </si>
  <si>
    <t>550126 000</t>
  </si>
  <si>
    <t>ALGONA COMM SCHOOL DISTRICT</t>
  </si>
  <si>
    <t>PO BOX 717</t>
  </si>
  <si>
    <t>ALGONA</t>
  </si>
  <si>
    <t>030135 000</t>
  </si>
  <si>
    <t>ALLAMAKEE COMM SCHOOL DISTRICT</t>
  </si>
  <si>
    <t>1059 3RD AVE NW</t>
  </si>
  <si>
    <t>WAUKON</t>
  </si>
  <si>
    <t>120153 000</t>
  </si>
  <si>
    <t>ALLISON-BRISTOW COMM SCHOOL DISTRICT</t>
  </si>
  <si>
    <t>BOX 428</t>
  </si>
  <si>
    <t>ALLISON</t>
  </si>
  <si>
    <t>110171 000</t>
  </si>
  <si>
    <t>ALTA COMM SCHOOL DISTRICT</t>
  </si>
  <si>
    <t>101 W 5TH</t>
  </si>
  <si>
    <t>ALTA</t>
  </si>
  <si>
    <t>850225 000</t>
  </si>
  <si>
    <t>AMES COMM SCHOOL DISTRICT</t>
  </si>
  <si>
    <t>415 STANTON AVE</t>
  </si>
  <si>
    <t>AMES</t>
  </si>
  <si>
    <t>530234 000</t>
  </si>
  <si>
    <t>ANAMOSA COMM SCHOOL DISTRICT</t>
  </si>
  <si>
    <t>200 SOUTH GARNAVILLO ST.</t>
  </si>
  <si>
    <t>ANAMOSA</t>
  </si>
  <si>
    <t>490243 000</t>
  </si>
  <si>
    <t>ANDREW COMM SCHOOL DISTRICT</t>
  </si>
  <si>
    <t>BOX 230</t>
  </si>
  <si>
    <t>ANDREW</t>
  </si>
  <si>
    <t>150252 000</t>
  </si>
  <si>
    <t>ANITA COMM SCHOOL DISTRICT</t>
  </si>
  <si>
    <t>1000 VICTORY PARK RD</t>
  </si>
  <si>
    <t>ANITA</t>
  </si>
  <si>
    <t>770261 000</t>
  </si>
  <si>
    <t>ANKENY COMM SCHOOL DISTRICT</t>
  </si>
  <si>
    <t>ANKENY</t>
  </si>
  <si>
    <t>970270 000</t>
  </si>
  <si>
    <t>ANTHON-OTO COMM SCHOOL DISTRICT</t>
  </si>
  <si>
    <t>PO BOX 705</t>
  </si>
  <si>
    <t>ANTHON</t>
  </si>
  <si>
    <t>120279 000</t>
  </si>
  <si>
    <t>APLINGTON COMM SCHOOL DISTRICT</t>
  </si>
  <si>
    <t>215 10TH ST</t>
  </si>
  <si>
    <t>APLINGTON</t>
  </si>
  <si>
    <t>240355 000</t>
  </si>
  <si>
    <t>AR-WE-VA COMM SCHOOL DISTRICT</t>
  </si>
  <si>
    <t>BOX 108</t>
  </si>
  <si>
    <t>WESTSIDE</t>
  </si>
  <si>
    <t>320333 000</t>
  </si>
  <si>
    <t>ARMSTRONG-RINGSTED COMM SCHOOL DISTRICT</t>
  </si>
  <si>
    <t>PO BOX  75</t>
  </si>
  <si>
    <t>150387 000</t>
  </si>
  <si>
    <t>ATLANTIC COMM SCHOOL DISTRICT</t>
  </si>
  <si>
    <t>1100 LINN ST</t>
  </si>
  <si>
    <t>ATLANTIC</t>
  </si>
  <si>
    <t>050414 000</t>
  </si>
  <si>
    <t>AUDUBON COMM SCHOOL DISTRICT</t>
  </si>
  <si>
    <t>800 3RD AVE</t>
  </si>
  <si>
    <t>AUDUBON</t>
  </si>
  <si>
    <t>180423 000</t>
  </si>
  <si>
    <t>AURELIA COMM SCHOOL DISTRICT</t>
  </si>
  <si>
    <t>300 ASH ST</t>
  </si>
  <si>
    <t>AURELIA</t>
  </si>
  <si>
    <t>780441 000</t>
  </si>
  <si>
    <t>A-H-S-T COMM SCHOOL DISTRICT</t>
  </si>
  <si>
    <t>BOX 158</t>
  </si>
  <si>
    <t>AVOCA</t>
  </si>
  <si>
    <t>850472 000</t>
  </si>
  <si>
    <t>BALLARD COMM SCHOOL DISTRICT</t>
  </si>
  <si>
    <t>PO BOX  307</t>
  </si>
  <si>
    <t>HUXLEY</t>
  </si>
  <si>
    <t>470504 000</t>
  </si>
  <si>
    <t>BATTLE CREEK-IDA GROVE COMM SCHOOL DISTRICT</t>
  </si>
  <si>
    <t>301 MOOREHEAD</t>
  </si>
  <si>
    <t>IDA GROVE</t>
  </si>
  <si>
    <t>500513 000</t>
  </si>
  <si>
    <t>BAXTER COMM SCHOOL DISTRICT</t>
  </si>
  <si>
    <t>BOX 189</t>
  </si>
  <si>
    <t>BAXTER</t>
  </si>
  <si>
    <t>380540 000</t>
  </si>
  <si>
    <t>BCLUW COMM SCHOOL DISTRICT</t>
  </si>
  <si>
    <t>PO BOX 670</t>
  </si>
  <si>
    <t>CONRAD</t>
  </si>
  <si>
    <t>870549 000</t>
  </si>
  <si>
    <t>BEDFORD COMM SCHOOL DISTRICT</t>
  </si>
  <si>
    <t>906 PENNSYLVANIA  ST</t>
  </si>
  <si>
    <t>060576 000</t>
  </si>
  <si>
    <t>BELLE PLAINE COMM SCHOOL DISTRICT</t>
  </si>
  <si>
    <t>1303 2ND AVENUE</t>
  </si>
  <si>
    <t>BELLE PLAINE</t>
  </si>
  <si>
    <t>490585 000</t>
  </si>
  <si>
    <t>BELLEVUE COMM SCHOOL DISTRICT</t>
  </si>
  <si>
    <t>1601 STATE ST</t>
  </si>
  <si>
    <t>BELLEVUE</t>
  </si>
  <si>
    <t>990594 000</t>
  </si>
  <si>
    <t>BELMOND-KLEMME COMM SCHOOL DISTRICT</t>
  </si>
  <si>
    <t>411 10TH AVE NE</t>
  </si>
  <si>
    <t>BELMOND</t>
  </si>
  <si>
    <t>160603 000</t>
  </si>
  <si>
    <t>BENNETT COMM SCHOOL DISTRICT</t>
  </si>
  <si>
    <t>BOX D</t>
  </si>
  <si>
    <t>BENNETT</t>
  </si>
  <si>
    <t>060609 000</t>
  </si>
  <si>
    <t>BENTON COMM SCHOOL DISTRICT</t>
  </si>
  <si>
    <t>VAN HORNE</t>
  </si>
  <si>
    <t>820621 000</t>
  </si>
  <si>
    <t>BETTENDORF COMM SCHOOL DISTRICT</t>
  </si>
  <si>
    <t>3311 CENTRAL AVENUE</t>
  </si>
  <si>
    <t>BETTENDORF</t>
  </si>
  <si>
    <t>900657 000</t>
  </si>
  <si>
    <t>EDDYVILLE-BLAKESBURG COMM SCHOOL DISTRICT</t>
  </si>
  <si>
    <t>1301 BERDAN ST</t>
  </si>
  <si>
    <t>EDDYVILLE</t>
  </si>
  <si>
    <t>770720 000</t>
  </si>
  <si>
    <t>BONDURANT-FARRAR COMM SCHOOL DISTRICT</t>
  </si>
  <si>
    <t>300 GARFIELD ST. SW</t>
  </si>
  <si>
    <t>BONDURANT</t>
  </si>
  <si>
    <t>080729 000</t>
  </si>
  <si>
    <t>BOONE COMM SCHOOL DISTRICT</t>
  </si>
  <si>
    <t>500 7TH ST</t>
  </si>
  <si>
    <t>BOONE</t>
  </si>
  <si>
    <t>840747 000</t>
  </si>
  <si>
    <t>BOYDEN-HULL COMM SCHOOL DISTRICT</t>
  </si>
  <si>
    <t>PO BOX  678</t>
  </si>
  <si>
    <t>HULL</t>
  </si>
  <si>
    <t>410819 000</t>
  </si>
  <si>
    <t>WEST HANCOCK COMM SCHOOL DISTRICT</t>
  </si>
  <si>
    <t>PO BOX  278</t>
  </si>
  <si>
    <t>BRITT</t>
  </si>
  <si>
    <t>790846 000</t>
  </si>
  <si>
    <t>BROOKLYN-GUERNSEY-MALCOM COMM SCHOOL DISTRICT</t>
  </si>
  <si>
    <t>950873 000</t>
  </si>
  <si>
    <t>NORTH IOWA COMM SCHOOL DISTRICT</t>
  </si>
  <si>
    <t>111 3RD AVE NW</t>
  </si>
  <si>
    <t>BUFFALO CENTER</t>
  </si>
  <si>
    <t>290882 000</t>
  </si>
  <si>
    <t>BURLINGTON COMM SCHOOL DISTRICT</t>
  </si>
  <si>
    <t>1429 WEST AVE</t>
  </si>
  <si>
    <t>150914 000</t>
  </si>
  <si>
    <t>C AND M COMM SCHOOL DISTRICT</t>
  </si>
  <si>
    <t>BOX 7</t>
  </si>
  <si>
    <t>MASSENA</t>
  </si>
  <si>
    <t>350916 000</t>
  </si>
  <si>
    <t>CAL COMM SCHOOL DISTRICT</t>
  </si>
  <si>
    <t>PO BOX  459</t>
  </si>
  <si>
    <t>LATIMER</t>
  </si>
  <si>
    <t>230918 000</t>
  </si>
  <si>
    <t>CALAMUS-WHEATLAND COMM SCHOOL DISTRICT</t>
  </si>
  <si>
    <t>PO BOX  279</t>
  </si>
  <si>
    <t>WHEATLAND</t>
  </si>
  <si>
    <t>230936 000</t>
  </si>
  <si>
    <t>CAMANCHE COMM SCHOOL DISTRICT</t>
  </si>
  <si>
    <t>PO BOX  170</t>
  </si>
  <si>
    <t>CAMANCHE</t>
  </si>
  <si>
    <t>900977 000</t>
  </si>
  <si>
    <t>CARDINAL COMM SCHOOL DISTRICT</t>
  </si>
  <si>
    <t>4045 ASHLAND RD</t>
  </si>
  <si>
    <t>ELDON</t>
  </si>
  <si>
    <t>910981 000</t>
  </si>
  <si>
    <t>CARLISLE COMM SCHOOL DISTRICT</t>
  </si>
  <si>
    <t>430 SCHOOL ST</t>
  </si>
  <si>
    <t>CARLISLE</t>
  </si>
  <si>
    <t>140999 000</t>
  </si>
  <si>
    <t>CARROLL COMM SCHOOL DISTRICT</t>
  </si>
  <si>
    <t>1026 N. ADAMS</t>
  </si>
  <si>
    <t>CARROLL</t>
  </si>
  <si>
    <t>071044 000</t>
  </si>
  <si>
    <t>CEDAR FALLS COMM SCHOOL DISTRICT</t>
  </si>
  <si>
    <t>1002 W 1ST ST</t>
  </si>
  <si>
    <t>CEDAR FALLS</t>
  </si>
  <si>
    <t>571053 000</t>
  </si>
  <si>
    <t>CEDAR RAPIDS COMM SCHOOL DISTRICT</t>
  </si>
  <si>
    <t>346 2ND AVE SW</t>
  </si>
  <si>
    <t>CEDAR RAPIDS</t>
  </si>
  <si>
    <t>571062 000</t>
  </si>
  <si>
    <t>CENTER POINT-URBANA COMM SCHOOL DISTRICT</t>
  </si>
  <si>
    <t>PO BOX  296</t>
  </si>
  <si>
    <t>CENTER POINT</t>
  </si>
  <si>
    <t>041071 000</t>
  </si>
  <si>
    <t>CENTERVILLE COMM SCHOOL DISTRICT</t>
  </si>
  <si>
    <t>BOX 370</t>
  </si>
  <si>
    <t>571089 000</t>
  </si>
  <si>
    <t>CENTRAL CITY COMM SCHOOL DISTRICT</t>
  </si>
  <si>
    <t>400 BARBER ST</t>
  </si>
  <si>
    <t>CENTRAL CITY</t>
  </si>
  <si>
    <t>231082 000</t>
  </si>
  <si>
    <t>CENTRAL CLINTON COMM SCHOOL DISTRICT</t>
  </si>
  <si>
    <t>DE WITT</t>
  </si>
  <si>
    <t>221080 000</t>
  </si>
  <si>
    <t>CENTRAL COMM SCHOOL DISTRICT</t>
  </si>
  <si>
    <t>POST OFFICE BOX 70</t>
  </si>
  <si>
    <t>ELKADER</t>
  </si>
  <si>
    <t>271093 000</t>
  </si>
  <si>
    <t>CENTRAL DECATUR COMM SCHOOL DISTRICT</t>
  </si>
  <si>
    <t>1201 NE POPLAR</t>
  </si>
  <si>
    <t>LEON</t>
  </si>
  <si>
    <t>561079 000</t>
  </si>
  <si>
    <t>CENTRAL LEE COMM SCHOOL DISTRICT</t>
  </si>
  <si>
    <t>2642 HIGHWAY 218</t>
  </si>
  <si>
    <t>DONNELLSON</t>
  </si>
  <si>
    <t>601095 000</t>
  </si>
  <si>
    <t>CENTRAL LYON COMM SCHOOL DISTRICT</t>
  </si>
  <si>
    <t>PO BOX  471</t>
  </si>
  <si>
    <t>ROCK RAPIDS</t>
  </si>
  <si>
    <t>591107 000</t>
  </si>
  <si>
    <t>CHARITON COMM SCHOOL DISTRICT</t>
  </si>
  <si>
    <t>P.O. BOX 738</t>
  </si>
  <si>
    <t>CHARITON</t>
  </si>
  <si>
    <t>341116 000</t>
  </si>
  <si>
    <t>CHARLES CITY COMM SCHOOL DISTRICT</t>
  </si>
  <si>
    <t>500 N GRAND AVE</t>
  </si>
  <si>
    <t>CHARLES CITY</t>
  </si>
  <si>
    <t>241134 000</t>
  </si>
  <si>
    <t>CHARTER OAK-UTE COMM SCHOOL DISTRICT</t>
  </si>
  <si>
    <t>321 MAIN ST</t>
  </si>
  <si>
    <t>CHARTER OAK</t>
  </si>
  <si>
    <t>181152 000</t>
  </si>
  <si>
    <t>CHEROKEE COMM SCHOOL DISTRICT</t>
  </si>
  <si>
    <t>PO BOX  801</t>
  </si>
  <si>
    <t>CHEROKEE</t>
  </si>
  <si>
    <t>731197 000</t>
  </si>
  <si>
    <t>CLARINDA COMM SCHOOL DISTRICT</t>
  </si>
  <si>
    <t>P.O. BOX 59</t>
  </si>
  <si>
    <t>CLARINDA</t>
  </si>
  <si>
    <t>991206 000</t>
  </si>
  <si>
    <t>CLARION-GOLDFIELD COMM SCHOOL DISTRICT</t>
  </si>
  <si>
    <t>319 3RD AVE NE</t>
  </si>
  <si>
    <t>CLARION</t>
  </si>
  <si>
    <t>201211 000</t>
  </si>
  <si>
    <t>CLARKE COMM SCHOOL DISTRICT</t>
  </si>
  <si>
    <t>PO BOX  535</t>
  </si>
  <si>
    <t>OSCEOLA</t>
  </si>
  <si>
    <t>121215 000</t>
  </si>
  <si>
    <t>CLARKSVILLE COMM SCHOOL DISTRICT</t>
  </si>
  <si>
    <t>BOX 689</t>
  </si>
  <si>
    <t>211218 000</t>
  </si>
  <si>
    <t>CLAY CENTRAL-EVERLY COMM SCHOOL DISTRICT</t>
  </si>
  <si>
    <t>PO BOX  110</t>
  </si>
  <si>
    <t>521221 000</t>
  </si>
  <si>
    <t>CLEAR CREEK-AMANA COMM SCHOOL DISTRICT</t>
  </si>
  <si>
    <t>PO BOX 487</t>
  </si>
  <si>
    <t>171233 000</t>
  </si>
  <si>
    <t>CLEAR LAKE COMM SCHOOL DISTRICT</t>
  </si>
  <si>
    <t>306 1ST AVENUE N.</t>
  </si>
  <si>
    <t>CLEAR LAKE</t>
  </si>
  <si>
    <t>871224 000</t>
  </si>
  <si>
    <t>CLEARFIELD COMM SCHOOL DISTRICT</t>
  </si>
  <si>
    <t>PO BOX  99</t>
  </si>
  <si>
    <t>CLEARFIELD</t>
  </si>
  <si>
    <t>231278 000</t>
  </si>
  <si>
    <t>CLINTON COMM SCHOOL DISTRICT</t>
  </si>
  <si>
    <t>600 S 4TH ST</t>
  </si>
  <si>
    <t>571337 000</t>
  </si>
  <si>
    <t>COLLEGE COMM SCHOOL DISTRICT</t>
  </si>
  <si>
    <t>401 76TH AVE SW</t>
  </si>
  <si>
    <t>851350 000</t>
  </si>
  <si>
    <t>COLLINS-MAXWELL COMM SCHOOL DISTRICT</t>
  </si>
  <si>
    <t>400 METCALF</t>
  </si>
  <si>
    <t>MAXWELL</t>
  </si>
  <si>
    <t>851359 000</t>
  </si>
  <si>
    <t>COLO-NESCO COMM SCHOOL DISTRICT</t>
  </si>
  <si>
    <t>400 LATROBE</t>
  </si>
  <si>
    <t>MC CALLSBURG</t>
  </si>
  <si>
    <t>581368 000</t>
  </si>
  <si>
    <t>COLUMBUS COMM SCHOOL DISTRICT</t>
  </si>
  <si>
    <t>1210 COLTON ST</t>
  </si>
  <si>
    <t>COLUMBUS JCT</t>
  </si>
  <si>
    <t>141413 000</t>
  </si>
  <si>
    <t>COON RAPIDS-BAYARD COMM SCHOOL DISTRICT</t>
  </si>
  <si>
    <t>PO BOX  297</t>
  </si>
  <si>
    <t>COON RAPIDS</t>
  </si>
  <si>
    <t>021431 000</t>
  </si>
  <si>
    <t>CORNING COMM SCHOOL DISTRICT</t>
  </si>
  <si>
    <t>904 8TH ST</t>
  </si>
  <si>
    <t>CORNING</t>
  </si>
  <si>
    <t>411449 000</t>
  </si>
  <si>
    <t>CORWITH-WESLEY COMM SCHOOL DISTRICT</t>
  </si>
  <si>
    <t>PO BOX  127</t>
  </si>
  <si>
    <t>CORWITH</t>
  </si>
  <si>
    <t>781476 000</t>
  </si>
  <si>
    <t>COUNCIL BLUFFS COMM SCHOOL DISTRICT</t>
  </si>
  <si>
    <t>12 SCOTT ST</t>
  </si>
  <si>
    <t>COUNCIL BLUFFS</t>
  </si>
  <si>
    <t>881503 000</t>
  </si>
  <si>
    <t>CRESTON COMM SCHOOL DISTRICT</t>
  </si>
  <si>
    <t>619 N MAPLE ST</t>
  </si>
  <si>
    <t>251576 000</t>
  </si>
  <si>
    <t>DALLAS CENTER-GRIMES COMM SCHOOL DISTRICT</t>
  </si>
  <si>
    <t>PO BOX  512</t>
  </si>
  <si>
    <t>DALLAS CENTER</t>
  </si>
  <si>
    <t>291602 000</t>
  </si>
  <si>
    <t>DANVILLE  COMM SCHOOL DISTRICT</t>
  </si>
  <si>
    <t>419 S MAIN</t>
  </si>
  <si>
    <t>821611 000</t>
  </si>
  <si>
    <t>DAVENPORT COMM SCHOOL DISTRICT</t>
  </si>
  <si>
    <t>1606 BRADY ST</t>
  </si>
  <si>
    <t>DAVENPORT</t>
  </si>
  <si>
    <t>261619 000</t>
  </si>
  <si>
    <t>DAVIS COUNTY COMM SCHOOL DISTRICT</t>
  </si>
  <si>
    <t>SUITE 1</t>
  </si>
  <si>
    <t>961638 000</t>
  </si>
  <si>
    <t>DECORAH COMM SCHOOL DISTRICT</t>
  </si>
  <si>
    <t>510 WINNEBAGO ST</t>
  </si>
  <si>
    <t>DECORAH</t>
  </si>
  <si>
    <t>481647 000</t>
  </si>
  <si>
    <t>DEEP RIVER-MILLERSBURG COMM SCHOOL DISTRICT</t>
  </si>
  <si>
    <t>BOX 100</t>
  </si>
  <si>
    <t>MILLERSBURG</t>
  </si>
  <si>
    <t>231675 000</t>
  </si>
  <si>
    <t>DELWOOD COMM SCHOOL DISTRICT</t>
  </si>
  <si>
    <t>PO BOX  292</t>
  </si>
  <si>
    <t>241701 000</t>
  </si>
  <si>
    <t>DENISON COMM SCHOOL DISTRICT</t>
  </si>
  <si>
    <t>819 N 16TH ST</t>
  </si>
  <si>
    <t>DENISON</t>
  </si>
  <si>
    <t>091719 000</t>
  </si>
  <si>
    <t>DENVER COMM SCHOOL DISTRICT</t>
  </si>
  <si>
    <t>PO BOX  384</t>
  </si>
  <si>
    <t>771737 000</t>
  </si>
  <si>
    <t>DES MOINES INDEPENDENT COMM SCHOOL DISTRICT</t>
  </si>
  <si>
    <t>1801 16TH STREET</t>
  </si>
  <si>
    <t>DES MOINES</t>
  </si>
  <si>
    <t>801782 000</t>
  </si>
  <si>
    <t>DIAGONAL COMM SCHOOL DISTRICT</t>
  </si>
  <si>
    <t>PO BOX 94</t>
  </si>
  <si>
    <t>DIAGONAL</t>
  </si>
  <si>
    <t>381791 000</t>
  </si>
  <si>
    <t>DIKE-NEW HARTFORD COMM SCHOOL DISTRICT</t>
  </si>
  <si>
    <t>PO BOX  D</t>
  </si>
  <si>
    <t>DIKE</t>
  </si>
  <si>
    <t>991854 000</t>
  </si>
  <si>
    <t>DOWS COMM SCHOOL DISTRICT</t>
  </si>
  <si>
    <t>404 PARK AVE</t>
  </si>
  <si>
    <t>DOWS</t>
  </si>
  <si>
    <t>311863 000</t>
  </si>
  <si>
    <t>DUBUQUE COMM SCHOOL DISTRICT</t>
  </si>
  <si>
    <t>2300 CHANEY ROAD</t>
  </si>
  <si>
    <t>DUBUQUE</t>
  </si>
  <si>
    <t>071908 000</t>
  </si>
  <si>
    <t>DUNKERTON COMM SCHOOL DISTRICT</t>
  </si>
  <si>
    <t>509 S CANFIELD ST</t>
  </si>
  <si>
    <t>DUNKERTON</t>
  </si>
  <si>
    <t>431917 000</t>
  </si>
  <si>
    <t>BOYER VALLEY COMM SCHOOL DISTRICT</t>
  </si>
  <si>
    <t>1102 IOWA AVE</t>
  </si>
  <si>
    <t>161926 000</t>
  </si>
  <si>
    <t>DURANT COMM SCHOOL DISTRICT</t>
  </si>
  <si>
    <t>PO BOX  607</t>
  </si>
  <si>
    <t>DURANT</t>
  </si>
  <si>
    <t>991944 000</t>
  </si>
  <si>
    <t>EAGLE GROVE COMM SCHOOL DISTRICT</t>
  </si>
  <si>
    <t>216 N COMMERCIAL</t>
  </si>
  <si>
    <t>EAGLE GROVE</t>
  </si>
  <si>
    <t>611953 000</t>
  </si>
  <si>
    <t>EARLHAM COMM SCHOOL DISTRICT</t>
  </si>
  <si>
    <t>PO BOX  430</t>
  </si>
  <si>
    <t>EARLHAM</t>
  </si>
  <si>
    <t>101963 000</t>
  </si>
  <si>
    <t>EAST BUCHANAN COMM SCHOOL DISTRICT</t>
  </si>
  <si>
    <t>WINTHROP</t>
  </si>
  <si>
    <t>491965 000</t>
  </si>
  <si>
    <t>EAST CENTRAL COMM SCHOOL DISTRICT</t>
  </si>
  <si>
    <t>PO BOX  367</t>
  </si>
  <si>
    <t>MILES</t>
  </si>
  <si>
    <t>371967 000</t>
  </si>
  <si>
    <t>EAST GREENE COMM SCHOOL DISTRICT</t>
  </si>
  <si>
    <t>P O BOX 377</t>
  </si>
  <si>
    <t>GRAND JUNCTION</t>
  </si>
  <si>
    <t>971975 000</t>
  </si>
  <si>
    <t>RIVER VALLEY COMM SCHOOL DISTRICT</t>
  </si>
  <si>
    <t>P O BOX 8</t>
  </si>
  <si>
    <t>CORRECTIONVILLE</t>
  </si>
  <si>
    <t>881970 000</t>
  </si>
  <si>
    <t>EAST UNION COMM SCHOOL DISTRICT</t>
  </si>
  <si>
    <t>1916 HIGH SCHOOL DR</t>
  </si>
  <si>
    <t>AFTON</t>
  </si>
  <si>
    <t>031972 000</t>
  </si>
  <si>
    <t>EASTERN ALLAMAKEE COMM SCHOOL DISTRICT</t>
  </si>
  <si>
    <t>696 MAIN ST</t>
  </si>
  <si>
    <t>281989 000</t>
  </si>
  <si>
    <t>EDGEWOOD-COLESBURG COMM SCHOOL DISTRICT</t>
  </si>
  <si>
    <t>PO BOX  315</t>
  </si>
  <si>
    <t>EDGEWOOD</t>
  </si>
  <si>
    <t>422007 000</t>
  </si>
  <si>
    <t>ELDORA-NEW PROVIDENCE COMM SCHOOL DISTRICT</t>
  </si>
  <si>
    <t>1010 EDGINGTON AVE</t>
  </si>
  <si>
    <t>ELDORA</t>
  </si>
  <si>
    <t>832016 000</t>
  </si>
  <si>
    <t>ELK HORN-KIMBALLTON COMM SCHOOL DISTRICT</t>
  </si>
  <si>
    <t>4114 MADISON ST</t>
  </si>
  <si>
    <t>ELK HORN</t>
  </si>
  <si>
    <t>742088 000</t>
  </si>
  <si>
    <t>EMMETSBURG COMM SCHOOL DISTRICT</t>
  </si>
  <si>
    <t>205 KING STREET</t>
  </si>
  <si>
    <t>EMMETSBURG</t>
  </si>
  <si>
    <t>482097 000</t>
  </si>
  <si>
    <t>ENGLISH VALLEYS COMM SCHOOL DISTRICT</t>
  </si>
  <si>
    <t>PO BOX  490</t>
  </si>
  <si>
    <t>NORTH ENGLISH</t>
  </si>
  <si>
    <t>732113 000</t>
  </si>
  <si>
    <t>ESSEX COMM SCHOOL DISTRICT</t>
  </si>
  <si>
    <t>BOX 299</t>
  </si>
  <si>
    <t>ESSEX</t>
  </si>
  <si>
    <t>322124 000</t>
  </si>
  <si>
    <t>ESTHERVILLE LINCOLN CENTRAL COM SCH DIST</t>
  </si>
  <si>
    <t>PO BOX  118</t>
  </si>
  <si>
    <t>ESTHERVILLE</t>
  </si>
  <si>
    <t>052151 000</t>
  </si>
  <si>
    <t>EXIRA COMM SCHOOL DISTRICT</t>
  </si>
  <si>
    <t>BOX 335</t>
  </si>
  <si>
    <t>EXIRA</t>
  </si>
  <si>
    <t>512169 000</t>
  </si>
  <si>
    <t>FAIRFIELD COMM SCHOOL DISTRICT</t>
  </si>
  <si>
    <t>607 E BROADWAY</t>
  </si>
  <si>
    <t>362205 000</t>
  </si>
  <si>
    <t>FARRAGUT COMM SCHOOL DISTRICT</t>
  </si>
  <si>
    <t>PO BOX  36</t>
  </si>
  <si>
    <t>FARRAGUT</t>
  </si>
  <si>
    <t>952295 000</t>
  </si>
  <si>
    <t>FOREST CITY COMM SCHOOL DISTRICT</t>
  </si>
  <si>
    <t>810 W K ST</t>
  </si>
  <si>
    <t>FOREST CITY</t>
  </si>
  <si>
    <t>942313 000</t>
  </si>
  <si>
    <t>FORT DODGE COMM SCHOOL DISTRICT</t>
  </si>
  <si>
    <t>104 S 17TH ST</t>
  </si>
  <si>
    <t>FORT DODGE</t>
  </si>
  <si>
    <t>562322 000</t>
  </si>
  <si>
    <t>FORT MADISON COMM SCHOOL DISTRICT</t>
  </si>
  <si>
    <t>PO BOX  1423</t>
  </si>
  <si>
    <t>FORT MADISON</t>
  </si>
  <si>
    <t>892327 000</t>
  </si>
  <si>
    <t>FOX VALLEY COMM SCHOOL DISTRICT</t>
  </si>
  <si>
    <t>202 N UNION</t>
  </si>
  <si>
    <t>192349 000</t>
  </si>
  <si>
    <t>FREDERICKSBURG COMM SCHOOL DISTRICT</t>
  </si>
  <si>
    <t>PO BOX  337</t>
  </si>
  <si>
    <t>FREDERICKSBURG</t>
  </si>
  <si>
    <t>622367 000</t>
  </si>
  <si>
    <t>FREMONT COMM SCHOOL DISTRICT</t>
  </si>
  <si>
    <t>BOX 69</t>
  </si>
  <si>
    <t>362369 000</t>
  </si>
  <si>
    <t>FREMONT-MILLS COMM SCHOOL DISTRICT</t>
  </si>
  <si>
    <t>TABOR</t>
  </si>
  <si>
    <t>472376 000</t>
  </si>
  <si>
    <t>GALVA-HOLSTEIN COMM SCHOOL DISTRICT</t>
  </si>
  <si>
    <t>P.O. BOX 320</t>
  </si>
  <si>
    <t>HOLSTEIN</t>
  </si>
  <si>
    <t>222394 000</t>
  </si>
  <si>
    <t>GARNAVILLO COMM SCHOOL DISTRICT</t>
  </si>
  <si>
    <t>BOX 9</t>
  </si>
  <si>
    <t>GARNAVILLO</t>
  </si>
  <si>
    <t>412403 000</t>
  </si>
  <si>
    <t>GARNER-HAYFIELD COMM SCHOOL DISTRICT</t>
  </si>
  <si>
    <t>PO BOX  449</t>
  </si>
  <si>
    <t>GARNER</t>
  </si>
  <si>
    <t>602457 000</t>
  </si>
  <si>
    <t>GEORGE-LITTLE ROCK COMM SCHOOL DISTRICT</t>
  </si>
  <si>
    <t>BOX 6</t>
  </si>
  <si>
    <t>GEORGE</t>
  </si>
  <si>
    <t>852466 000</t>
  </si>
  <si>
    <t>GILBERT COMM SCHOOL DISTRICT</t>
  </si>
  <si>
    <t>103 MATHEWS DR</t>
  </si>
  <si>
    <t>GILBERT</t>
  </si>
  <si>
    <t>462493 000</t>
  </si>
  <si>
    <t>GILMORE CITY-BRADGATE COMM SCHOOL DISTRICT</t>
  </si>
  <si>
    <t>402 SE E AVE</t>
  </si>
  <si>
    <t>GILMORE CITY</t>
  </si>
  <si>
    <t>862502 000</t>
  </si>
  <si>
    <t>GLADBROOK-REINBECK COMM SCHOOL DISTRICT</t>
  </si>
  <si>
    <t>300 CEDAR STREET</t>
  </si>
  <si>
    <t>REINBECK</t>
  </si>
  <si>
    <t>652511 000</t>
  </si>
  <si>
    <t>GLENWOOD COMM SCHOOL DISTRICT</t>
  </si>
  <si>
    <t>SUITE 300</t>
  </si>
  <si>
    <t>142520 000</t>
  </si>
  <si>
    <t>GLIDDEN-RALSTON COMM SCHOOL DISTRICT</t>
  </si>
  <si>
    <t>BOX 488</t>
  </si>
  <si>
    <t>GLIDDEN</t>
  </si>
  <si>
    <t>742556 000</t>
  </si>
  <si>
    <t>GRAETTINGER COMM SCHOOL DISTRICT</t>
  </si>
  <si>
    <t>PO BOX  58</t>
  </si>
  <si>
    <t>GRAETTINGER</t>
  </si>
  <si>
    <t>082570 000</t>
  </si>
  <si>
    <t>GRAND COMM SCHOOL DISTRICT</t>
  </si>
  <si>
    <t>BOXHOLM</t>
  </si>
  <si>
    <t>122664 000</t>
  </si>
  <si>
    <t>GREENE COMM SCHOOL DISTRICT</t>
  </si>
  <si>
    <t>201 N 5TH ST</t>
  </si>
  <si>
    <t>GREENE</t>
  </si>
  <si>
    <t>012673 000</t>
  </si>
  <si>
    <t>NODAWAY VALLEY COMM SCHOOL DISTRICT</t>
  </si>
  <si>
    <t>410 NW 2ND</t>
  </si>
  <si>
    <t>792709 000</t>
  </si>
  <si>
    <t>GRINNELL-NEWBURG COMM SCHOOL DISTRICT</t>
  </si>
  <si>
    <t>927 4TH AVE</t>
  </si>
  <si>
    <t>GRINNELL</t>
  </si>
  <si>
    <t>152718 000</t>
  </si>
  <si>
    <t>GRISWOLD COMM SCHOOL DISTRICT</t>
  </si>
  <si>
    <t>PO BOX  280</t>
  </si>
  <si>
    <t>382727 000</t>
  </si>
  <si>
    <t>GRUNDY CENTER COMM SCHOOL DISTRICT</t>
  </si>
  <si>
    <t>1301 12TH ST</t>
  </si>
  <si>
    <t>GRUNDY CENTER</t>
  </si>
  <si>
    <t>392754 000</t>
  </si>
  <si>
    <t>GUTHRIE CENTER COMM SCHOOL DISTRICT</t>
  </si>
  <si>
    <t>906 SCHOOL ST</t>
  </si>
  <si>
    <t>GUTHRIE CENTER</t>
  </si>
  <si>
    <t>222763 000</t>
  </si>
  <si>
    <t>GUTTENBERG COMM SCHOOL DISTRICT</t>
  </si>
  <si>
    <t>BOX 520</t>
  </si>
  <si>
    <t>GUTTENBERG</t>
  </si>
  <si>
    <t>482766 000</t>
  </si>
  <si>
    <t>H-L-V COMM SCHOOL DISTRICT</t>
  </si>
  <si>
    <t>P.O. BOX B</t>
  </si>
  <si>
    <t>VICTOR</t>
  </si>
  <si>
    <t>362772 000</t>
  </si>
  <si>
    <t>HAMBURG COMM SCHOOL DISTRICT</t>
  </si>
  <si>
    <t>105 E ST</t>
  </si>
  <si>
    <t>HAMBURG</t>
  </si>
  <si>
    <t>352781 000</t>
  </si>
  <si>
    <t>HAMPTON-DUMONT COMM SCHOOL DISTRICT</t>
  </si>
  <si>
    <t>PO BOX  336</t>
  </si>
  <si>
    <t>832826 000</t>
  </si>
  <si>
    <t>HARLAN COMM SCHOOL DISTRICT</t>
  </si>
  <si>
    <t>2102 DURANT</t>
  </si>
  <si>
    <t>HARLAN</t>
  </si>
  <si>
    <t>892834 000</t>
  </si>
  <si>
    <t>HARMONY COMM SCHOOL DISTRICT</t>
  </si>
  <si>
    <t>BONAPARTE</t>
  </si>
  <si>
    <t>712862 000</t>
  </si>
  <si>
    <t>HARTLEY-MELVIN-SANBORN COMM SCHOOL DISTRICT</t>
  </si>
  <si>
    <t>173 S CENTRAL AV</t>
  </si>
  <si>
    <t>HARTLEY</t>
  </si>
  <si>
    <t>922977 000</t>
  </si>
  <si>
    <t>HIGHLAND COMM SCHOOL DISTRICT</t>
  </si>
  <si>
    <t>BOX B</t>
  </si>
  <si>
    <t>752988 000</t>
  </si>
  <si>
    <t>HINTON COMM SCHOOL DISTRICT</t>
  </si>
  <si>
    <t>PO BOX  128</t>
  </si>
  <si>
    <t>HINTON</t>
  </si>
  <si>
    <t>453029 000</t>
  </si>
  <si>
    <t>HOWARD-WINNESHIEK COMM SCHOOL DISTRICT</t>
  </si>
  <si>
    <t>1000 SCHRODER DR</t>
  </si>
  <si>
    <t>CRESCO</t>
  </si>
  <si>
    <t>423033 000</t>
  </si>
  <si>
    <t>HUBBARD-RADCLIFFE COMM SCHOOL DISTRICT</t>
  </si>
  <si>
    <t>PO BOX  129</t>
  </si>
  <si>
    <t>HUBBARD</t>
  </si>
  <si>
    <t>073042 000</t>
  </si>
  <si>
    <t>HUDSON COMM SCHOOL DISTRICT</t>
  </si>
  <si>
    <t>PO 240</t>
  </si>
  <si>
    <t>HUDSON</t>
  </si>
  <si>
    <t>463060 000</t>
  </si>
  <si>
    <t>HUMBOLDT COMM SCHOOL DISTRICT</t>
  </si>
  <si>
    <t>1408 9TH AVE NORTH</t>
  </si>
  <si>
    <t>HUMBOLDT</t>
  </si>
  <si>
    <t>103105 000</t>
  </si>
  <si>
    <t>INDEPENDENCE COMM SCHOOL DISTRICT</t>
  </si>
  <si>
    <t>PO BOX  900</t>
  </si>
  <si>
    <t>INDEPENDENCE</t>
  </si>
  <si>
    <t>913114 000</t>
  </si>
  <si>
    <t>INDIANOLA COMM SCHOOL DISTRICT</t>
  </si>
  <si>
    <t>1304 E 2ND AVE</t>
  </si>
  <si>
    <t>INDIANOLA</t>
  </si>
  <si>
    <t>613119 000</t>
  </si>
  <si>
    <t>INTERSTATE 35 COMM SCHOOL DISTRICT</t>
  </si>
  <si>
    <t>BOX 79</t>
  </si>
  <si>
    <t>TRURO</t>
  </si>
  <si>
    <t>523141 000</t>
  </si>
  <si>
    <t>IOWA CITY COMM SCHOOL DISTRICT</t>
  </si>
  <si>
    <t>509 S DUBUQUE ST</t>
  </si>
  <si>
    <t>IOWA CITY</t>
  </si>
  <si>
    <t>423150 000</t>
  </si>
  <si>
    <t>IOWA FALLS COMM SCHOOL DISTRICT</t>
  </si>
  <si>
    <t>710 NORTH STREET</t>
  </si>
  <si>
    <t>IOWA FALLS</t>
  </si>
  <si>
    <t>483154 000</t>
  </si>
  <si>
    <t>IOWA VALLEY COMM SCHOOL DISTRICT</t>
  </si>
  <si>
    <t>359 E HILTON ST</t>
  </si>
  <si>
    <t>833168 000</t>
  </si>
  <si>
    <t>IKM COMM SCHOOL DISTRICT</t>
  </si>
  <si>
    <t>MANILLA</t>
  </si>
  <si>
    <t>093186 000</t>
  </si>
  <si>
    <t>JANESVILLE CONSOLIDATED SCHOOL DISTRICT</t>
  </si>
  <si>
    <t>BOX 478</t>
  </si>
  <si>
    <t>JANESVILLE</t>
  </si>
  <si>
    <t>373195 000</t>
  </si>
  <si>
    <t>JEFFERSON-SCRANTON COMM SCHOOL DISTRICT</t>
  </si>
  <si>
    <t>204 W MADISON AVE</t>
  </si>
  <si>
    <t>103204 000</t>
  </si>
  <si>
    <t>JESUP COMM SCHOOL DISTRICT</t>
  </si>
  <si>
    <t>773231 000</t>
  </si>
  <si>
    <t>JOHNSTON COMM SCHOOL DISTRICT</t>
  </si>
  <si>
    <t>PO BOX  10</t>
  </si>
  <si>
    <t>JOHNSTON</t>
  </si>
  <si>
    <t>563312 000</t>
  </si>
  <si>
    <t>KEOKUK COMM SCHOOL DISTRICT</t>
  </si>
  <si>
    <t>727 WASHINGTON STREET</t>
  </si>
  <si>
    <t>KEOKUK</t>
  </si>
  <si>
    <t>543330 000</t>
  </si>
  <si>
    <t>KEOTA COMM SCHOOL DISTRICT</t>
  </si>
  <si>
    <t>P.O. BOX 88</t>
  </si>
  <si>
    <t>KEOTA</t>
  </si>
  <si>
    <t>753348 000</t>
  </si>
  <si>
    <t>KINGSLEY-PIERSON COMM SCHOOL DISTRICT</t>
  </si>
  <si>
    <t>PO BOX  520</t>
  </si>
  <si>
    <t>KINGSLEY</t>
  </si>
  <si>
    <t>633375 000</t>
  </si>
  <si>
    <t>KNOXVILLE COMM SCHOOL DISTRICT</t>
  </si>
  <si>
    <t>309 W MAIN</t>
  </si>
  <si>
    <t>953420 000</t>
  </si>
  <si>
    <t>LAKE MILLS COMM SCHOOL DISTRICT</t>
  </si>
  <si>
    <t>102 S 4TH AVE E</t>
  </si>
  <si>
    <t>LAKE MILLS</t>
  </si>
  <si>
    <t>302846 000</t>
  </si>
  <si>
    <t>HARRIS-LAKE PARK COMM SCHOOL DISTRICT</t>
  </si>
  <si>
    <t>LAKE PARK</t>
  </si>
  <si>
    <t>273465 000</t>
  </si>
  <si>
    <t>LAMONI COMM SCHOOL DISTRICT</t>
  </si>
  <si>
    <t>202 N WALNUT ST</t>
  </si>
  <si>
    <t>LAMONI</t>
  </si>
  <si>
    <t>763537 000</t>
  </si>
  <si>
    <t>LAURENS-MARATHON COMM SCHOOL DISTRICT</t>
  </si>
  <si>
    <t>300 W. GARFIELD ST.</t>
  </si>
  <si>
    <t>LAURENS</t>
  </si>
  <si>
    <t>973555 000</t>
  </si>
  <si>
    <t>LAWTON-BRONSON COMM SCHOOL DISTRICT</t>
  </si>
  <si>
    <t>PO BOX 128</t>
  </si>
  <si>
    <t>LAWTON</t>
  </si>
  <si>
    <t>753600 000</t>
  </si>
  <si>
    <t>LE MARS COMM SCHOOL DISTRICT</t>
  </si>
  <si>
    <t>921 3RD AVE SW</t>
  </si>
  <si>
    <t>LE MARS</t>
  </si>
  <si>
    <t>873609 000</t>
  </si>
  <si>
    <t>LENOX COMM SCHOOL DISTRICT</t>
  </si>
  <si>
    <t>600 S LOCUST</t>
  </si>
  <si>
    <t>783645 000</t>
  </si>
  <si>
    <t>LEWIS CENTRAL COMM SCHOOL DISTRICT</t>
  </si>
  <si>
    <t>1600 E S OMAHA BRDG RD</t>
  </si>
  <si>
    <t>163691 000</t>
  </si>
  <si>
    <t>NORTH CEDAR COMM SCHOOL DISTRICT</t>
  </si>
  <si>
    <t>PO BOX  247</t>
  </si>
  <si>
    <t>STANWOOD</t>
  </si>
  <si>
    <t>573715 000</t>
  </si>
  <si>
    <t>LINN-MAR COMM SCHOOL DISTRICT</t>
  </si>
  <si>
    <t>3333 N 10TH ST</t>
  </si>
  <si>
    <t>573744 000</t>
  </si>
  <si>
    <t>LISBON COMM SCHOOL DISTRICT</t>
  </si>
  <si>
    <t>PO BOX  839</t>
  </si>
  <si>
    <t>433798 000</t>
  </si>
  <si>
    <t>LOGAN-MAGNOLIA COMM SCHOOL DISTRICT</t>
  </si>
  <si>
    <t>1200 N 2ND AVE</t>
  </si>
  <si>
    <t>523816 000</t>
  </si>
  <si>
    <t>LONE TREE COMM SCHOOL DISTRICT</t>
  </si>
  <si>
    <t>LONE TREE</t>
  </si>
  <si>
    <t>583841 000</t>
  </si>
  <si>
    <t>LOUISA-MUSCATINE COMM SCHOOL DISTRICT</t>
  </si>
  <si>
    <t>14478 170TH ST</t>
  </si>
  <si>
    <t>LETTS</t>
  </si>
  <si>
    <t>553897 000</t>
  </si>
  <si>
    <t>LUVERNE COMM SCHOOL DISTRICT</t>
  </si>
  <si>
    <t>PO BOX  69</t>
  </si>
  <si>
    <t>LUVERNE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</si>
</sst>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  <numFmt numFmtId="169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6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5" xfId="0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0" fillId="0" borderId="5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0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left" textRotation="75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" fontId="0" fillId="0" borderId="7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 textRotation="75" wrapText="1"/>
      <protection locked="0"/>
    </xf>
    <xf numFmtId="0" fontId="1" fillId="0" borderId="19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5" borderId="28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166" fontId="0" fillId="5" borderId="9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 applyProtection="1">
      <alignment horizontal="center"/>
      <protection locked="0"/>
    </xf>
    <xf numFmtId="0" fontId="0" fillId="5" borderId="14" xfId="0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2" fontId="0" fillId="5" borderId="11" xfId="0" applyNumberFormat="1" applyFont="1" applyFill="1" applyBorder="1" applyAlignment="1">
      <alignment/>
    </xf>
    <xf numFmtId="2" fontId="0" fillId="5" borderId="9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1" fontId="0" fillId="5" borderId="11" xfId="0" applyNumberFormat="1" applyFont="1" applyFill="1" applyBorder="1" applyAlignment="1" applyProtection="1">
      <alignment/>
      <protection locked="0"/>
    </xf>
    <xf numFmtId="1" fontId="0" fillId="5" borderId="9" xfId="0" applyNumberFormat="1" applyFont="1" applyFill="1" applyBorder="1" applyAlignment="1" applyProtection="1">
      <alignment/>
      <protection locked="0"/>
    </xf>
    <xf numFmtId="1" fontId="0" fillId="5" borderId="13" xfId="0" applyNumberFormat="1" applyFont="1" applyFill="1" applyBorder="1" applyAlignment="1" applyProtection="1">
      <alignment/>
      <protection locked="0"/>
    </xf>
    <xf numFmtId="0" fontId="0" fillId="5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0.7109375" style="0" bestFit="1" customWidth="1"/>
    <col min="3" max="3" width="54.28125" style="0" bestFit="1" customWidth="1"/>
    <col min="4" max="4" width="26.7109375" style="0" bestFit="1" customWidth="1"/>
    <col min="5" max="5" width="18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36" t="s">
        <v>561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30"/>
    </row>
    <row r="2" spans="1:25" ht="12.75">
      <c r="A2" s="134" t="s">
        <v>562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1:14" ht="12.75">
      <c r="A3" s="135" t="s">
        <v>563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4"/>
    </row>
    <row r="4" spans="1:14" ht="15.75" customHeight="1">
      <c r="A4" s="138" t="s">
        <v>564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22" ht="45" customHeight="1">
      <c r="A5" s="131" t="s">
        <v>565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14" ht="12.75">
      <c r="A6" s="133" t="s">
        <v>566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25" ht="12.75">
      <c r="A7" s="133" t="s">
        <v>567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4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</row>
    <row r="8" spans="1:22" s="8" customFormat="1" ht="18">
      <c r="A8" s="24" t="s">
        <v>370</v>
      </c>
      <c r="B8" s="13"/>
      <c r="G8" s="11"/>
      <c r="I8" s="14"/>
      <c r="L8" s="9"/>
      <c r="N8" s="25"/>
      <c r="Q8" s="26"/>
      <c r="S8" s="10"/>
      <c r="T8" s="10"/>
      <c r="U8" s="10"/>
      <c r="V8" s="10"/>
    </row>
    <row r="9" spans="1:32" s="8" customFormat="1" ht="159.75" customHeight="1" thickBot="1">
      <c r="A9" s="2" t="s">
        <v>325</v>
      </c>
      <c r="B9" s="3" t="s">
        <v>326</v>
      </c>
      <c r="C9" s="4" t="s">
        <v>327</v>
      </c>
      <c r="D9" s="4" t="s">
        <v>328</v>
      </c>
      <c r="E9" s="4" t="s">
        <v>329</v>
      </c>
      <c r="F9" s="87" t="s">
        <v>330</v>
      </c>
      <c r="G9" s="45" t="s">
        <v>331</v>
      </c>
      <c r="H9" s="4" t="s">
        <v>332</v>
      </c>
      <c r="I9" s="17" t="s">
        <v>333</v>
      </c>
      <c r="J9" s="15" t="s">
        <v>389</v>
      </c>
      <c r="K9" s="18" t="s">
        <v>390</v>
      </c>
      <c r="L9" s="61" t="s">
        <v>334</v>
      </c>
      <c r="M9" s="65" t="s">
        <v>391</v>
      </c>
      <c r="N9" s="69" t="s">
        <v>345</v>
      </c>
      <c r="O9" s="21" t="s">
        <v>392</v>
      </c>
      <c r="P9" s="5" t="s">
        <v>346</v>
      </c>
      <c r="Q9" s="70" t="s">
        <v>393</v>
      </c>
      <c r="R9" s="73" t="s">
        <v>335</v>
      </c>
      <c r="S9" s="19" t="s">
        <v>349</v>
      </c>
      <c r="T9" s="16" t="s">
        <v>348</v>
      </c>
      <c r="U9" s="16" t="s">
        <v>350</v>
      </c>
      <c r="V9" s="20" t="s">
        <v>351</v>
      </c>
      <c r="W9" s="6" t="s">
        <v>336</v>
      </c>
      <c r="X9" s="7" t="s">
        <v>337</v>
      </c>
      <c r="Y9" s="7" t="s">
        <v>353</v>
      </c>
      <c r="Z9" s="78" t="s">
        <v>352</v>
      </c>
      <c r="AA9" s="80" t="s">
        <v>338</v>
      </c>
      <c r="AB9" s="6" t="s">
        <v>339</v>
      </c>
      <c r="AC9" s="7" t="s">
        <v>340</v>
      </c>
      <c r="AD9" s="78" t="s">
        <v>341</v>
      </c>
      <c r="AE9" s="84" t="s">
        <v>342</v>
      </c>
      <c r="AF9" s="83" t="s">
        <v>343</v>
      </c>
    </row>
    <row r="10" spans="1:32" s="44" customFormat="1" ht="12" customHeight="1" thickBot="1">
      <c r="A10" s="89">
        <v>1</v>
      </c>
      <c r="B10" s="89">
        <v>2</v>
      </c>
      <c r="C10" s="59">
        <v>3</v>
      </c>
      <c r="D10" s="50">
        <v>4</v>
      </c>
      <c r="E10" s="50">
        <v>5</v>
      </c>
      <c r="F10" s="88">
        <v>6</v>
      </c>
      <c r="G10" s="51"/>
      <c r="H10" s="52">
        <v>7</v>
      </c>
      <c r="I10" s="53">
        <v>8</v>
      </c>
      <c r="J10" s="50">
        <v>9</v>
      </c>
      <c r="K10" s="54">
        <v>10</v>
      </c>
      <c r="L10" s="62">
        <v>11</v>
      </c>
      <c r="M10" s="66">
        <v>12</v>
      </c>
      <c r="N10" s="56">
        <v>13</v>
      </c>
      <c r="O10" s="57">
        <v>14</v>
      </c>
      <c r="P10" s="58" t="s">
        <v>347</v>
      </c>
      <c r="Q10" s="54" t="s">
        <v>388</v>
      </c>
      <c r="R10" s="74">
        <v>15</v>
      </c>
      <c r="S10" s="55">
        <v>16</v>
      </c>
      <c r="T10" s="58">
        <v>17</v>
      </c>
      <c r="U10" s="58">
        <v>18</v>
      </c>
      <c r="V10" s="54">
        <v>19</v>
      </c>
      <c r="W10" s="59"/>
      <c r="X10" s="50"/>
      <c r="Y10" s="50"/>
      <c r="Z10" s="52"/>
      <c r="AA10" s="81">
        <v>20</v>
      </c>
      <c r="AB10" s="79"/>
      <c r="AC10" s="60"/>
      <c r="AD10" s="82"/>
      <c r="AE10" s="81">
        <v>21</v>
      </c>
      <c r="AF10" s="59" t="s">
        <v>344</v>
      </c>
    </row>
    <row r="11" spans="1:33" s="1" customFormat="1" ht="12.75">
      <c r="A11" s="92">
        <v>1903090</v>
      </c>
      <c r="B11" s="92" t="s">
        <v>997</v>
      </c>
      <c r="C11" s="93" t="s">
        <v>998</v>
      </c>
      <c r="D11" s="94" t="s">
        <v>999</v>
      </c>
      <c r="E11" s="94" t="s">
        <v>1000</v>
      </c>
      <c r="F11" s="94">
        <v>50002</v>
      </c>
      <c r="G11" s="95" t="s">
        <v>354</v>
      </c>
      <c r="H11" s="96">
        <v>6417462241</v>
      </c>
      <c r="I11" s="97">
        <v>8</v>
      </c>
      <c r="J11" s="98" t="s">
        <v>371</v>
      </c>
      <c r="K11" s="71"/>
      <c r="L11" s="63">
        <v>345</v>
      </c>
      <c r="M11" s="67" t="s">
        <v>368</v>
      </c>
      <c r="N11" s="99">
        <v>4.871060172</v>
      </c>
      <c r="O11" s="98" t="s">
        <v>368</v>
      </c>
      <c r="P11" s="39"/>
      <c r="Q11" s="71" t="str">
        <f>IF(AND(ISNUMBER(P11),P11&gt;=20),"YES","NO")</f>
        <v>NO</v>
      </c>
      <c r="R11" s="100" t="s">
        <v>371</v>
      </c>
      <c r="S11" s="77">
        <v>13372.39</v>
      </c>
      <c r="T11" s="42">
        <v>1462.3000346680492</v>
      </c>
      <c r="U11" s="42">
        <v>2064</v>
      </c>
      <c r="V11" s="43">
        <v>1803.7398658071716</v>
      </c>
      <c r="W11" s="93">
        <f aca="true" t="shared" si="0" ref="W11:W74">IF(OR(J11="YES",K11="YES"),1,0)</f>
        <v>1</v>
      </c>
      <c r="X11" s="94">
        <f>IF(OR(AND(ISNUMBER(L11),AND(L11&gt;0,L11&lt;600)),AND(ISNUMBER(L11),AND(L11&gt;0,M11="YES"))),1,0)</f>
        <v>1</v>
      </c>
      <c r="Y11" s="94">
        <f aca="true" t="shared" si="1" ref="Y11:Y74">IF(AND(OR(J11="YES",K11="YES"),(W11=0)),"Trouble",0)</f>
        <v>0</v>
      </c>
      <c r="Z11" s="96">
        <f aca="true" t="shared" si="2" ref="Z11:Z74">IF(AND(OR(AND(ISNUMBER(L11),AND(L11&gt;0,L11&lt;600)),AND(ISNUMBER(L11),AND(L11&gt;0,M11="YES"))),(X11=0)),"Trouble",0)</f>
        <v>0</v>
      </c>
      <c r="AA11" s="101" t="str">
        <f>IF(AND(W11=1,X11=1),"SRSA","-")</f>
        <v>SRSA</v>
      </c>
      <c r="AB11" s="93">
        <f>IF(R11="YES",1,0)</f>
        <v>1</v>
      </c>
      <c r="AC11" s="94">
        <f>IF(OR(AND(ISNUMBER(P11),P11&gt;=20),(AND(ISNUMBER(P11)=FALSE,AND(ISNUMBER(N11),N11&gt;=20)))),1,0)</f>
        <v>0</v>
      </c>
      <c r="AD11" s="96">
        <f>IF(AND(AB11=1,AC11=1),"Initial",0)</f>
        <v>0</v>
      </c>
      <c r="AE11" s="101" t="str">
        <f aca="true" t="shared" si="3" ref="AE11:AE74">IF(AND(AND(AD11="Initial",AF11=0),AND(ISNUMBER(L11),L11&gt;0)),"RLIS","-")</f>
        <v>-</v>
      </c>
      <c r="AF11" s="93">
        <f aca="true" t="shared" si="4" ref="AF11:AF74">IF(AND(AA11="SRSA",AD11="Initial"),"SRSA",0)</f>
        <v>0</v>
      </c>
      <c r="AG11" s="1" t="s">
        <v>559</v>
      </c>
    </row>
    <row r="12" spans="1:33" s="1" customFormat="1" ht="12.75">
      <c r="A12" s="112">
        <v>1904080</v>
      </c>
      <c r="B12" s="112" t="s">
        <v>1085</v>
      </c>
      <c r="C12" s="113" t="s">
        <v>1086</v>
      </c>
      <c r="D12" s="114" t="s">
        <v>1087</v>
      </c>
      <c r="E12" s="114" t="s">
        <v>1088</v>
      </c>
      <c r="F12" s="114">
        <v>51521</v>
      </c>
      <c r="G12" s="115" t="s">
        <v>354</v>
      </c>
      <c r="H12" s="116">
        <v>7123436304</v>
      </c>
      <c r="I12" s="117" t="s">
        <v>373</v>
      </c>
      <c r="J12" s="118" t="s">
        <v>371</v>
      </c>
      <c r="K12" s="119"/>
      <c r="L12" s="120">
        <v>587</v>
      </c>
      <c r="M12" s="121" t="s">
        <v>368</v>
      </c>
      <c r="N12" s="122">
        <v>7.569141194</v>
      </c>
      <c r="O12" s="118" t="s">
        <v>368</v>
      </c>
      <c r="P12" s="123"/>
      <c r="Q12" s="119" t="str">
        <f aca="true" t="shared" si="5" ref="Q12:Q75">IF(AND(ISNUMBER(P12),P12&gt;=20),"YES","NO")</f>
        <v>NO</v>
      </c>
      <c r="R12" s="124" t="s">
        <v>371</v>
      </c>
      <c r="S12" s="125">
        <v>32185.33</v>
      </c>
      <c r="T12" s="126">
        <v>1916.7175153098908</v>
      </c>
      <c r="U12" s="126">
        <v>3007</v>
      </c>
      <c r="V12" s="127">
        <v>3104.7981296680823</v>
      </c>
      <c r="W12" s="113">
        <f t="shared" si="0"/>
        <v>1</v>
      </c>
      <c r="X12" s="114">
        <f aca="true" t="shared" si="6" ref="X12:X75">IF(OR(AND(ISNUMBER(L12),AND(L12&gt;0,L12&lt;600)),AND(ISNUMBER(L12),AND(L12&gt;0,M12="YES"))),1,0)</f>
        <v>1</v>
      </c>
      <c r="Y12" s="114">
        <f t="shared" si="1"/>
        <v>0</v>
      </c>
      <c r="Z12" s="116">
        <f t="shared" si="2"/>
        <v>0</v>
      </c>
      <c r="AA12" s="128" t="str">
        <f aca="true" t="shared" si="7" ref="AA12:AA75">IF(AND(W12=1,X12=1),"SRSA","-")</f>
        <v>SRSA</v>
      </c>
      <c r="AB12" s="113">
        <f aca="true" t="shared" si="8" ref="AB12:AB75">IF(R12="YES",1,0)</f>
        <v>1</v>
      </c>
      <c r="AC12" s="114">
        <f aca="true" t="shared" si="9" ref="AC12:AC75">IF(OR(AND(ISNUMBER(P12),P12&gt;=20),(AND(ISNUMBER(P12)=FALSE,AND(ISNUMBER(N12),N12&gt;=20)))),1,0)</f>
        <v>0</v>
      </c>
      <c r="AD12" s="116">
        <f aca="true" t="shared" si="10" ref="AD12:AD75">IF(AND(AB12=1,AC12=1),"Initial",0)</f>
        <v>0</v>
      </c>
      <c r="AE12" s="128" t="str">
        <f t="shared" si="3"/>
        <v>-</v>
      </c>
      <c r="AF12" s="113">
        <f t="shared" si="4"/>
        <v>0</v>
      </c>
      <c r="AG12" s="1" t="e">
        <v>#N/A</v>
      </c>
    </row>
    <row r="13" spans="1:33" s="1" customFormat="1" ht="12.75">
      <c r="A13" s="102">
        <v>1903220</v>
      </c>
      <c r="B13" s="102" t="s">
        <v>1004</v>
      </c>
      <c r="C13" s="103" t="s">
        <v>1005</v>
      </c>
      <c r="D13" s="104" t="s">
        <v>1006</v>
      </c>
      <c r="E13" s="104" t="s">
        <v>938</v>
      </c>
      <c r="F13" s="104">
        <v>51001</v>
      </c>
      <c r="G13" s="105" t="s">
        <v>354</v>
      </c>
      <c r="H13" s="106">
        <v>7125682616</v>
      </c>
      <c r="I13" s="107">
        <v>7</v>
      </c>
      <c r="J13" s="108" t="s">
        <v>371</v>
      </c>
      <c r="K13" s="72"/>
      <c r="L13" s="64">
        <v>592</v>
      </c>
      <c r="M13" s="68" t="s">
        <v>368</v>
      </c>
      <c r="N13" s="109">
        <v>4.631217839</v>
      </c>
      <c r="O13" s="108" t="s">
        <v>368</v>
      </c>
      <c r="P13" s="40"/>
      <c r="Q13" s="72" t="str">
        <f t="shared" si="5"/>
        <v>NO</v>
      </c>
      <c r="R13" s="110" t="s">
        <v>371</v>
      </c>
      <c r="S13" s="41">
        <v>16891.46</v>
      </c>
      <c r="T13" s="47">
        <v>1540.7264039130423</v>
      </c>
      <c r="U13" s="47">
        <v>2663</v>
      </c>
      <c r="V13" s="48">
        <v>3104.7981296680823</v>
      </c>
      <c r="W13" s="103">
        <f t="shared" si="0"/>
        <v>1</v>
      </c>
      <c r="X13" s="104">
        <f t="shared" si="6"/>
        <v>1</v>
      </c>
      <c r="Y13" s="104">
        <f t="shared" si="1"/>
        <v>0</v>
      </c>
      <c r="Z13" s="106">
        <f t="shared" si="2"/>
        <v>0</v>
      </c>
      <c r="AA13" s="111" t="str">
        <f t="shared" si="7"/>
        <v>SRSA</v>
      </c>
      <c r="AB13" s="103">
        <f t="shared" si="8"/>
        <v>1</v>
      </c>
      <c r="AC13" s="104">
        <f t="shared" si="9"/>
        <v>0</v>
      </c>
      <c r="AD13" s="106">
        <f t="shared" si="10"/>
        <v>0</v>
      </c>
      <c r="AE13" s="111" t="str">
        <f t="shared" si="3"/>
        <v>-</v>
      </c>
      <c r="AF13" s="103">
        <f t="shared" si="4"/>
        <v>0</v>
      </c>
      <c r="AG13" s="1" t="s">
        <v>558</v>
      </c>
    </row>
    <row r="14" spans="1:33" s="1" customFormat="1" ht="12.75">
      <c r="A14" s="102">
        <v>1903240</v>
      </c>
      <c r="B14" s="102" t="s">
        <v>1007</v>
      </c>
      <c r="C14" s="103" t="s">
        <v>1008</v>
      </c>
      <c r="D14" s="104" t="s">
        <v>1009</v>
      </c>
      <c r="E14" s="104" t="s">
        <v>1010</v>
      </c>
      <c r="F14" s="104">
        <v>50510</v>
      </c>
      <c r="G14" s="105" t="s">
        <v>354</v>
      </c>
      <c r="H14" s="106">
        <v>7128435496</v>
      </c>
      <c r="I14" s="107">
        <v>7</v>
      </c>
      <c r="J14" s="108" t="s">
        <v>371</v>
      </c>
      <c r="K14" s="72"/>
      <c r="L14" s="64">
        <v>200</v>
      </c>
      <c r="M14" s="68" t="s">
        <v>368</v>
      </c>
      <c r="N14" s="109">
        <v>15.25423729</v>
      </c>
      <c r="O14" s="108" t="s">
        <v>368</v>
      </c>
      <c r="P14" s="40"/>
      <c r="Q14" s="72" t="str">
        <f t="shared" si="5"/>
        <v>NO</v>
      </c>
      <c r="R14" s="110" t="s">
        <v>371</v>
      </c>
      <c r="S14" s="41">
        <v>10650.81</v>
      </c>
      <c r="T14" s="47">
        <v>1169.5509482121488</v>
      </c>
      <c r="U14" s="47">
        <v>1567</v>
      </c>
      <c r="V14" s="48">
        <v>1781.0274161645038</v>
      </c>
      <c r="W14" s="103">
        <f t="shared" si="0"/>
        <v>1</v>
      </c>
      <c r="X14" s="104">
        <f t="shared" si="6"/>
        <v>1</v>
      </c>
      <c r="Y14" s="104">
        <f t="shared" si="1"/>
        <v>0</v>
      </c>
      <c r="Z14" s="106">
        <f t="shared" si="2"/>
        <v>0</v>
      </c>
      <c r="AA14" s="111" t="str">
        <f t="shared" si="7"/>
        <v>SRSA</v>
      </c>
      <c r="AB14" s="103">
        <f t="shared" si="8"/>
        <v>1</v>
      </c>
      <c r="AC14" s="104">
        <f t="shared" si="9"/>
        <v>0</v>
      </c>
      <c r="AD14" s="106">
        <f t="shared" si="10"/>
        <v>0</v>
      </c>
      <c r="AE14" s="111" t="str">
        <f t="shared" si="3"/>
        <v>-</v>
      </c>
      <c r="AF14" s="103">
        <f t="shared" si="4"/>
        <v>0</v>
      </c>
      <c r="AG14" s="1" t="s">
        <v>557</v>
      </c>
    </row>
    <row r="15" spans="1:33" s="1" customFormat="1" ht="12.75">
      <c r="A15" s="102">
        <v>1903300</v>
      </c>
      <c r="B15" s="102" t="s">
        <v>1015</v>
      </c>
      <c r="C15" s="103" t="s">
        <v>1016</v>
      </c>
      <c r="D15" s="104" t="s">
        <v>1017</v>
      </c>
      <c r="E15" s="104" t="s">
        <v>1018</v>
      </c>
      <c r="F15" s="104">
        <v>52202</v>
      </c>
      <c r="G15" s="105" t="s">
        <v>354</v>
      </c>
      <c r="H15" s="106">
        <v>3198422261</v>
      </c>
      <c r="I15" s="107">
        <v>8</v>
      </c>
      <c r="J15" s="108" t="s">
        <v>371</v>
      </c>
      <c r="K15" s="72"/>
      <c r="L15" s="64">
        <v>597</v>
      </c>
      <c r="M15" s="68" t="s">
        <v>368</v>
      </c>
      <c r="N15" s="109">
        <v>2.694610778</v>
      </c>
      <c r="O15" s="108" t="s">
        <v>368</v>
      </c>
      <c r="P15" s="40"/>
      <c r="Q15" s="72" t="str">
        <f t="shared" si="5"/>
        <v>NO</v>
      </c>
      <c r="R15" s="110" t="s">
        <v>371</v>
      </c>
      <c r="S15" s="41">
        <v>14793.3</v>
      </c>
      <c r="T15" s="47">
        <v>669.4800655939055</v>
      </c>
      <c r="U15" s="47">
        <v>1896</v>
      </c>
      <c r="V15" s="48">
        <v>3159.008890662287</v>
      </c>
      <c r="W15" s="103">
        <f t="shared" si="0"/>
        <v>1</v>
      </c>
      <c r="X15" s="104">
        <f t="shared" si="6"/>
        <v>1</v>
      </c>
      <c r="Y15" s="104">
        <f t="shared" si="1"/>
        <v>0</v>
      </c>
      <c r="Z15" s="106">
        <f t="shared" si="2"/>
        <v>0</v>
      </c>
      <c r="AA15" s="111" t="str">
        <f t="shared" si="7"/>
        <v>SRSA</v>
      </c>
      <c r="AB15" s="103">
        <f t="shared" si="8"/>
        <v>1</v>
      </c>
      <c r="AC15" s="104">
        <f t="shared" si="9"/>
        <v>0</v>
      </c>
      <c r="AD15" s="106">
        <f t="shared" si="10"/>
        <v>0</v>
      </c>
      <c r="AE15" s="111" t="str">
        <f t="shared" si="3"/>
        <v>-</v>
      </c>
      <c r="AF15" s="103">
        <f t="shared" si="4"/>
        <v>0</v>
      </c>
      <c r="AG15" s="1" t="s">
        <v>556</v>
      </c>
    </row>
    <row r="16" spans="1:33" s="1" customFormat="1" ht="12.75">
      <c r="A16" s="102">
        <v>1903330</v>
      </c>
      <c r="B16" s="102" t="s">
        <v>1019</v>
      </c>
      <c r="C16" s="103" t="s">
        <v>1020</v>
      </c>
      <c r="D16" s="104" t="s">
        <v>1021</v>
      </c>
      <c r="E16" s="104" t="s">
        <v>1022</v>
      </c>
      <c r="F16" s="104">
        <v>50006</v>
      </c>
      <c r="G16" s="105" t="s">
        <v>354</v>
      </c>
      <c r="H16" s="106">
        <v>5158597009</v>
      </c>
      <c r="I16" s="107">
        <v>7</v>
      </c>
      <c r="J16" s="108" t="s">
        <v>371</v>
      </c>
      <c r="K16" s="72"/>
      <c r="L16" s="64">
        <v>267</v>
      </c>
      <c r="M16" s="68" t="s">
        <v>368</v>
      </c>
      <c r="N16" s="109">
        <v>10.3030303</v>
      </c>
      <c r="O16" s="108" t="s">
        <v>368</v>
      </c>
      <c r="P16" s="40"/>
      <c r="Q16" s="72" t="str">
        <f t="shared" si="5"/>
        <v>NO</v>
      </c>
      <c r="R16" s="110" t="s">
        <v>371</v>
      </c>
      <c r="S16" s="41">
        <v>17252.66</v>
      </c>
      <c r="T16" s="47">
        <v>1081.8553348910661</v>
      </c>
      <c r="U16" s="47">
        <v>1559</v>
      </c>
      <c r="V16" s="48">
        <v>2022.9911454858288</v>
      </c>
      <c r="W16" s="103">
        <f t="shared" si="0"/>
        <v>1</v>
      </c>
      <c r="X16" s="104">
        <f t="shared" si="6"/>
        <v>1</v>
      </c>
      <c r="Y16" s="104">
        <f t="shared" si="1"/>
        <v>0</v>
      </c>
      <c r="Z16" s="106">
        <f t="shared" si="2"/>
        <v>0</v>
      </c>
      <c r="AA16" s="111" t="str">
        <f t="shared" si="7"/>
        <v>SRSA</v>
      </c>
      <c r="AB16" s="103">
        <f t="shared" si="8"/>
        <v>1</v>
      </c>
      <c r="AC16" s="104">
        <f t="shared" si="9"/>
        <v>0</v>
      </c>
      <c r="AD16" s="106">
        <f t="shared" si="10"/>
        <v>0</v>
      </c>
      <c r="AE16" s="111" t="str">
        <f t="shared" si="3"/>
        <v>-</v>
      </c>
      <c r="AF16" s="103">
        <f t="shared" si="4"/>
        <v>0</v>
      </c>
      <c r="AG16" s="1" t="s">
        <v>555</v>
      </c>
    </row>
    <row r="17" spans="1:33" s="1" customFormat="1" ht="12.75">
      <c r="A17" s="102">
        <v>1903450</v>
      </c>
      <c r="B17" s="102" t="s">
        <v>1031</v>
      </c>
      <c r="C17" s="103" t="s">
        <v>1032</v>
      </c>
      <c r="D17" s="104" t="s">
        <v>1033</v>
      </c>
      <c r="E17" s="104" t="s">
        <v>1034</v>
      </c>
      <c r="F17" s="104">
        <v>50602</v>
      </c>
      <c r="G17" s="105" t="s">
        <v>354</v>
      </c>
      <c r="H17" s="106">
        <v>3192672205</v>
      </c>
      <c r="I17" s="107">
        <v>7</v>
      </c>
      <c r="J17" s="108" t="s">
        <v>371</v>
      </c>
      <c r="K17" s="72"/>
      <c r="L17" s="64">
        <v>338</v>
      </c>
      <c r="M17" s="68" t="s">
        <v>368</v>
      </c>
      <c r="N17" s="109">
        <v>9.226190476</v>
      </c>
      <c r="O17" s="108" t="s">
        <v>368</v>
      </c>
      <c r="P17" s="40"/>
      <c r="Q17" s="72" t="str">
        <f t="shared" si="5"/>
        <v>NO</v>
      </c>
      <c r="R17" s="110" t="s">
        <v>371</v>
      </c>
      <c r="S17" s="41">
        <v>15003.39</v>
      </c>
      <c r="T17" s="47">
        <v>1067.623940468787</v>
      </c>
      <c r="U17" s="47">
        <v>1593</v>
      </c>
      <c r="V17" s="48">
        <v>1527.7578098366753</v>
      </c>
      <c r="W17" s="103">
        <f t="shared" si="0"/>
        <v>1</v>
      </c>
      <c r="X17" s="104">
        <f t="shared" si="6"/>
        <v>1</v>
      </c>
      <c r="Y17" s="104">
        <f t="shared" si="1"/>
        <v>0</v>
      </c>
      <c r="Z17" s="106">
        <f t="shared" si="2"/>
        <v>0</v>
      </c>
      <c r="AA17" s="111" t="str">
        <f t="shared" si="7"/>
        <v>SRSA</v>
      </c>
      <c r="AB17" s="103">
        <f t="shared" si="8"/>
        <v>1</v>
      </c>
      <c r="AC17" s="104">
        <f t="shared" si="9"/>
        <v>0</v>
      </c>
      <c r="AD17" s="106">
        <f t="shared" si="10"/>
        <v>0</v>
      </c>
      <c r="AE17" s="111" t="str">
        <f t="shared" si="3"/>
        <v>-</v>
      </c>
      <c r="AF17" s="103">
        <f t="shared" si="4"/>
        <v>0</v>
      </c>
      <c r="AG17" s="1" t="s">
        <v>554</v>
      </c>
    </row>
    <row r="18" spans="1:33" s="1" customFormat="1" ht="12.75">
      <c r="A18" s="102">
        <v>1903480</v>
      </c>
      <c r="B18" s="102" t="s">
        <v>1035</v>
      </c>
      <c r="C18" s="103" t="s">
        <v>1036</v>
      </c>
      <c r="D18" s="104" t="s">
        <v>1037</v>
      </c>
      <c r="E18" s="104" t="s">
        <v>1038</v>
      </c>
      <c r="F18" s="104">
        <v>51002</v>
      </c>
      <c r="G18" s="105" t="s">
        <v>354</v>
      </c>
      <c r="H18" s="106">
        <v>7122001010</v>
      </c>
      <c r="I18" s="107" t="s">
        <v>375</v>
      </c>
      <c r="J18" s="108" t="s">
        <v>371</v>
      </c>
      <c r="K18" s="72"/>
      <c r="L18" s="64">
        <v>570</v>
      </c>
      <c r="M18" s="68" t="s">
        <v>368</v>
      </c>
      <c r="N18" s="109">
        <v>7.633587786</v>
      </c>
      <c r="O18" s="108" t="s">
        <v>368</v>
      </c>
      <c r="P18" s="40"/>
      <c r="Q18" s="72" t="str">
        <f t="shared" si="5"/>
        <v>NO</v>
      </c>
      <c r="R18" s="110" t="s">
        <v>371</v>
      </c>
      <c r="S18" s="41">
        <v>26300.81</v>
      </c>
      <c r="T18" s="47">
        <v>1973.8734996047745</v>
      </c>
      <c r="U18" s="47">
        <v>2962</v>
      </c>
      <c r="V18" s="48">
        <v>4003.6907848591627</v>
      </c>
      <c r="W18" s="103">
        <f t="shared" si="0"/>
        <v>1</v>
      </c>
      <c r="X18" s="104">
        <f t="shared" si="6"/>
        <v>1</v>
      </c>
      <c r="Y18" s="104">
        <f t="shared" si="1"/>
        <v>0</v>
      </c>
      <c r="Z18" s="106">
        <f t="shared" si="2"/>
        <v>0</v>
      </c>
      <c r="AA18" s="111" t="str">
        <f t="shared" si="7"/>
        <v>SRSA</v>
      </c>
      <c r="AB18" s="103">
        <f t="shared" si="8"/>
        <v>1</v>
      </c>
      <c r="AC18" s="104">
        <f t="shared" si="9"/>
        <v>0</v>
      </c>
      <c r="AD18" s="106">
        <f t="shared" si="10"/>
        <v>0</v>
      </c>
      <c r="AE18" s="111" t="str">
        <f t="shared" si="3"/>
        <v>-</v>
      </c>
      <c r="AF18" s="103">
        <f t="shared" si="4"/>
        <v>0</v>
      </c>
      <c r="AG18" s="1" t="s">
        <v>553</v>
      </c>
    </row>
    <row r="19" spans="1:33" s="1" customFormat="1" ht="12.75">
      <c r="A19" s="102">
        <v>1903630</v>
      </c>
      <c r="B19" s="102" t="s">
        <v>1047</v>
      </c>
      <c r="C19" s="103" t="s">
        <v>1048</v>
      </c>
      <c r="D19" s="104" t="s">
        <v>1049</v>
      </c>
      <c r="E19" s="104" t="s">
        <v>1050</v>
      </c>
      <c r="F19" s="104">
        <v>52030</v>
      </c>
      <c r="G19" s="105" t="s">
        <v>354</v>
      </c>
      <c r="H19" s="106">
        <v>5636723221</v>
      </c>
      <c r="I19" s="107">
        <v>7</v>
      </c>
      <c r="J19" s="108" t="s">
        <v>371</v>
      </c>
      <c r="K19" s="72"/>
      <c r="L19" s="64">
        <v>290</v>
      </c>
      <c r="M19" s="68" t="s">
        <v>368</v>
      </c>
      <c r="N19" s="109">
        <v>8.426966292</v>
      </c>
      <c r="O19" s="108" t="s">
        <v>368</v>
      </c>
      <c r="P19" s="40"/>
      <c r="Q19" s="72" t="str">
        <f t="shared" si="5"/>
        <v>NO</v>
      </c>
      <c r="R19" s="110" t="s">
        <v>371</v>
      </c>
      <c r="S19" s="41">
        <v>14321.31</v>
      </c>
      <c r="T19" s="47">
        <v>918.7100634292144</v>
      </c>
      <c r="U19" s="47">
        <v>1496</v>
      </c>
      <c r="V19" s="48">
        <v>1621.394578826665</v>
      </c>
      <c r="W19" s="103">
        <f t="shared" si="0"/>
        <v>1</v>
      </c>
      <c r="X19" s="104">
        <f t="shared" si="6"/>
        <v>1</v>
      </c>
      <c r="Y19" s="104">
        <f t="shared" si="1"/>
        <v>0</v>
      </c>
      <c r="Z19" s="106">
        <f t="shared" si="2"/>
        <v>0</v>
      </c>
      <c r="AA19" s="111" t="str">
        <f t="shared" si="7"/>
        <v>SRSA</v>
      </c>
      <c r="AB19" s="103">
        <f t="shared" si="8"/>
        <v>1</v>
      </c>
      <c r="AC19" s="104">
        <f t="shared" si="9"/>
        <v>0</v>
      </c>
      <c r="AD19" s="106">
        <f t="shared" si="10"/>
        <v>0</v>
      </c>
      <c r="AE19" s="111" t="str">
        <f t="shared" si="3"/>
        <v>-</v>
      </c>
      <c r="AF19" s="103">
        <f t="shared" si="4"/>
        <v>0</v>
      </c>
      <c r="AG19" s="1" t="s">
        <v>552</v>
      </c>
    </row>
    <row r="20" spans="1:33" s="1" customFormat="1" ht="12.75">
      <c r="A20" s="102">
        <v>1903660</v>
      </c>
      <c r="B20" s="102" t="s">
        <v>1051</v>
      </c>
      <c r="C20" s="103" t="s">
        <v>1052</v>
      </c>
      <c r="D20" s="104" t="s">
        <v>1053</v>
      </c>
      <c r="E20" s="104" t="s">
        <v>1054</v>
      </c>
      <c r="F20" s="104">
        <v>50020</v>
      </c>
      <c r="G20" s="105" t="s">
        <v>354</v>
      </c>
      <c r="H20" s="106">
        <v>7127623231</v>
      </c>
      <c r="I20" s="107">
        <v>7</v>
      </c>
      <c r="J20" s="108" t="s">
        <v>371</v>
      </c>
      <c r="K20" s="72"/>
      <c r="L20" s="64">
        <v>261</v>
      </c>
      <c r="M20" s="68" t="s">
        <v>368</v>
      </c>
      <c r="N20" s="109">
        <v>8.950617284</v>
      </c>
      <c r="O20" s="108" t="s">
        <v>368</v>
      </c>
      <c r="P20" s="40"/>
      <c r="Q20" s="72" t="str">
        <f t="shared" si="5"/>
        <v>NO</v>
      </c>
      <c r="R20" s="110" t="s">
        <v>371</v>
      </c>
      <c r="S20" s="41">
        <v>18485.72</v>
      </c>
      <c r="T20" s="47">
        <v>1403.7960899338805</v>
      </c>
      <c r="U20" s="47">
        <v>1830</v>
      </c>
      <c r="V20" s="48">
        <v>2088.6528149807373</v>
      </c>
      <c r="W20" s="103">
        <f t="shared" si="0"/>
        <v>1</v>
      </c>
      <c r="X20" s="104">
        <f t="shared" si="6"/>
        <v>1</v>
      </c>
      <c r="Y20" s="104">
        <f t="shared" si="1"/>
        <v>0</v>
      </c>
      <c r="Z20" s="106">
        <f t="shared" si="2"/>
        <v>0</v>
      </c>
      <c r="AA20" s="111" t="str">
        <f t="shared" si="7"/>
        <v>SRSA</v>
      </c>
      <c r="AB20" s="103">
        <f t="shared" si="8"/>
        <v>1</v>
      </c>
      <c r="AC20" s="104">
        <f t="shared" si="9"/>
        <v>0</v>
      </c>
      <c r="AD20" s="106">
        <f t="shared" si="10"/>
        <v>0</v>
      </c>
      <c r="AE20" s="111" t="str">
        <f t="shared" si="3"/>
        <v>-</v>
      </c>
      <c r="AF20" s="103">
        <f t="shared" si="4"/>
        <v>0</v>
      </c>
      <c r="AG20" s="1" t="s">
        <v>551</v>
      </c>
    </row>
    <row r="21" spans="1:33" s="1" customFormat="1" ht="12.75">
      <c r="A21" s="102">
        <v>1903720</v>
      </c>
      <c r="B21" s="102" t="s">
        <v>1058</v>
      </c>
      <c r="C21" s="103" t="s">
        <v>1059</v>
      </c>
      <c r="D21" s="104" t="s">
        <v>1060</v>
      </c>
      <c r="E21" s="104" t="s">
        <v>1061</v>
      </c>
      <c r="F21" s="104">
        <v>51004</v>
      </c>
      <c r="G21" s="105">
        <v>705</v>
      </c>
      <c r="H21" s="106">
        <v>7123735246</v>
      </c>
      <c r="I21" s="107">
        <v>8</v>
      </c>
      <c r="J21" s="108" t="s">
        <v>371</v>
      </c>
      <c r="K21" s="72"/>
      <c r="L21" s="64">
        <v>336</v>
      </c>
      <c r="M21" s="68" t="s">
        <v>368</v>
      </c>
      <c r="N21" s="109">
        <v>11.82108626</v>
      </c>
      <c r="O21" s="108" t="s">
        <v>368</v>
      </c>
      <c r="P21" s="40"/>
      <c r="Q21" s="72" t="str">
        <f t="shared" si="5"/>
        <v>NO</v>
      </c>
      <c r="R21" s="110" t="s">
        <v>371</v>
      </c>
      <c r="S21" s="41">
        <v>13811</v>
      </c>
      <c r="T21" s="47">
        <v>1224.909291095351</v>
      </c>
      <c r="U21" s="47">
        <v>1844</v>
      </c>
      <c r="V21" s="48">
        <v>2669.874201997898</v>
      </c>
      <c r="W21" s="103">
        <f t="shared" si="0"/>
        <v>1</v>
      </c>
      <c r="X21" s="104">
        <f t="shared" si="6"/>
        <v>1</v>
      </c>
      <c r="Y21" s="104">
        <f t="shared" si="1"/>
        <v>0</v>
      </c>
      <c r="Z21" s="106">
        <f t="shared" si="2"/>
        <v>0</v>
      </c>
      <c r="AA21" s="111" t="str">
        <f t="shared" si="7"/>
        <v>SRSA</v>
      </c>
      <c r="AB21" s="103">
        <f t="shared" si="8"/>
        <v>1</v>
      </c>
      <c r="AC21" s="104">
        <f t="shared" si="9"/>
        <v>0</v>
      </c>
      <c r="AD21" s="106">
        <f t="shared" si="10"/>
        <v>0</v>
      </c>
      <c r="AE21" s="111" t="str">
        <f t="shared" si="3"/>
        <v>-</v>
      </c>
      <c r="AF21" s="103">
        <f t="shared" si="4"/>
        <v>0</v>
      </c>
      <c r="AG21" s="1" t="s">
        <v>550</v>
      </c>
    </row>
    <row r="22" spans="1:33" s="1" customFormat="1" ht="12.75">
      <c r="A22" s="102">
        <v>1903750</v>
      </c>
      <c r="B22" s="102" t="s">
        <v>1062</v>
      </c>
      <c r="C22" s="103" t="s">
        <v>1063</v>
      </c>
      <c r="D22" s="104" t="s">
        <v>1064</v>
      </c>
      <c r="E22" s="104" t="s">
        <v>1065</v>
      </c>
      <c r="F22" s="104">
        <v>50604</v>
      </c>
      <c r="G22" s="105" t="s">
        <v>354</v>
      </c>
      <c r="H22" s="106">
        <v>3193472394</v>
      </c>
      <c r="I22" s="107">
        <v>7</v>
      </c>
      <c r="J22" s="108" t="s">
        <v>371</v>
      </c>
      <c r="K22" s="72"/>
      <c r="L22" s="64">
        <v>311</v>
      </c>
      <c r="M22" s="68" t="s">
        <v>368</v>
      </c>
      <c r="N22" s="109">
        <v>9.117647059</v>
      </c>
      <c r="O22" s="108" t="s">
        <v>368</v>
      </c>
      <c r="P22" s="40"/>
      <c r="Q22" s="72" t="str">
        <f t="shared" si="5"/>
        <v>NO</v>
      </c>
      <c r="R22" s="110" t="s">
        <v>371</v>
      </c>
      <c r="S22" s="41">
        <v>13057.62</v>
      </c>
      <c r="T22" s="47">
        <v>803.3895080245647</v>
      </c>
      <c r="U22" s="47">
        <v>1368</v>
      </c>
      <c r="V22" s="48">
        <v>1636.1793318250845</v>
      </c>
      <c r="W22" s="103">
        <f t="shared" si="0"/>
        <v>1</v>
      </c>
      <c r="X22" s="104">
        <f t="shared" si="6"/>
        <v>1</v>
      </c>
      <c r="Y22" s="104">
        <f t="shared" si="1"/>
        <v>0</v>
      </c>
      <c r="Z22" s="106">
        <f t="shared" si="2"/>
        <v>0</v>
      </c>
      <c r="AA22" s="111" t="str">
        <f t="shared" si="7"/>
        <v>SRSA</v>
      </c>
      <c r="AB22" s="103">
        <f t="shared" si="8"/>
        <v>1</v>
      </c>
      <c r="AC22" s="104">
        <f t="shared" si="9"/>
        <v>0</v>
      </c>
      <c r="AD22" s="106">
        <f t="shared" si="10"/>
        <v>0</v>
      </c>
      <c r="AE22" s="111" t="str">
        <f t="shared" si="3"/>
        <v>-</v>
      </c>
      <c r="AF22" s="103">
        <f t="shared" si="4"/>
        <v>0</v>
      </c>
      <c r="AG22" s="1" t="s">
        <v>549</v>
      </c>
    </row>
    <row r="23" spans="1:33" s="1" customFormat="1" ht="12.75">
      <c r="A23" s="102">
        <v>1903850</v>
      </c>
      <c r="B23" s="102" t="s">
        <v>1070</v>
      </c>
      <c r="C23" s="103" t="s">
        <v>1071</v>
      </c>
      <c r="D23" s="104" t="s">
        <v>1072</v>
      </c>
      <c r="E23" s="104" t="s">
        <v>306</v>
      </c>
      <c r="F23" s="104">
        <v>50514</v>
      </c>
      <c r="G23" s="105" t="s">
        <v>354</v>
      </c>
      <c r="H23" s="106">
        <v>7128683550</v>
      </c>
      <c r="I23" s="107">
        <v>7</v>
      </c>
      <c r="J23" s="108" t="s">
        <v>371</v>
      </c>
      <c r="K23" s="72"/>
      <c r="L23" s="64">
        <v>397</v>
      </c>
      <c r="M23" s="68" t="s">
        <v>368</v>
      </c>
      <c r="N23" s="109">
        <v>11.74863388</v>
      </c>
      <c r="O23" s="108" t="s">
        <v>368</v>
      </c>
      <c r="P23" s="40"/>
      <c r="Q23" s="72" t="str">
        <f t="shared" si="5"/>
        <v>NO</v>
      </c>
      <c r="R23" s="110" t="s">
        <v>371</v>
      </c>
      <c r="S23" s="41">
        <v>18990.8</v>
      </c>
      <c r="T23" s="47">
        <v>1380.36987423708</v>
      </c>
      <c r="U23" s="47">
        <v>2032</v>
      </c>
      <c r="V23" s="48">
        <v>1907.2331367961076</v>
      </c>
      <c r="W23" s="103">
        <f t="shared" si="0"/>
        <v>1</v>
      </c>
      <c r="X23" s="104">
        <f t="shared" si="6"/>
        <v>1</v>
      </c>
      <c r="Y23" s="104">
        <f t="shared" si="1"/>
        <v>0</v>
      </c>
      <c r="Z23" s="106">
        <f t="shared" si="2"/>
        <v>0</v>
      </c>
      <c r="AA23" s="111" t="str">
        <f t="shared" si="7"/>
        <v>SRSA</v>
      </c>
      <c r="AB23" s="103">
        <f t="shared" si="8"/>
        <v>1</v>
      </c>
      <c r="AC23" s="104">
        <f t="shared" si="9"/>
        <v>0</v>
      </c>
      <c r="AD23" s="106">
        <f t="shared" si="10"/>
        <v>0</v>
      </c>
      <c r="AE23" s="111" t="str">
        <f t="shared" si="3"/>
        <v>-</v>
      </c>
      <c r="AF23" s="103">
        <f t="shared" si="4"/>
        <v>0</v>
      </c>
      <c r="AG23" s="1" t="s">
        <v>548</v>
      </c>
    </row>
    <row r="24" spans="1:33" s="1" customFormat="1" ht="12.75">
      <c r="A24" s="102">
        <v>1903780</v>
      </c>
      <c r="B24" s="102" t="s">
        <v>1066</v>
      </c>
      <c r="C24" s="103" t="s">
        <v>1067</v>
      </c>
      <c r="D24" s="104" t="s">
        <v>1068</v>
      </c>
      <c r="E24" s="104" t="s">
        <v>1069</v>
      </c>
      <c r="F24" s="104">
        <v>51467</v>
      </c>
      <c r="G24" s="105" t="s">
        <v>354</v>
      </c>
      <c r="H24" s="106">
        <v>7126634311</v>
      </c>
      <c r="I24" s="107">
        <v>7</v>
      </c>
      <c r="J24" s="108" t="s">
        <v>371</v>
      </c>
      <c r="K24" s="72"/>
      <c r="L24" s="64">
        <v>417</v>
      </c>
      <c r="M24" s="68" t="s">
        <v>368</v>
      </c>
      <c r="N24" s="109">
        <v>6.794055202</v>
      </c>
      <c r="O24" s="108" t="s">
        <v>368</v>
      </c>
      <c r="P24" s="40"/>
      <c r="Q24" s="72" t="str">
        <f t="shared" si="5"/>
        <v>NO</v>
      </c>
      <c r="R24" s="110" t="s">
        <v>371</v>
      </c>
      <c r="S24" s="41">
        <v>17719.18</v>
      </c>
      <c r="T24" s="47">
        <v>1820.989289402362</v>
      </c>
      <c r="U24" s="47">
        <v>2414.14</v>
      </c>
      <c r="V24" s="48">
        <v>2948.3984411982983</v>
      </c>
      <c r="W24" s="103">
        <f t="shared" si="0"/>
        <v>1</v>
      </c>
      <c r="X24" s="104">
        <f t="shared" si="6"/>
        <v>1</v>
      </c>
      <c r="Y24" s="104">
        <f t="shared" si="1"/>
        <v>0</v>
      </c>
      <c r="Z24" s="106">
        <f t="shared" si="2"/>
        <v>0</v>
      </c>
      <c r="AA24" s="111" t="str">
        <f t="shared" si="7"/>
        <v>SRSA</v>
      </c>
      <c r="AB24" s="103">
        <f t="shared" si="8"/>
        <v>1</v>
      </c>
      <c r="AC24" s="104">
        <f t="shared" si="9"/>
        <v>0</v>
      </c>
      <c r="AD24" s="106">
        <f t="shared" si="10"/>
        <v>0</v>
      </c>
      <c r="AE24" s="111" t="str">
        <f t="shared" si="3"/>
        <v>-</v>
      </c>
      <c r="AF24" s="103">
        <f t="shared" si="4"/>
        <v>0</v>
      </c>
      <c r="AG24" s="1" t="s">
        <v>547</v>
      </c>
    </row>
    <row r="25" spans="1:33" s="1" customFormat="1" ht="12.75">
      <c r="A25" s="102">
        <v>1904020</v>
      </c>
      <c r="B25" s="102" t="s">
        <v>1081</v>
      </c>
      <c r="C25" s="103" t="s">
        <v>1082</v>
      </c>
      <c r="D25" s="104" t="s">
        <v>1083</v>
      </c>
      <c r="E25" s="104" t="s">
        <v>1084</v>
      </c>
      <c r="F25" s="104">
        <v>51005</v>
      </c>
      <c r="G25" s="105" t="s">
        <v>354</v>
      </c>
      <c r="H25" s="106">
        <v>7124342284</v>
      </c>
      <c r="I25" s="107">
        <v>7</v>
      </c>
      <c r="J25" s="108" t="s">
        <v>371</v>
      </c>
      <c r="K25" s="72"/>
      <c r="L25" s="64">
        <v>302</v>
      </c>
      <c r="M25" s="68" t="s">
        <v>368</v>
      </c>
      <c r="N25" s="109">
        <v>8.895705521</v>
      </c>
      <c r="O25" s="108" t="s">
        <v>368</v>
      </c>
      <c r="P25" s="40"/>
      <c r="Q25" s="72" t="str">
        <f t="shared" si="5"/>
        <v>NO</v>
      </c>
      <c r="R25" s="110" t="s">
        <v>371</v>
      </c>
      <c r="S25" s="41">
        <v>13189.57</v>
      </c>
      <c r="T25" s="47">
        <v>796.5972222542961</v>
      </c>
      <c r="U25" s="47">
        <v>1348</v>
      </c>
      <c r="V25" s="48">
        <v>1532.6860608361485</v>
      </c>
      <c r="W25" s="103">
        <f t="shared" si="0"/>
        <v>1</v>
      </c>
      <c r="X25" s="104">
        <f t="shared" si="6"/>
        <v>1</v>
      </c>
      <c r="Y25" s="104">
        <f t="shared" si="1"/>
        <v>0</v>
      </c>
      <c r="Z25" s="106">
        <f t="shared" si="2"/>
        <v>0</v>
      </c>
      <c r="AA25" s="111" t="str">
        <f t="shared" si="7"/>
        <v>SRSA</v>
      </c>
      <c r="AB25" s="103">
        <f t="shared" si="8"/>
        <v>1</v>
      </c>
      <c r="AC25" s="104">
        <f t="shared" si="9"/>
        <v>0</v>
      </c>
      <c r="AD25" s="106">
        <f t="shared" si="10"/>
        <v>0</v>
      </c>
      <c r="AE25" s="111" t="str">
        <f t="shared" si="3"/>
        <v>-</v>
      </c>
      <c r="AF25" s="103">
        <f t="shared" si="4"/>
        <v>0</v>
      </c>
      <c r="AG25" s="1" t="s">
        <v>546</v>
      </c>
    </row>
    <row r="26" spans="1:33" s="1" customFormat="1" ht="12.75">
      <c r="A26" s="102">
        <v>1904380</v>
      </c>
      <c r="B26" s="102" t="s">
        <v>1097</v>
      </c>
      <c r="C26" s="103" t="s">
        <v>1098</v>
      </c>
      <c r="D26" s="104" t="s">
        <v>1099</v>
      </c>
      <c r="E26" s="104" t="s">
        <v>1100</v>
      </c>
      <c r="F26" s="104">
        <v>50028</v>
      </c>
      <c r="G26" s="105" t="s">
        <v>354</v>
      </c>
      <c r="H26" s="106">
        <v>6412273102</v>
      </c>
      <c r="I26" s="107">
        <v>7</v>
      </c>
      <c r="J26" s="108" t="s">
        <v>371</v>
      </c>
      <c r="K26" s="72"/>
      <c r="L26" s="64">
        <v>404</v>
      </c>
      <c r="M26" s="68" t="s">
        <v>368</v>
      </c>
      <c r="N26" s="109">
        <v>5.882352941</v>
      </c>
      <c r="O26" s="108" t="s">
        <v>368</v>
      </c>
      <c r="P26" s="40"/>
      <c r="Q26" s="72" t="str">
        <f t="shared" si="5"/>
        <v>NO</v>
      </c>
      <c r="R26" s="110" t="s">
        <v>371</v>
      </c>
      <c r="S26" s="41">
        <v>9762.58</v>
      </c>
      <c r="T26" s="47">
        <v>782.0013732482836</v>
      </c>
      <c r="U26" s="47">
        <v>1474</v>
      </c>
      <c r="V26" s="48">
        <v>1872.7353797997955</v>
      </c>
      <c r="W26" s="103">
        <f t="shared" si="0"/>
        <v>1</v>
      </c>
      <c r="X26" s="104">
        <f t="shared" si="6"/>
        <v>1</v>
      </c>
      <c r="Y26" s="104">
        <f t="shared" si="1"/>
        <v>0</v>
      </c>
      <c r="Z26" s="106">
        <f t="shared" si="2"/>
        <v>0</v>
      </c>
      <c r="AA26" s="111" t="str">
        <f t="shared" si="7"/>
        <v>SRSA</v>
      </c>
      <c r="AB26" s="103">
        <f t="shared" si="8"/>
        <v>1</v>
      </c>
      <c r="AC26" s="104">
        <f t="shared" si="9"/>
        <v>0</v>
      </c>
      <c r="AD26" s="106">
        <f t="shared" si="10"/>
        <v>0</v>
      </c>
      <c r="AE26" s="111" t="str">
        <f t="shared" si="3"/>
        <v>-</v>
      </c>
      <c r="AF26" s="103">
        <f t="shared" si="4"/>
        <v>0</v>
      </c>
      <c r="AG26" s="1" t="s">
        <v>545</v>
      </c>
    </row>
    <row r="27" spans="1:33" s="1" customFormat="1" ht="12.75">
      <c r="A27" s="102">
        <v>1904560</v>
      </c>
      <c r="B27" s="102" t="s">
        <v>1105</v>
      </c>
      <c r="C27" s="103" t="s">
        <v>1106</v>
      </c>
      <c r="D27" s="104" t="s">
        <v>1107</v>
      </c>
      <c r="E27" s="104" t="s">
        <v>931</v>
      </c>
      <c r="F27" s="104">
        <v>50833</v>
      </c>
      <c r="G27" s="105" t="s">
        <v>354</v>
      </c>
      <c r="H27" s="106">
        <v>7125232656</v>
      </c>
      <c r="I27" s="107" t="s">
        <v>375</v>
      </c>
      <c r="J27" s="108" t="s">
        <v>371</v>
      </c>
      <c r="K27" s="72"/>
      <c r="L27" s="64">
        <v>548</v>
      </c>
      <c r="M27" s="68" t="s">
        <v>368</v>
      </c>
      <c r="N27" s="109">
        <v>14.02550091</v>
      </c>
      <c r="O27" s="108" t="s">
        <v>368</v>
      </c>
      <c r="P27" s="40"/>
      <c r="Q27" s="72" t="str">
        <f t="shared" si="5"/>
        <v>NO</v>
      </c>
      <c r="R27" s="110" t="s">
        <v>371</v>
      </c>
      <c r="S27" s="41">
        <v>35353.72</v>
      </c>
      <c r="T27" s="47">
        <v>2997.8240990611966</v>
      </c>
      <c r="U27" s="47">
        <v>3942</v>
      </c>
      <c r="V27" s="48">
        <v>4402.890199782622</v>
      </c>
      <c r="W27" s="103">
        <f t="shared" si="0"/>
        <v>1</v>
      </c>
      <c r="X27" s="104">
        <f t="shared" si="6"/>
        <v>1</v>
      </c>
      <c r="Y27" s="104">
        <f t="shared" si="1"/>
        <v>0</v>
      </c>
      <c r="Z27" s="106">
        <f t="shared" si="2"/>
        <v>0</v>
      </c>
      <c r="AA27" s="111" t="str">
        <f t="shared" si="7"/>
        <v>SRSA</v>
      </c>
      <c r="AB27" s="103">
        <f t="shared" si="8"/>
        <v>1</v>
      </c>
      <c r="AC27" s="104">
        <f t="shared" si="9"/>
        <v>0</v>
      </c>
      <c r="AD27" s="106">
        <f t="shared" si="10"/>
        <v>0</v>
      </c>
      <c r="AE27" s="111" t="str">
        <f t="shared" si="3"/>
        <v>-</v>
      </c>
      <c r="AF27" s="103">
        <f t="shared" si="4"/>
        <v>0</v>
      </c>
      <c r="AG27" s="1" t="s">
        <v>544</v>
      </c>
    </row>
    <row r="28" spans="1:33" s="1" customFormat="1" ht="12.75">
      <c r="A28" s="102">
        <v>1904740</v>
      </c>
      <c r="B28" s="102" t="s">
        <v>1120</v>
      </c>
      <c r="C28" s="103" t="s">
        <v>1121</v>
      </c>
      <c r="D28" s="104" t="s">
        <v>1122</v>
      </c>
      <c r="E28" s="104" t="s">
        <v>1123</v>
      </c>
      <c r="F28" s="104">
        <v>52721</v>
      </c>
      <c r="G28" s="105">
        <v>343</v>
      </c>
      <c r="H28" s="106">
        <v>5638902226</v>
      </c>
      <c r="I28" s="107">
        <v>7</v>
      </c>
      <c r="J28" s="108" t="s">
        <v>371</v>
      </c>
      <c r="K28" s="72"/>
      <c r="L28" s="64">
        <v>178</v>
      </c>
      <c r="M28" s="68" t="s">
        <v>368</v>
      </c>
      <c r="N28" s="109">
        <v>3.212851406</v>
      </c>
      <c r="O28" s="108" t="s">
        <v>368</v>
      </c>
      <c r="P28" s="40"/>
      <c r="Q28" s="72" t="str">
        <f t="shared" si="5"/>
        <v>NO</v>
      </c>
      <c r="R28" s="110" t="s">
        <v>371</v>
      </c>
      <c r="S28" s="41">
        <v>8609.08</v>
      </c>
      <c r="T28" s="47">
        <v>945.1624420144744</v>
      </c>
      <c r="U28" s="47">
        <v>1285</v>
      </c>
      <c r="V28" s="48">
        <v>1044.789211888307</v>
      </c>
      <c r="W28" s="103">
        <f t="shared" si="0"/>
        <v>1</v>
      </c>
      <c r="X28" s="104">
        <f t="shared" si="6"/>
        <v>1</v>
      </c>
      <c r="Y28" s="104">
        <f t="shared" si="1"/>
        <v>0</v>
      </c>
      <c r="Z28" s="106">
        <f t="shared" si="2"/>
        <v>0</v>
      </c>
      <c r="AA28" s="111" t="str">
        <f t="shared" si="7"/>
        <v>SRSA</v>
      </c>
      <c r="AB28" s="103">
        <f t="shared" si="8"/>
        <v>1</v>
      </c>
      <c r="AC28" s="104">
        <f t="shared" si="9"/>
        <v>0</v>
      </c>
      <c r="AD28" s="106">
        <f t="shared" si="10"/>
        <v>0</v>
      </c>
      <c r="AE28" s="111" t="str">
        <f t="shared" si="3"/>
        <v>-</v>
      </c>
      <c r="AF28" s="103">
        <f t="shared" si="4"/>
        <v>0</v>
      </c>
      <c r="AG28" s="1" t="s">
        <v>543</v>
      </c>
    </row>
    <row r="29" spans="1:33" s="1" customFormat="1" ht="12.75">
      <c r="A29" s="102">
        <v>1905190</v>
      </c>
      <c r="B29" s="102" t="s">
        <v>1143</v>
      </c>
      <c r="C29" s="103" t="s">
        <v>1144</v>
      </c>
      <c r="D29" s="104" t="s">
        <v>1145</v>
      </c>
      <c r="E29" s="104" t="s">
        <v>1146</v>
      </c>
      <c r="F29" s="104">
        <v>51239</v>
      </c>
      <c r="G29" s="105">
        <v>678</v>
      </c>
      <c r="H29" s="106">
        <v>7124392711</v>
      </c>
      <c r="I29" s="107">
        <v>7</v>
      </c>
      <c r="J29" s="108" t="s">
        <v>371</v>
      </c>
      <c r="K29" s="72"/>
      <c r="L29" s="64">
        <v>586</v>
      </c>
      <c r="M29" s="68" t="s">
        <v>368</v>
      </c>
      <c r="N29" s="109">
        <v>5.11627907</v>
      </c>
      <c r="O29" s="108" t="s">
        <v>368</v>
      </c>
      <c r="P29" s="40"/>
      <c r="Q29" s="72" t="str">
        <f t="shared" si="5"/>
        <v>NO</v>
      </c>
      <c r="R29" s="110" t="s">
        <v>371</v>
      </c>
      <c r="S29" s="41">
        <v>28938.38</v>
      </c>
      <c r="T29" s="47">
        <v>1940.5219262087028</v>
      </c>
      <c r="U29" s="47">
        <v>1994.55</v>
      </c>
      <c r="V29" s="48">
        <v>6130.744243344594</v>
      </c>
      <c r="W29" s="103">
        <f t="shared" si="0"/>
        <v>1</v>
      </c>
      <c r="X29" s="104">
        <f t="shared" si="6"/>
        <v>1</v>
      </c>
      <c r="Y29" s="104">
        <f t="shared" si="1"/>
        <v>0</v>
      </c>
      <c r="Z29" s="106">
        <f t="shared" si="2"/>
        <v>0</v>
      </c>
      <c r="AA29" s="111" t="str">
        <f t="shared" si="7"/>
        <v>SRSA</v>
      </c>
      <c r="AB29" s="103">
        <f t="shared" si="8"/>
        <v>1</v>
      </c>
      <c r="AC29" s="104">
        <f t="shared" si="9"/>
        <v>0</v>
      </c>
      <c r="AD29" s="106">
        <f t="shared" si="10"/>
        <v>0</v>
      </c>
      <c r="AE29" s="111" t="str">
        <f t="shared" si="3"/>
        <v>-</v>
      </c>
      <c r="AF29" s="103">
        <f t="shared" si="4"/>
        <v>0</v>
      </c>
      <c r="AG29" s="1" t="s">
        <v>542</v>
      </c>
    </row>
    <row r="30" spans="1:33" s="1" customFormat="1" ht="12.75">
      <c r="A30" s="102">
        <v>1909570</v>
      </c>
      <c r="B30" s="102" t="s">
        <v>1364</v>
      </c>
      <c r="C30" s="103" t="s">
        <v>1365</v>
      </c>
      <c r="D30" s="104" t="s">
        <v>1366</v>
      </c>
      <c r="E30" s="104" t="s">
        <v>286</v>
      </c>
      <c r="F30" s="104">
        <v>51529</v>
      </c>
      <c r="G30" s="105" t="s">
        <v>354</v>
      </c>
      <c r="H30" s="106">
        <v>7126432251</v>
      </c>
      <c r="I30" s="107" t="s">
        <v>373</v>
      </c>
      <c r="J30" s="108" t="s">
        <v>371</v>
      </c>
      <c r="K30" s="72"/>
      <c r="L30" s="64">
        <v>527</v>
      </c>
      <c r="M30" s="68" t="s">
        <v>368</v>
      </c>
      <c r="N30" s="109">
        <v>16.66666667</v>
      </c>
      <c r="O30" s="108" t="s">
        <v>368</v>
      </c>
      <c r="P30" s="40"/>
      <c r="Q30" s="72" t="str">
        <f t="shared" si="5"/>
        <v>NO</v>
      </c>
      <c r="R30" s="110" t="s">
        <v>371</v>
      </c>
      <c r="S30" s="41">
        <v>46321.58</v>
      </c>
      <c r="T30" s="47">
        <v>3565</v>
      </c>
      <c r="U30" s="47">
        <v>4482</v>
      </c>
      <c r="V30" s="48">
        <v>4558</v>
      </c>
      <c r="W30" s="103">
        <f t="shared" si="0"/>
        <v>1</v>
      </c>
      <c r="X30" s="104">
        <f t="shared" si="6"/>
        <v>1</v>
      </c>
      <c r="Y30" s="104">
        <f t="shared" si="1"/>
        <v>0</v>
      </c>
      <c r="Z30" s="106">
        <f t="shared" si="2"/>
        <v>0</v>
      </c>
      <c r="AA30" s="111" t="str">
        <f t="shared" si="7"/>
        <v>SRSA</v>
      </c>
      <c r="AB30" s="103">
        <f t="shared" si="8"/>
        <v>1</v>
      </c>
      <c r="AC30" s="104">
        <f t="shared" si="9"/>
        <v>0</v>
      </c>
      <c r="AD30" s="106">
        <f t="shared" si="10"/>
        <v>0</v>
      </c>
      <c r="AE30" s="111" t="str">
        <f t="shared" si="3"/>
        <v>-</v>
      </c>
      <c r="AF30" s="103">
        <f t="shared" si="4"/>
        <v>0</v>
      </c>
      <c r="AG30" s="1" t="s">
        <v>541</v>
      </c>
    </row>
    <row r="31" spans="1:33" s="1" customFormat="1" ht="12.75">
      <c r="A31" s="102">
        <v>1905940</v>
      </c>
      <c r="B31" s="102" t="s">
        <v>1160</v>
      </c>
      <c r="C31" s="103" t="s">
        <v>1161</v>
      </c>
      <c r="D31" s="104" t="s">
        <v>1162</v>
      </c>
      <c r="E31" s="104" t="s">
        <v>1163</v>
      </c>
      <c r="F31" s="104">
        <v>50853</v>
      </c>
      <c r="G31" s="105" t="s">
        <v>354</v>
      </c>
      <c r="H31" s="106">
        <v>7127792211</v>
      </c>
      <c r="I31" s="107">
        <v>7</v>
      </c>
      <c r="J31" s="108" t="s">
        <v>371</v>
      </c>
      <c r="K31" s="72"/>
      <c r="L31" s="64">
        <v>192</v>
      </c>
      <c r="M31" s="68" t="s">
        <v>368</v>
      </c>
      <c r="N31" s="109">
        <v>11.16071429</v>
      </c>
      <c r="O31" s="108" t="s">
        <v>368</v>
      </c>
      <c r="P31" s="40"/>
      <c r="Q31" s="72" t="str">
        <f t="shared" si="5"/>
        <v>NO</v>
      </c>
      <c r="R31" s="110" t="s">
        <v>371</v>
      </c>
      <c r="S31" s="41">
        <v>14611.98</v>
      </c>
      <c r="T31" s="47">
        <v>1323.1070831983122</v>
      </c>
      <c r="U31" s="47">
        <v>1631</v>
      </c>
      <c r="V31" s="48">
        <v>1483.1024038868813</v>
      </c>
      <c r="W31" s="103">
        <f t="shared" si="0"/>
        <v>1</v>
      </c>
      <c r="X31" s="104">
        <f t="shared" si="6"/>
        <v>1</v>
      </c>
      <c r="Y31" s="104">
        <f t="shared" si="1"/>
        <v>0</v>
      </c>
      <c r="Z31" s="106">
        <f t="shared" si="2"/>
        <v>0</v>
      </c>
      <c r="AA31" s="111" t="str">
        <f t="shared" si="7"/>
        <v>SRSA</v>
      </c>
      <c r="AB31" s="103">
        <f t="shared" si="8"/>
        <v>1</v>
      </c>
      <c r="AC31" s="104">
        <f t="shared" si="9"/>
        <v>0</v>
      </c>
      <c r="AD31" s="106">
        <f t="shared" si="10"/>
        <v>0</v>
      </c>
      <c r="AE31" s="111" t="str">
        <f t="shared" si="3"/>
        <v>-</v>
      </c>
      <c r="AF31" s="103">
        <f t="shared" si="4"/>
        <v>0</v>
      </c>
      <c r="AG31" s="1" t="s">
        <v>540</v>
      </c>
    </row>
    <row r="32" spans="1:33" s="1" customFormat="1" ht="12.75">
      <c r="A32" s="102">
        <v>1905970</v>
      </c>
      <c r="B32" s="102" t="s">
        <v>1164</v>
      </c>
      <c r="C32" s="103" t="s">
        <v>1165</v>
      </c>
      <c r="D32" s="104" t="s">
        <v>1166</v>
      </c>
      <c r="E32" s="104" t="s">
        <v>1167</v>
      </c>
      <c r="F32" s="104">
        <v>50452</v>
      </c>
      <c r="G32" s="105" t="s">
        <v>354</v>
      </c>
      <c r="H32" s="106">
        <v>6415796087</v>
      </c>
      <c r="I32" s="107">
        <v>7</v>
      </c>
      <c r="J32" s="108" t="s">
        <v>371</v>
      </c>
      <c r="K32" s="72"/>
      <c r="L32" s="64">
        <v>209</v>
      </c>
      <c r="M32" s="68" t="s">
        <v>368</v>
      </c>
      <c r="N32" s="109">
        <v>10.60606061</v>
      </c>
      <c r="O32" s="108" t="s">
        <v>368</v>
      </c>
      <c r="P32" s="40"/>
      <c r="Q32" s="72" t="str">
        <f t="shared" si="5"/>
        <v>NO</v>
      </c>
      <c r="R32" s="110" t="s">
        <v>371</v>
      </c>
      <c r="S32" s="41">
        <v>11197.87</v>
      </c>
      <c r="T32" s="47">
        <v>1353.3580709009161</v>
      </c>
      <c r="U32" s="47">
        <v>1611.3</v>
      </c>
      <c r="V32" s="48">
        <v>2145.8851895519865</v>
      </c>
      <c r="W32" s="103">
        <f t="shared" si="0"/>
        <v>1</v>
      </c>
      <c r="X32" s="104">
        <f t="shared" si="6"/>
        <v>1</v>
      </c>
      <c r="Y32" s="104">
        <f t="shared" si="1"/>
        <v>0</v>
      </c>
      <c r="Z32" s="106">
        <f t="shared" si="2"/>
        <v>0</v>
      </c>
      <c r="AA32" s="111" t="str">
        <f t="shared" si="7"/>
        <v>SRSA</v>
      </c>
      <c r="AB32" s="103">
        <f t="shared" si="8"/>
        <v>1</v>
      </c>
      <c r="AC32" s="104">
        <f t="shared" si="9"/>
        <v>0</v>
      </c>
      <c r="AD32" s="106">
        <f t="shared" si="10"/>
        <v>0</v>
      </c>
      <c r="AE32" s="111" t="str">
        <f t="shared" si="3"/>
        <v>-</v>
      </c>
      <c r="AF32" s="103">
        <f t="shared" si="4"/>
        <v>0</v>
      </c>
      <c r="AG32" s="1" t="s">
        <v>539</v>
      </c>
    </row>
    <row r="33" spans="1:33" s="1" customFormat="1" ht="12.75">
      <c r="A33" s="102">
        <v>1906000</v>
      </c>
      <c r="B33" s="102" t="s">
        <v>1168</v>
      </c>
      <c r="C33" s="103" t="s">
        <v>1169</v>
      </c>
      <c r="D33" s="104" t="s">
        <v>1170</v>
      </c>
      <c r="E33" s="104" t="s">
        <v>1171</v>
      </c>
      <c r="F33" s="104">
        <v>52777</v>
      </c>
      <c r="G33" s="105" t="s">
        <v>354</v>
      </c>
      <c r="H33" s="106">
        <v>5633741292</v>
      </c>
      <c r="I33" s="107">
        <v>7</v>
      </c>
      <c r="J33" s="108" t="s">
        <v>371</v>
      </c>
      <c r="K33" s="72"/>
      <c r="L33" s="64">
        <v>510</v>
      </c>
      <c r="M33" s="68" t="s">
        <v>368</v>
      </c>
      <c r="N33" s="109">
        <v>12.75303644</v>
      </c>
      <c r="O33" s="108" t="s">
        <v>368</v>
      </c>
      <c r="P33" s="40"/>
      <c r="Q33" s="72" t="str">
        <f t="shared" si="5"/>
        <v>NO</v>
      </c>
      <c r="R33" s="110" t="s">
        <v>371</v>
      </c>
      <c r="S33" s="41">
        <v>21186.27</v>
      </c>
      <c r="T33" s="47">
        <v>1341.2992810017347</v>
      </c>
      <c r="U33" s="47">
        <v>2305</v>
      </c>
      <c r="V33" s="48">
        <v>2666.183790714972</v>
      </c>
      <c r="W33" s="103">
        <f t="shared" si="0"/>
        <v>1</v>
      </c>
      <c r="X33" s="104">
        <f t="shared" si="6"/>
        <v>1</v>
      </c>
      <c r="Y33" s="104">
        <f t="shared" si="1"/>
        <v>0</v>
      </c>
      <c r="Z33" s="106">
        <f t="shared" si="2"/>
        <v>0</v>
      </c>
      <c r="AA33" s="111" t="str">
        <f t="shared" si="7"/>
        <v>SRSA</v>
      </c>
      <c r="AB33" s="103">
        <f t="shared" si="8"/>
        <v>1</v>
      </c>
      <c r="AC33" s="104">
        <f t="shared" si="9"/>
        <v>0</v>
      </c>
      <c r="AD33" s="106">
        <f t="shared" si="10"/>
        <v>0</v>
      </c>
      <c r="AE33" s="111" t="str">
        <f t="shared" si="3"/>
        <v>-</v>
      </c>
      <c r="AF33" s="103">
        <f t="shared" si="4"/>
        <v>0</v>
      </c>
      <c r="AG33" s="1" t="s">
        <v>538</v>
      </c>
    </row>
    <row r="34" spans="1:33" s="1" customFormat="1" ht="12.75">
      <c r="A34" s="102">
        <v>1906780</v>
      </c>
      <c r="B34" s="102" t="s">
        <v>1203</v>
      </c>
      <c r="C34" s="103" t="s">
        <v>1204</v>
      </c>
      <c r="D34" s="104" t="s">
        <v>1205</v>
      </c>
      <c r="E34" s="104" t="s">
        <v>1206</v>
      </c>
      <c r="F34" s="104">
        <v>52214</v>
      </c>
      <c r="G34" s="105" t="s">
        <v>354</v>
      </c>
      <c r="H34" s="106">
        <v>3194386183</v>
      </c>
      <c r="I34" s="107">
        <v>8</v>
      </c>
      <c r="J34" s="108" t="s">
        <v>371</v>
      </c>
      <c r="K34" s="72"/>
      <c r="L34" s="64">
        <v>358</v>
      </c>
      <c r="M34" s="68" t="s">
        <v>368</v>
      </c>
      <c r="N34" s="109">
        <v>10.31128405</v>
      </c>
      <c r="O34" s="108" t="s">
        <v>368</v>
      </c>
      <c r="P34" s="40"/>
      <c r="Q34" s="72" t="str">
        <f t="shared" si="5"/>
        <v>NO</v>
      </c>
      <c r="R34" s="110" t="s">
        <v>371</v>
      </c>
      <c r="S34" s="41">
        <v>18764.25</v>
      </c>
      <c r="T34" s="47">
        <v>1060.1939539139778</v>
      </c>
      <c r="U34" s="47">
        <v>1914</v>
      </c>
      <c r="V34" s="48">
        <v>2331.062722750798</v>
      </c>
      <c r="W34" s="103">
        <f t="shared" si="0"/>
        <v>1</v>
      </c>
      <c r="X34" s="104">
        <f t="shared" si="6"/>
        <v>1</v>
      </c>
      <c r="Y34" s="104">
        <f t="shared" si="1"/>
        <v>0</v>
      </c>
      <c r="Z34" s="106">
        <f t="shared" si="2"/>
        <v>0</v>
      </c>
      <c r="AA34" s="111" t="str">
        <f t="shared" si="7"/>
        <v>SRSA</v>
      </c>
      <c r="AB34" s="103">
        <f t="shared" si="8"/>
        <v>1</v>
      </c>
      <c r="AC34" s="104">
        <f t="shared" si="9"/>
        <v>0</v>
      </c>
      <c r="AD34" s="106">
        <f t="shared" si="10"/>
        <v>0</v>
      </c>
      <c r="AE34" s="111" t="str">
        <f t="shared" si="3"/>
        <v>-</v>
      </c>
      <c r="AF34" s="103">
        <f t="shared" si="4"/>
        <v>0</v>
      </c>
      <c r="AG34" s="1" t="s">
        <v>537</v>
      </c>
    </row>
    <row r="35" spans="1:33" s="1" customFormat="1" ht="12.75">
      <c r="A35" s="102">
        <v>1906840</v>
      </c>
      <c r="B35" s="102" t="s">
        <v>1210</v>
      </c>
      <c r="C35" s="103" t="s">
        <v>1211</v>
      </c>
      <c r="D35" s="104" t="s">
        <v>1212</v>
      </c>
      <c r="E35" s="104" t="s">
        <v>1213</v>
      </c>
      <c r="F35" s="104">
        <v>52043</v>
      </c>
      <c r="G35" s="105">
        <v>70</v>
      </c>
      <c r="H35" s="106">
        <v>5632451751</v>
      </c>
      <c r="I35" s="107">
        <v>7</v>
      </c>
      <c r="J35" s="108" t="s">
        <v>371</v>
      </c>
      <c r="K35" s="72"/>
      <c r="L35" s="64">
        <v>558</v>
      </c>
      <c r="M35" s="68" t="s">
        <v>368</v>
      </c>
      <c r="N35" s="109">
        <v>15.52587646</v>
      </c>
      <c r="O35" s="108" t="s">
        <v>368</v>
      </c>
      <c r="P35" s="40"/>
      <c r="Q35" s="72" t="str">
        <f t="shared" si="5"/>
        <v>NO</v>
      </c>
      <c r="R35" s="110" t="s">
        <v>371</v>
      </c>
      <c r="S35" s="41">
        <v>29329.42</v>
      </c>
      <c r="T35" s="47">
        <v>2194.1624206593715</v>
      </c>
      <c r="U35" s="47">
        <v>3199</v>
      </c>
      <c r="V35" s="48">
        <v>4100.349167426198</v>
      </c>
      <c r="W35" s="103">
        <f t="shared" si="0"/>
        <v>1</v>
      </c>
      <c r="X35" s="104">
        <f t="shared" si="6"/>
        <v>1</v>
      </c>
      <c r="Y35" s="104">
        <f t="shared" si="1"/>
        <v>0</v>
      </c>
      <c r="Z35" s="106">
        <f t="shared" si="2"/>
        <v>0</v>
      </c>
      <c r="AA35" s="111" t="str">
        <f t="shared" si="7"/>
        <v>SRSA</v>
      </c>
      <c r="AB35" s="103">
        <f t="shared" si="8"/>
        <v>1</v>
      </c>
      <c r="AC35" s="104">
        <f t="shared" si="9"/>
        <v>0</v>
      </c>
      <c r="AD35" s="106">
        <f t="shared" si="10"/>
        <v>0</v>
      </c>
      <c r="AE35" s="111" t="str">
        <f t="shared" si="3"/>
        <v>-</v>
      </c>
      <c r="AF35" s="103">
        <f t="shared" si="4"/>
        <v>0</v>
      </c>
      <c r="AG35" s="1" t="s">
        <v>536</v>
      </c>
    </row>
    <row r="36" spans="1:33" s="1" customFormat="1" ht="12.75">
      <c r="A36" s="112">
        <v>1906960</v>
      </c>
      <c r="B36" s="112" t="s">
        <v>1222</v>
      </c>
      <c r="C36" s="113" t="s">
        <v>1223</v>
      </c>
      <c r="D36" s="114" t="s">
        <v>1224</v>
      </c>
      <c r="E36" s="114" t="s">
        <v>1225</v>
      </c>
      <c r="F36" s="114">
        <v>51246</v>
      </c>
      <c r="G36" s="115" t="s">
        <v>354</v>
      </c>
      <c r="H36" s="116">
        <v>7124722664</v>
      </c>
      <c r="I36" s="117">
        <v>7</v>
      </c>
      <c r="J36" s="118" t="s">
        <v>371</v>
      </c>
      <c r="K36" s="119"/>
      <c r="L36" s="120">
        <v>597</v>
      </c>
      <c r="M36" s="121" t="s">
        <v>368</v>
      </c>
      <c r="N36" s="122">
        <v>6.142506143</v>
      </c>
      <c r="O36" s="118" t="s">
        <v>368</v>
      </c>
      <c r="P36" s="123"/>
      <c r="Q36" s="119" t="str">
        <f t="shared" si="5"/>
        <v>NO</v>
      </c>
      <c r="R36" s="124" t="s">
        <v>371</v>
      </c>
      <c r="S36" s="125">
        <v>29766.7</v>
      </c>
      <c r="T36" s="126">
        <v>2897.1443963113525</v>
      </c>
      <c r="U36" s="126">
        <v>3766.47</v>
      </c>
      <c r="V36" s="127">
        <v>3306.856420646481</v>
      </c>
      <c r="W36" s="113">
        <f t="shared" si="0"/>
        <v>1</v>
      </c>
      <c r="X36" s="114">
        <f t="shared" si="6"/>
        <v>1</v>
      </c>
      <c r="Y36" s="114">
        <f t="shared" si="1"/>
        <v>0</v>
      </c>
      <c r="Z36" s="116">
        <f t="shared" si="2"/>
        <v>0</v>
      </c>
      <c r="AA36" s="128" t="str">
        <f t="shared" si="7"/>
        <v>SRSA</v>
      </c>
      <c r="AB36" s="113">
        <f t="shared" si="8"/>
        <v>1</v>
      </c>
      <c r="AC36" s="114">
        <f t="shared" si="9"/>
        <v>0</v>
      </c>
      <c r="AD36" s="116">
        <f t="shared" si="10"/>
        <v>0</v>
      </c>
      <c r="AE36" s="128" t="str">
        <f t="shared" si="3"/>
        <v>-</v>
      </c>
      <c r="AF36" s="113">
        <f t="shared" si="4"/>
        <v>0</v>
      </c>
      <c r="AG36" s="1" t="e">
        <v>#N/A</v>
      </c>
    </row>
    <row r="37" spans="1:33" s="1" customFormat="1" ht="12.75">
      <c r="A37" s="102">
        <v>1907110</v>
      </c>
      <c r="B37" s="102" t="s">
        <v>1234</v>
      </c>
      <c r="C37" s="103" t="s">
        <v>1235</v>
      </c>
      <c r="D37" s="104" t="s">
        <v>1236</v>
      </c>
      <c r="E37" s="104" t="s">
        <v>1237</v>
      </c>
      <c r="F37" s="104">
        <v>51439</v>
      </c>
      <c r="G37" s="105">
        <v>77</v>
      </c>
      <c r="H37" s="106">
        <v>7126783325</v>
      </c>
      <c r="I37" s="107">
        <v>7</v>
      </c>
      <c r="J37" s="108" t="s">
        <v>371</v>
      </c>
      <c r="K37" s="72"/>
      <c r="L37" s="64">
        <v>315</v>
      </c>
      <c r="M37" s="68" t="s">
        <v>368</v>
      </c>
      <c r="N37" s="109">
        <v>10.10830325</v>
      </c>
      <c r="O37" s="108" t="s">
        <v>368</v>
      </c>
      <c r="P37" s="40"/>
      <c r="Q37" s="72" t="str">
        <f t="shared" si="5"/>
        <v>NO</v>
      </c>
      <c r="R37" s="110" t="s">
        <v>371</v>
      </c>
      <c r="S37" s="41">
        <v>14977.26</v>
      </c>
      <c r="T37" s="47">
        <v>1388.5634337112072</v>
      </c>
      <c r="U37" s="47">
        <v>1884</v>
      </c>
      <c r="V37" s="48">
        <v>2265.434305154294</v>
      </c>
      <c r="W37" s="103">
        <f t="shared" si="0"/>
        <v>1</v>
      </c>
      <c r="X37" s="104">
        <f t="shared" si="6"/>
        <v>1</v>
      </c>
      <c r="Y37" s="104">
        <f t="shared" si="1"/>
        <v>0</v>
      </c>
      <c r="Z37" s="106">
        <f t="shared" si="2"/>
        <v>0</v>
      </c>
      <c r="AA37" s="111" t="str">
        <f t="shared" si="7"/>
        <v>SRSA</v>
      </c>
      <c r="AB37" s="103">
        <f t="shared" si="8"/>
        <v>1</v>
      </c>
      <c r="AC37" s="104">
        <f t="shared" si="9"/>
        <v>0</v>
      </c>
      <c r="AD37" s="106">
        <f t="shared" si="10"/>
        <v>0</v>
      </c>
      <c r="AE37" s="111" t="str">
        <f t="shared" si="3"/>
        <v>-</v>
      </c>
      <c r="AF37" s="103">
        <f t="shared" si="4"/>
        <v>0</v>
      </c>
      <c r="AG37" s="1" t="s">
        <v>535</v>
      </c>
    </row>
    <row r="38" spans="1:33" s="1" customFormat="1" ht="12.75">
      <c r="A38" s="102">
        <v>1907440</v>
      </c>
      <c r="B38" s="102" t="s">
        <v>1254</v>
      </c>
      <c r="C38" s="103" t="s">
        <v>1255</v>
      </c>
      <c r="D38" s="104" t="s">
        <v>1256</v>
      </c>
      <c r="E38" s="104" t="s">
        <v>279</v>
      </c>
      <c r="F38" s="104">
        <v>50619</v>
      </c>
      <c r="G38" s="105" t="s">
        <v>354</v>
      </c>
      <c r="H38" s="106">
        <v>3192784008</v>
      </c>
      <c r="I38" s="107">
        <v>7</v>
      </c>
      <c r="J38" s="108" t="s">
        <v>371</v>
      </c>
      <c r="K38" s="72"/>
      <c r="L38" s="64">
        <v>336</v>
      </c>
      <c r="M38" s="68" t="s">
        <v>368</v>
      </c>
      <c r="N38" s="109">
        <v>10.92896175</v>
      </c>
      <c r="O38" s="108" t="s">
        <v>368</v>
      </c>
      <c r="P38" s="40"/>
      <c r="Q38" s="72" t="str">
        <f t="shared" si="5"/>
        <v>NO</v>
      </c>
      <c r="R38" s="110" t="s">
        <v>371</v>
      </c>
      <c r="S38" s="41">
        <v>16356.67</v>
      </c>
      <c r="T38" s="47">
        <v>1216.1011924927861</v>
      </c>
      <c r="U38" s="47">
        <v>1809</v>
      </c>
      <c r="V38" s="48">
        <v>1724.8878498156012</v>
      </c>
      <c r="W38" s="103">
        <f t="shared" si="0"/>
        <v>1</v>
      </c>
      <c r="X38" s="104">
        <f t="shared" si="6"/>
        <v>1</v>
      </c>
      <c r="Y38" s="104">
        <f t="shared" si="1"/>
        <v>0</v>
      </c>
      <c r="Z38" s="106">
        <f t="shared" si="2"/>
        <v>0</v>
      </c>
      <c r="AA38" s="111" t="str">
        <f t="shared" si="7"/>
        <v>SRSA</v>
      </c>
      <c r="AB38" s="103">
        <f t="shared" si="8"/>
        <v>1</v>
      </c>
      <c r="AC38" s="104">
        <f t="shared" si="9"/>
        <v>0</v>
      </c>
      <c r="AD38" s="106">
        <f t="shared" si="10"/>
        <v>0</v>
      </c>
      <c r="AE38" s="111" t="str">
        <f t="shared" si="3"/>
        <v>-</v>
      </c>
      <c r="AF38" s="103">
        <f t="shared" si="4"/>
        <v>0</v>
      </c>
      <c r="AG38" s="1" t="s">
        <v>534</v>
      </c>
    </row>
    <row r="39" spans="1:33" s="1" customFormat="1" ht="12.75">
      <c r="A39" s="102">
        <v>1907470</v>
      </c>
      <c r="B39" s="102" t="s">
        <v>1257</v>
      </c>
      <c r="C39" s="103" t="s">
        <v>1258</v>
      </c>
      <c r="D39" s="104" t="s">
        <v>1259</v>
      </c>
      <c r="E39" s="104" t="s">
        <v>270</v>
      </c>
      <c r="F39" s="104">
        <v>51357</v>
      </c>
      <c r="G39" s="105" t="s">
        <v>354</v>
      </c>
      <c r="H39" s="106">
        <v>7129332242</v>
      </c>
      <c r="I39" s="107">
        <v>7</v>
      </c>
      <c r="J39" s="108" t="s">
        <v>371</v>
      </c>
      <c r="K39" s="72"/>
      <c r="L39" s="64">
        <v>430</v>
      </c>
      <c r="M39" s="68" t="s">
        <v>368</v>
      </c>
      <c r="N39" s="109">
        <v>7.33197556</v>
      </c>
      <c r="O39" s="108" t="s">
        <v>368</v>
      </c>
      <c r="P39" s="40"/>
      <c r="Q39" s="72" t="str">
        <f t="shared" si="5"/>
        <v>NO</v>
      </c>
      <c r="R39" s="110" t="s">
        <v>371</v>
      </c>
      <c r="S39" s="41">
        <v>17189.28</v>
      </c>
      <c r="T39" s="47">
        <v>1598.0676750560258</v>
      </c>
      <c r="U39" s="47">
        <v>2366</v>
      </c>
      <c r="V39" s="48">
        <v>2242.3542047602814</v>
      </c>
      <c r="W39" s="103">
        <f t="shared" si="0"/>
        <v>1</v>
      </c>
      <c r="X39" s="104">
        <f t="shared" si="6"/>
        <v>1</v>
      </c>
      <c r="Y39" s="104">
        <f t="shared" si="1"/>
        <v>0</v>
      </c>
      <c r="Z39" s="106">
        <f t="shared" si="2"/>
        <v>0</v>
      </c>
      <c r="AA39" s="111" t="str">
        <f t="shared" si="7"/>
        <v>SRSA</v>
      </c>
      <c r="AB39" s="103">
        <f t="shared" si="8"/>
        <v>1</v>
      </c>
      <c r="AC39" s="104">
        <f t="shared" si="9"/>
        <v>0</v>
      </c>
      <c r="AD39" s="106">
        <f t="shared" si="10"/>
        <v>0</v>
      </c>
      <c r="AE39" s="111" t="str">
        <f t="shared" si="3"/>
        <v>-</v>
      </c>
      <c r="AF39" s="103">
        <f t="shared" si="4"/>
        <v>0</v>
      </c>
      <c r="AG39" s="1" t="s">
        <v>533</v>
      </c>
    </row>
    <row r="40" spans="1:33" s="1" customFormat="1" ht="12.75">
      <c r="A40" s="102">
        <v>1907650</v>
      </c>
      <c r="B40" s="102" t="s">
        <v>1267</v>
      </c>
      <c r="C40" s="103" t="s">
        <v>1268</v>
      </c>
      <c r="D40" s="104" t="s">
        <v>1269</v>
      </c>
      <c r="E40" s="104" t="s">
        <v>1270</v>
      </c>
      <c r="F40" s="104">
        <v>50840</v>
      </c>
      <c r="G40" s="105">
        <v>99</v>
      </c>
      <c r="H40" s="106">
        <v>6413362353</v>
      </c>
      <c r="I40" s="107">
        <v>7</v>
      </c>
      <c r="J40" s="108" t="s">
        <v>371</v>
      </c>
      <c r="K40" s="72"/>
      <c r="L40" s="64">
        <v>53</v>
      </c>
      <c r="M40" s="68" t="s">
        <v>368</v>
      </c>
      <c r="N40" s="109">
        <v>11.53846154</v>
      </c>
      <c r="O40" s="108" t="s">
        <v>368</v>
      </c>
      <c r="P40" s="40"/>
      <c r="Q40" s="72" t="str">
        <f t="shared" si="5"/>
        <v>NO</v>
      </c>
      <c r="R40" s="110" t="s">
        <v>371</v>
      </c>
      <c r="S40" s="41">
        <v>6283.68</v>
      </c>
      <c r="T40" s="47">
        <v>901.207442599944</v>
      </c>
      <c r="U40" s="47">
        <v>935</v>
      </c>
      <c r="V40" s="48">
        <v>617.792980862371</v>
      </c>
      <c r="W40" s="103">
        <f t="shared" si="0"/>
        <v>1</v>
      </c>
      <c r="X40" s="104">
        <f t="shared" si="6"/>
        <v>1</v>
      </c>
      <c r="Y40" s="104">
        <f t="shared" si="1"/>
        <v>0</v>
      </c>
      <c r="Z40" s="106">
        <f t="shared" si="2"/>
        <v>0</v>
      </c>
      <c r="AA40" s="111" t="str">
        <f t="shared" si="7"/>
        <v>SRSA</v>
      </c>
      <c r="AB40" s="103">
        <f t="shared" si="8"/>
        <v>1</v>
      </c>
      <c r="AC40" s="104">
        <f t="shared" si="9"/>
        <v>0</v>
      </c>
      <c r="AD40" s="106">
        <f t="shared" si="10"/>
        <v>0</v>
      </c>
      <c r="AE40" s="111" t="str">
        <f t="shared" si="3"/>
        <v>-</v>
      </c>
      <c r="AF40" s="103">
        <f t="shared" si="4"/>
        <v>0</v>
      </c>
      <c r="AG40" s="1" t="s">
        <v>532</v>
      </c>
    </row>
    <row r="41" spans="1:33" s="1" customFormat="1" ht="12.75">
      <c r="A41" s="102">
        <v>1907900</v>
      </c>
      <c r="B41" s="102" t="s">
        <v>1277</v>
      </c>
      <c r="C41" s="103" t="s">
        <v>1278</v>
      </c>
      <c r="D41" s="104" t="s">
        <v>1279</v>
      </c>
      <c r="E41" s="104" t="s">
        <v>1280</v>
      </c>
      <c r="F41" s="104">
        <v>50161</v>
      </c>
      <c r="G41" s="105" t="s">
        <v>354</v>
      </c>
      <c r="H41" s="106">
        <v>5153871115</v>
      </c>
      <c r="I41" s="107">
        <v>8</v>
      </c>
      <c r="J41" s="108" t="s">
        <v>371</v>
      </c>
      <c r="K41" s="72"/>
      <c r="L41" s="64">
        <v>491</v>
      </c>
      <c r="M41" s="68" t="s">
        <v>368</v>
      </c>
      <c r="N41" s="109">
        <v>9.293680297</v>
      </c>
      <c r="O41" s="108" t="s">
        <v>368</v>
      </c>
      <c r="P41" s="40"/>
      <c r="Q41" s="72" t="str">
        <f t="shared" si="5"/>
        <v>NO</v>
      </c>
      <c r="R41" s="110" t="s">
        <v>371</v>
      </c>
      <c r="S41" s="41">
        <v>18698.17</v>
      </c>
      <c r="T41" s="47">
        <v>926.816442368336</v>
      </c>
      <c r="U41" s="47">
        <v>1871</v>
      </c>
      <c r="V41" s="48">
        <v>2523.264511730251</v>
      </c>
      <c r="W41" s="103">
        <f t="shared" si="0"/>
        <v>1</v>
      </c>
      <c r="X41" s="104">
        <f t="shared" si="6"/>
        <v>1</v>
      </c>
      <c r="Y41" s="104">
        <f t="shared" si="1"/>
        <v>0</v>
      </c>
      <c r="Z41" s="106">
        <f t="shared" si="2"/>
        <v>0</v>
      </c>
      <c r="AA41" s="111" t="str">
        <f t="shared" si="7"/>
        <v>SRSA</v>
      </c>
      <c r="AB41" s="103">
        <f t="shared" si="8"/>
        <v>1</v>
      </c>
      <c r="AC41" s="104">
        <f t="shared" si="9"/>
        <v>0</v>
      </c>
      <c r="AD41" s="106">
        <f t="shared" si="10"/>
        <v>0</v>
      </c>
      <c r="AE41" s="111" t="str">
        <f t="shared" si="3"/>
        <v>-</v>
      </c>
      <c r="AF41" s="103">
        <f t="shared" si="4"/>
        <v>0</v>
      </c>
      <c r="AG41" s="1" t="s">
        <v>531</v>
      </c>
    </row>
    <row r="42" spans="1:33" s="1" customFormat="1" ht="12.75">
      <c r="A42" s="102">
        <v>1907920</v>
      </c>
      <c r="B42" s="102" t="s">
        <v>1281</v>
      </c>
      <c r="C42" s="103" t="s">
        <v>1282</v>
      </c>
      <c r="D42" s="104" t="s">
        <v>1283</v>
      </c>
      <c r="E42" s="104" t="s">
        <v>1284</v>
      </c>
      <c r="F42" s="104">
        <v>50154</v>
      </c>
      <c r="G42" s="105" t="s">
        <v>354</v>
      </c>
      <c r="H42" s="106">
        <v>5154342302</v>
      </c>
      <c r="I42" s="107">
        <v>8</v>
      </c>
      <c r="J42" s="108" t="s">
        <v>371</v>
      </c>
      <c r="K42" s="72"/>
      <c r="L42" s="64">
        <v>513</v>
      </c>
      <c r="M42" s="68" t="s">
        <v>368</v>
      </c>
      <c r="N42" s="109">
        <v>5.392156863</v>
      </c>
      <c r="O42" s="108" t="s">
        <v>368</v>
      </c>
      <c r="P42" s="40"/>
      <c r="Q42" s="72" t="str">
        <f t="shared" si="5"/>
        <v>NO</v>
      </c>
      <c r="R42" s="110" t="s">
        <v>371</v>
      </c>
      <c r="S42" s="41">
        <v>19490.45</v>
      </c>
      <c r="T42" s="47">
        <v>1718.7722924704617</v>
      </c>
      <c r="U42" s="47">
        <v>2708</v>
      </c>
      <c r="V42" s="48">
        <v>2814.0313206991664</v>
      </c>
      <c r="W42" s="103">
        <f t="shared" si="0"/>
        <v>1</v>
      </c>
      <c r="X42" s="104">
        <f t="shared" si="6"/>
        <v>1</v>
      </c>
      <c r="Y42" s="104">
        <f t="shared" si="1"/>
        <v>0</v>
      </c>
      <c r="Z42" s="106">
        <f t="shared" si="2"/>
        <v>0</v>
      </c>
      <c r="AA42" s="111" t="str">
        <f t="shared" si="7"/>
        <v>SRSA</v>
      </c>
      <c r="AB42" s="103">
        <f t="shared" si="8"/>
        <v>1</v>
      </c>
      <c r="AC42" s="104">
        <f t="shared" si="9"/>
        <v>0</v>
      </c>
      <c r="AD42" s="106">
        <f t="shared" si="10"/>
        <v>0</v>
      </c>
      <c r="AE42" s="111" t="str">
        <f t="shared" si="3"/>
        <v>-</v>
      </c>
      <c r="AF42" s="103">
        <f t="shared" si="4"/>
        <v>0</v>
      </c>
      <c r="AG42" s="1" t="s">
        <v>530</v>
      </c>
    </row>
    <row r="43" spans="1:33" s="1" customFormat="1" ht="12.75">
      <c r="A43" s="102">
        <v>1908070</v>
      </c>
      <c r="B43" s="102" t="s">
        <v>1289</v>
      </c>
      <c r="C43" s="103" t="s">
        <v>1290</v>
      </c>
      <c r="D43" s="104" t="s">
        <v>1291</v>
      </c>
      <c r="E43" s="104" t="s">
        <v>1292</v>
      </c>
      <c r="F43" s="104">
        <v>50058</v>
      </c>
      <c r="G43" s="105" t="s">
        <v>354</v>
      </c>
      <c r="H43" s="106">
        <v>7129992207</v>
      </c>
      <c r="I43" s="107" t="s">
        <v>375</v>
      </c>
      <c r="J43" s="108" t="s">
        <v>371</v>
      </c>
      <c r="K43" s="72"/>
      <c r="L43" s="64">
        <v>421</v>
      </c>
      <c r="M43" s="68" t="s">
        <v>368</v>
      </c>
      <c r="N43" s="109">
        <v>11.85770751</v>
      </c>
      <c r="O43" s="108" t="s">
        <v>368</v>
      </c>
      <c r="P43" s="40"/>
      <c r="Q43" s="72" t="str">
        <f t="shared" si="5"/>
        <v>NO</v>
      </c>
      <c r="R43" s="110" t="s">
        <v>371</v>
      </c>
      <c r="S43" s="41">
        <v>22576.78</v>
      </c>
      <c r="T43" s="47">
        <v>2516.7251257557286</v>
      </c>
      <c r="U43" s="47">
        <v>3254</v>
      </c>
      <c r="V43" s="48">
        <v>3624.5387727865354</v>
      </c>
      <c r="W43" s="103">
        <f t="shared" si="0"/>
        <v>1</v>
      </c>
      <c r="X43" s="104">
        <f t="shared" si="6"/>
        <v>1</v>
      </c>
      <c r="Y43" s="104">
        <f t="shared" si="1"/>
        <v>0</v>
      </c>
      <c r="Z43" s="106">
        <f t="shared" si="2"/>
        <v>0</v>
      </c>
      <c r="AA43" s="111" t="str">
        <f t="shared" si="7"/>
        <v>SRSA</v>
      </c>
      <c r="AB43" s="103">
        <f t="shared" si="8"/>
        <v>1</v>
      </c>
      <c r="AC43" s="104">
        <f t="shared" si="9"/>
        <v>0</v>
      </c>
      <c r="AD43" s="106">
        <f t="shared" si="10"/>
        <v>0</v>
      </c>
      <c r="AE43" s="111" t="str">
        <f t="shared" si="3"/>
        <v>-</v>
      </c>
      <c r="AF43" s="103">
        <f t="shared" si="4"/>
        <v>0</v>
      </c>
      <c r="AG43" s="1" t="s">
        <v>529</v>
      </c>
    </row>
    <row r="44" spans="1:33" s="1" customFormat="1" ht="12.75">
      <c r="A44" s="102">
        <v>1908190</v>
      </c>
      <c r="B44" s="102" t="s">
        <v>1297</v>
      </c>
      <c r="C44" s="103" t="s">
        <v>1298</v>
      </c>
      <c r="D44" s="104" t="s">
        <v>1299</v>
      </c>
      <c r="E44" s="104" t="s">
        <v>1300</v>
      </c>
      <c r="F44" s="104">
        <v>50430</v>
      </c>
      <c r="G44" s="105">
        <v>127</v>
      </c>
      <c r="H44" s="106">
        <v>5155832304</v>
      </c>
      <c r="I44" s="107">
        <v>7</v>
      </c>
      <c r="J44" s="108" t="s">
        <v>371</v>
      </c>
      <c r="K44" s="72"/>
      <c r="L44" s="64">
        <v>158</v>
      </c>
      <c r="M44" s="68" t="s">
        <v>368</v>
      </c>
      <c r="N44" s="109">
        <v>7.835820896</v>
      </c>
      <c r="O44" s="108" t="s">
        <v>368</v>
      </c>
      <c r="P44" s="40"/>
      <c r="Q44" s="72" t="str">
        <f t="shared" si="5"/>
        <v>NO</v>
      </c>
      <c r="R44" s="110" t="s">
        <v>371</v>
      </c>
      <c r="S44" s="41">
        <v>9550.27</v>
      </c>
      <c r="T44" s="47">
        <v>1135.1686165418303</v>
      </c>
      <c r="U44" s="47">
        <v>1391</v>
      </c>
      <c r="V44" s="48">
        <v>1260.216132755973</v>
      </c>
      <c r="W44" s="103">
        <f t="shared" si="0"/>
        <v>1</v>
      </c>
      <c r="X44" s="104">
        <f t="shared" si="6"/>
        <v>1</v>
      </c>
      <c r="Y44" s="104">
        <f t="shared" si="1"/>
        <v>0</v>
      </c>
      <c r="Z44" s="106">
        <f t="shared" si="2"/>
        <v>0</v>
      </c>
      <c r="AA44" s="111" t="str">
        <f t="shared" si="7"/>
        <v>SRSA</v>
      </c>
      <c r="AB44" s="103">
        <f t="shared" si="8"/>
        <v>1</v>
      </c>
      <c r="AC44" s="104">
        <f t="shared" si="9"/>
        <v>0</v>
      </c>
      <c r="AD44" s="106">
        <f t="shared" si="10"/>
        <v>0</v>
      </c>
      <c r="AE44" s="111" t="str">
        <f t="shared" si="3"/>
        <v>-</v>
      </c>
      <c r="AF44" s="103">
        <f t="shared" si="4"/>
        <v>0</v>
      </c>
      <c r="AG44" s="1" t="s">
        <v>528</v>
      </c>
    </row>
    <row r="45" spans="1:33" s="1" customFormat="1" ht="12.75">
      <c r="A45" s="102">
        <v>1908550</v>
      </c>
      <c r="B45" s="102" t="s">
        <v>1312</v>
      </c>
      <c r="C45" s="103" t="s">
        <v>1313</v>
      </c>
      <c r="D45" s="104" t="s">
        <v>1314</v>
      </c>
      <c r="E45" s="104" t="s">
        <v>302</v>
      </c>
      <c r="F45" s="104">
        <v>52623</v>
      </c>
      <c r="G45" s="105" t="s">
        <v>354</v>
      </c>
      <c r="H45" s="106">
        <v>3193924223</v>
      </c>
      <c r="I45" s="107">
        <v>7</v>
      </c>
      <c r="J45" s="108" t="s">
        <v>371</v>
      </c>
      <c r="K45" s="72"/>
      <c r="L45" s="64">
        <v>539</v>
      </c>
      <c r="M45" s="68" t="s">
        <v>368</v>
      </c>
      <c r="N45" s="109">
        <v>2.888888889</v>
      </c>
      <c r="O45" s="108" t="s">
        <v>368</v>
      </c>
      <c r="P45" s="40"/>
      <c r="Q45" s="72" t="str">
        <f t="shared" si="5"/>
        <v>NO</v>
      </c>
      <c r="R45" s="110" t="s">
        <v>371</v>
      </c>
      <c r="S45" s="41">
        <v>9902.06</v>
      </c>
      <c r="T45" s="47">
        <v>827.5003653911737</v>
      </c>
      <c r="U45" s="47">
        <v>1872</v>
      </c>
      <c r="V45" s="48">
        <v>2823.887822698113</v>
      </c>
      <c r="W45" s="103">
        <f t="shared" si="0"/>
        <v>1</v>
      </c>
      <c r="X45" s="104">
        <f t="shared" si="6"/>
        <v>1</v>
      </c>
      <c r="Y45" s="104">
        <f t="shared" si="1"/>
        <v>0</v>
      </c>
      <c r="Z45" s="106">
        <f t="shared" si="2"/>
        <v>0</v>
      </c>
      <c r="AA45" s="111" t="str">
        <f t="shared" si="7"/>
        <v>SRSA</v>
      </c>
      <c r="AB45" s="103">
        <f t="shared" si="8"/>
        <v>1</v>
      </c>
      <c r="AC45" s="104">
        <f t="shared" si="9"/>
        <v>0</v>
      </c>
      <c r="AD45" s="106">
        <f t="shared" si="10"/>
        <v>0</v>
      </c>
      <c r="AE45" s="111" t="str">
        <f t="shared" si="3"/>
        <v>-</v>
      </c>
      <c r="AF45" s="103">
        <f t="shared" si="4"/>
        <v>0</v>
      </c>
      <c r="AG45" s="1" t="s">
        <v>487</v>
      </c>
    </row>
    <row r="46" spans="1:33" s="1" customFormat="1" ht="12.75">
      <c r="A46" s="102">
        <v>1908790</v>
      </c>
      <c r="B46" s="102" t="s">
        <v>1326</v>
      </c>
      <c r="C46" s="103" t="s">
        <v>1327</v>
      </c>
      <c r="D46" s="104" t="s">
        <v>1328</v>
      </c>
      <c r="E46" s="104" t="s">
        <v>1329</v>
      </c>
      <c r="F46" s="104">
        <v>52308</v>
      </c>
      <c r="G46" s="105" t="s">
        <v>354</v>
      </c>
      <c r="H46" s="106">
        <v>3196557641</v>
      </c>
      <c r="I46" s="107">
        <v>7</v>
      </c>
      <c r="J46" s="108" t="s">
        <v>371</v>
      </c>
      <c r="K46" s="72"/>
      <c r="L46" s="64">
        <v>89</v>
      </c>
      <c r="M46" s="68" t="s">
        <v>368</v>
      </c>
      <c r="N46" s="109">
        <v>10.55045872</v>
      </c>
      <c r="O46" s="108" t="s">
        <v>368</v>
      </c>
      <c r="P46" s="40"/>
      <c r="Q46" s="72" t="str">
        <f t="shared" si="5"/>
        <v>NO</v>
      </c>
      <c r="R46" s="110" t="s">
        <v>371</v>
      </c>
      <c r="S46" s="41">
        <v>11054.62</v>
      </c>
      <c r="T46" s="47">
        <v>933.5585506582102</v>
      </c>
      <c r="U46" s="47">
        <v>1054</v>
      </c>
      <c r="V46" s="48">
        <v>733.2055067330168</v>
      </c>
      <c r="W46" s="103">
        <f t="shared" si="0"/>
        <v>1</v>
      </c>
      <c r="X46" s="104">
        <f t="shared" si="6"/>
        <v>1</v>
      </c>
      <c r="Y46" s="104">
        <f t="shared" si="1"/>
        <v>0</v>
      </c>
      <c r="Z46" s="106">
        <f t="shared" si="2"/>
        <v>0</v>
      </c>
      <c r="AA46" s="111" t="str">
        <f t="shared" si="7"/>
        <v>SRSA</v>
      </c>
      <c r="AB46" s="103">
        <f t="shared" si="8"/>
        <v>1</v>
      </c>
      <c r="AC46" s="104">
        <f t="shared" si="9"/>
        <v>0</v>
      </c>
      <c r="AD46" s="106">
        <f t="shared" si="10"/>
        <v>0</v>
      </c>
      <c r="AE46" s="111" t="str">
        <f t="shared" si="3"/>
        <v>-</v>
      </c>
      <c r="AF46" s="103">
        <f t="shared" si="4"/>
        <v>0</v>
      </c>
      <c r="AG46" s="1" t="s">
        <v>527</v>
      </c>
    </row>
    <row r="47" spans="1:33" s="1" customFormat="1" ht="12.75">
      <c r="A47" s="102">
        <v>1908880</v>
      </c>
      <c r="B47" s="102" t="s">
        <v>1330</v>
      </c>
      <c r="C47" s="103" t="s">
        <v>1331</v>
      </c>
      <c r="D47" s="104" t="s">
        <v>1332</v>
      </c>
      <c r="E47" s="104" t="s">
        <v>356</v>
      </c>
      <c r="F47" s="104">
        <v>52037</v>
      </c>
      <c r="G47" s="105" t="s">
        <v>354</v>
      </c>
      <c r="H47" s="106">
        <v>5636744164</v>
      </c>
      <c r="I47" s="107">
        <v>7</v>
      </c>
      <c r="J47" s="108" t="s">
        <v>371</v>
      </c>
      <c r="K47" s="72"/>
      <c r="L47" s="64">
        <v>127</v>
      </c>
      <c r="M47" s="68" t="s">
        <v>368</v>
      </c>
      <c r="N47" s="109">
        <v>11.14982578</v>
      </c>
      <c r="O47" s="108" t="s">
        <v>368</v>
      </c>
      <c r="P47" s="40"/>
      <c r="Q47" s="72" t="str">
        <f t="shared" si="5"/>
        <v>NO</v>
      </c>
      <c r="R47" s="110" t="s">
        <v>371</v>
      </c>
      <c r="S47" s="41">
        <v>8054.6</v>
      </c>
      <c r="T47" s="47">
        <v>708.8790749004952</v>
      </c>
      <c r="U47" s="47">
        <v>913</v>
      </c>
      <c r="V47" s="48">
        <v>660.3856339294016</v>
      </c>
      <c r="W47" s="103">
        <f t="shared" si="0"/>
        <v>1</v>
      </c>
      <c r="X47" s="104">
        <f t="shared" si="6"/>
        <v>1</v>
      </c>
      <c r="Y47" s="104">
        <f t="shared" si="1"/>
        <v>0</v>
      </c>
      <c r="Z47" s="106">
        <f t="shared" si="2"/>
        <v>0</v>
      </c>
      <c r="AA47" s="111" t="str">
        <f t="shared" si="7"/>
        <v>SRSA</v>
      </c>
      <c r="AB47" s="103">
        <f t="shared" si="8"/>
        <v>1</v>
      </c>
      <c r="AC47" s="104">
        <f t="shared" si="9"/>
        <v>0</v>
      </c>
      <c r="AD47" s="106">
        <f t="shared" si="10"/>
        <v>0</v>
      </c>
      <c r="AE47" s="111" t="str">
        <f t="shared" si="3"/>
        <v>-</v>
      </c>
      <c r="AF47" s="103">
        <f t="shared" si="4"/>
        <v>0</v>
      </c>
      <c r="AG47" s="1" t="s">
        <v>526</v>
      </c>
    </row>
    <row r="48" spans="1:33" s="1" customFormat="1" ht="12.75">
      <c r="A48" s="102">
        <v>1909060</v>
      </c>
      <c r="B48" s="102" t="s">
        <v>1344</v>
      </c>
      <c r="C48" s="103" t="s">
        <v>1345</v>
      </c>
      <c r="D48" s="104" t="s">
        <v>1346</v>
      </c>
      <c r="E48" s="104" t="s">
        <v>1347</v>
      </c>
      <c r="F48" s="104">
        <v>50845</v>
      </c>
      <c r="G48" s="105">
        <v>94</v>
      </c>
      <c r="H48" s="106">
        <v>6417345331</v>
      </c>
      <c r="I48" s="107">
        <v>7</v>
      </c>
      <c r="J48" s="108" t="s">
        <v>371</v>
      </c>
      <c r="K48" s="72"/>
      <c r="L48" s="64">
        <v>93</v>
      </c>
      <c r="M48" s="68" t="s">
        <v>368</v>
      </c>
      <c r="N48" s="109">
        <v>23.95833333</v>
      </c>
      <c r="O48" s="108" t="s">
        <v>371</v>
      </c>
      <c r="P48" s="40"/>
      <c r="Q48" s="72" t="str">
        <f t="shared" si="5"/>
        <v>NO</v>
      </c>
      <c r="R48" s="110" t="s">
        <v>371</v>
      </c>
      <c r="S48" s="41">
        <v>7416.95</v>
      </c>
      <c r="T48" s="47">
        <v>968.5253356688029</v>
      </c>
      <c r="U48" s="47">
        <v>1067</v>
      </c>
      <c r="V48" s="48">
        <v>864.0494153756931</v>
      </c>
      <c r="W48" s="103">
        <f t="shared" si="0"/>
        <v>1</v>
      </c>
      <c r="X48" s="104">
        <f t="shared" si="6"/>
        <v>1</v>
      </c>
      <c r="Y48" s="104">
        <f t="shared" si="1"/>
        <v>0</v>
      </c>
      <c r="Z48" s="106">
        <f t="shared" si="2"/>
        <v>0</v>
      </c>
      <c r="AA48" s="111" t="str">
        <f t="shared" si="7"/>
        <v>SRSA</v>
      </c>
      <c r="AB48" s="103">
        <f t="shared" si="8"/>
        <v>1</v>
      </c>
      <c r="AC48" s="104">
        <f t="shared" si="9"/>
        <v>1</v>
      </c>
      <c r="AD48" s="106" t="str">
        <f t="shared" si="10"/>
        <v>Initial</v>
      </c>
      <c r="AE48" s="111" t="str">
        <f t="shared" si="3"/>
        <v>-</v>
      </c>
      <c r="AF48" s="103" t="str">
        <f t="shared" si="4"/>
        <v>SRSA</v>
      </c>
      <c r="AG48" s="1" t="s">
        <v>525</v>
      </c>
    </row>
    <row r="49" spans="1:33" s="1" customFormat="1" ht="12.75">
      <c r="A49" s="102">
        <v>1909450</v>
      </c>
      <c r="B49" s="102" t="s">
        <v>1352</v>
      </c>
      <c r="C49" s="103" t="s">
        <v>1353</v>
      </c>
      <c r="D49" s="104" t="s">
        <v>1354</v>
      </c>
      <c r="E49" s="104" t="s">
        <v>1355</v>
      </c>
      <c r="F49" s="104">
        <v>50071</v>
      </c>
      <c r="G49" s="105">
        <v>71</v>
      </c>
      <c r="H49" s="106">
        <v>5158524164</v>
      </c>
      <c r="I49" s="107">
        <v>7</v>
      </c>
      <c r="J49" s="108" t="s">
        <v>371</v>
      </c>
      <c r="K49" s="72"/>
      <c r="L49" s="64">
        <v>159</v>
      </c>
      <c r="M49" s="68" t="s">
        <v>368</v>
      </c>
      <c r="N49" s="109">
        <v>7.514450867</v>
      </c>
      <c r="O49" s="108" t="s">
        <v>368</v>
      </c>
      <c r="P49" s="40"/>
      <c r="Q49" s="72" t="str">
        <f t="shared" si="5"/>
        <v>NO</v>
      </c>
      <c r="R49" s="110" t="s">
        <v>371</v>
      </c>
      <c r="S49" s="41">
        <v>7416.95</v>
      </c>
      <c r="T49" s="47">
        <v>952.2593923684514</v>
      </c>
      <c r="U49" s="47">
        <v>1225</v>
      </c>
      <c r="V49" s="48">
        <v>1546.0657746915504</v>
      </c>
      <c r="W49" s="103">
        <f t="shared" si="0"/>
        <v>1</v>
      </c>
      <c r="X49" s="104">
        <f t="shared" si="6"/>
        <v>1</v>
      </c>
      <c r="Y49" s="104">
        <f t="shared" si="1"/>
        <v>0</v>
      </c>
      <c r="Z49" s="106">
        <f t="shared" si="2"/>
        <v>0</v>
      </c>
      <c r="AA49" s="111" t="str">
        <f t="shared" si="7"/>
        <v>SRSA</v>
      </c>
      <c r="AB49" s="103">
        <f t="shared" si="8"/>
        <v>1</v>
      </c>
      <c r="AC49" s="104">
        <f t="shared" si="9"/>
        <v>0</v>
      </c>
      <c r="AD49" s="106">
        <f t="shared" si="10"/>
        <v>0</v>
      </c>
      <c r="AE49" s="111" t="str">
        <f t="shared" si="3"/>
        <v>-</v>
      </c>
      <c r="AF49" s="103">
        <f t="shared" si="4"/>
        <v>0</v>
      </c>
      <c r="AG49" s="1" t="s">
        <v>524</v>
      </c>
    </row>
    <row r="50" spans="1:33" s="1" customFormat="1" ht="12.75">
      <c r="A50" s="102">
        <v>1909540</v>
      </c>
      <c r="B50" s="102" t="s">
        <v>1360</v>
      </c>
      <c r="C50" s="103" t="s">
        <v>1361</v>
      </c>
      <c r="D50" s="104" t="s">
        <v>1362</v>
      </c>
      <c r="E50" s="104" t="s">
        <v>1363</v>
      </c>
      <c r="F50" s="104">
        <v>50626</v>
      </c>
      <c r="G50" s="105">
        <v>308</v>
      </c>
      <c r="H50" s="106">
        <v>3198224295</v>
      </c>
      <c r="I50" s="107">
        <v>8</v>
      </c>
      <c r="J50" s="108" t="s">
        <v>371</v>
      </c>
      <c r="K50" s="72"/>
      <c r="L50" s="64">
        <v>438</v>
      </c>
      <c r="M50" s="68" t="s">
        <v>368</v>
      </c>
      <c r="N50" s="109">
        <v>8.455882353</v>
      </c>
      <c r="O50" s="108" t="s">
        <v>368</v>
      </c>
      <c r="P50" s="40"/>
      <c r="Q50" s="72" t="str">
        <f t="shared" si="5"/>
        <v>NO</v>
      </c>
      <c r="R50" s="110" t="s">
        <v>371</v>
      </c>
      <c r="S50" s="41">
        <v>17500.76</v>
      </c>
      <c r="T50" s="47">
        <v>1267.683992583557</v>
      </c>
      <c r="U50" s="47">
        <v>2100</v>
      </c>
      <c r="V50" s="48">
        <v>2326.1344717513252</v>
      </c>
      <c r="W50" s="103">
        <f t="shared" si="0"/>
        <v>1</v>
      </c>
      <c r="X50" s="104">
        <f t="shared" si="6"/>
        <v>1</v>
      </c>
      <c r="Y50" s="104">
        <f t="shared" si="1"/>
        <v>0</v>
      </c>
      <c r="Z50" s="106">
        <f t="shared" si="2"/>
        <v>0</v>
      </c>
      <c r="AA50" s="111" t="str">
        <f t="shared" si="7"/>
        <v>SRSA</v>
      </c>
      <c r="AB50" s="103">
        <f t="shared" si="8"/>
        <v>1</v>
      </c>
      <c r="AC50" s="104">
        <f t="shared" si="9"/>
        <v>0</v>
      </c>
      <c r="AD50" s="106">
        <f t="shared" si="10"/>
        <v>0</v>
      </c>
      <c r="AE50" s="111" t="str">
        <f t="shared" si="3"/>
        <v>-</v>
      </c>
      <c r="AF50" s="103">
        <f t="shared" si="4"/>
        <v>0</v>
      </c>
      <c r="AG50" s="1" t="s">
        <v>523</v>
      </c>
    </row>
    <row r="51" spans="1:33" s="1" customFormat="1" ht="12.75">
      <c r="A51" s="102">
        <v>1910050</v>
      </c>
      <c r="B51" s="102" t="s">
        <v>1375</v>
      </c>
      <c r="C51" s="103" t="s">
        <v>1376</v>
      </c>
      <c r="D51" s="104" t="s">
        <v>1377</v>
      </c>
      <c r="E51" s="104" t="s">
        <v>1378</v>
      </c>
      <c r="F51" s="104">
        <v>50072</v>
      </c>
      <c r="G51" s="105" t="s">
        <v>354</v>
      </c>
      <c r="H51" s="106">
        <v>5157582235</v>
      </c>
      <c r="I51" s="107">
        <v>8</v>
      </c>
      <c r="J51" s="108" t="s">
        <v>371</v>
      </c>
      <c r="K51" s="72"/>
      <c r="L51" s="64">
        <v>564</v>
      </c>
      <c r="M51" s="68" t="s">
        <v>368</v>
      </c>
      <c r="N51" s="109">
        <v>8.286252354</v>
      </c>
      <c r="O51" s="108" t="s">
        <v>368</v>
      </c>
      <c r="P51" s="40"/>
      <c r="Q51" s="72" t="str">
        <f t="shared" si="5"/>
        <v>NO</v>
      </c>
      <c r="R51" s="110" t="s">
        <v>371</v>
      </c>
      <c r="S51" s="41">
        <v>15422.25</v>
      </c>
      <c r="T51" s="47">
        <v>810.039219963468</v>
      </c>
      <c r="U51" s="47">
        <v>1987</v>
      </c>
      <c r="V51" s="48">
        <v>3070.30037267177</v>
      </c>
      <c r="W51" s="103">
        <f t="shared" si="0"/>
        <v>1</v>
      </c>
      <c r="X51" s="104">
        <f t="shared" si="6"/>
        <v>1</v>
      </c>
      <c r="Y51" s="104">
        <f t="shared" si="1"/>
        <v>0</v>
      </c>
      <c r="Z51" s="106">
        <f t="shared" si="2"/>
        <v>0</v>
      </c>
      <c r="AA51" s="111" t="str">
        <f t="shared" si="7"/>
        <v>SRSA</v>
      </c>
      <c r="AB51" s="103">
        <f t="shared" si="8"/>
        <v>1</v>
      </c>
      <c r="AC51" s="104">
        <f t="shared" si="9"/>
        <v>0</v>
      </c>
      <c r="AD51" s="106">
        <f t="shared" si="10"/>
        <v>0</v>
      </c>
      <c r="AE51" s="111" t="str">
        <f t="shared" si="3"/>
        <v>-</v>
      </c>
      <c r="AF51" s="103">
        <f t="shared" si="4"/>
        <v>0</v>
      </c>
      <c r="AG51" s="1" t="s">
        <v>522</v>
      </c>
    </row>
    <row r="52" spans="1:33" s="1" customFormat="1" ht="12.75">
      <c r="A52" s="102">
        <v>1910110</v>
      </c>
      <c r="B52" s="102" t="s">
        <v>1379</v>
      </c>
      <c r="C52" s="103" t="s">
        <v>1380</v>
      </c>
      <c r="D52" s="104" t="s">
        <v>295</v>
      </c>
      <c r="E52" s="104" t="s">
        <v>1381</v>
      </c>
      <c r="F52" s="104">
        <v>50682</v>
      </c>
      <c r="G52" s="105" t="s">
        <v>354</v>
      </c>
      <c r="H52" s="106">
        <v>3199353767</v>
      </c>
      <c r="I52" s="107" t="s">
        <v>375</v>
      </c>
      <c r="J52" s="108" t="s">
        <v>371</v>
      </c>
      <c r="K52" s="72"/>
      <c r="L52" s="64">
        <v>540</v>
      </c>
      <c r="M52" s="68" t="s">
        <v>368</v>
      </c>
      <c r="N52" s="109">
        <v>11.05354059</v>
      </c>
      <c r="O52" s="108" t="s">
        <v>368</v>
      </c>
      <c r="P52" s="40"/>
      <c r="Q52" s="72" t="str">
        <f t="shared" si="5"/>
        <v>NO</v>
      </c>
      <c r="R52" s="110" t="s">
        <v>371</v>
      </c>
      <c r="S52" s="41">
        <v>24380.14</v>
      </c>
      <c r="T52" s="47">
        <v>2369.1270763141083</v>
      </c>
      <c r="U52" s="47">
        <v>3243</v>
      </c>
      <c r="V52" s="48">
        <v>2784.4618147023275</v>
      </c>
      <c r="W52" s="103">
        <f t="shared" si="0"/>
        <v>1</v>
      </c>
      <c r="X52" s="104">
        <f t="shared" si="6"/>
        <v>1</v>
      </c>
      <c r="Y52" s="104">
        <f t="shared" si="1"/>
        <v>0</v>
      </c>
      <c r="Z52" s="106">
        <f t="shared" si="2"/>
        <v>0</v>
      </c>
      <c r="AA52" s="111" t="str">
        <f t="shared" si="7"/>
        <v>SRSA</v>
      </c>
      <c r="AB52" s="103">
        <f t="shared" si="8"/>
        <v>1</v>
      </c>
      <c r="AC52" s="104">
        <f t="shared" si="9"/>
        <v>0</v>
      </c>
      <c r="AD52" s="106">
        <f t="shared" si="10"/>
        <v>0</v>
      </c>
      <c r="AE52" s="111" t="str">
        <f t="shared" si="3"/>
        <v>-</v>
      </c>
      <c r="AF52" s="103">
        <f t="shared" si="4"/>
        <v>0</v>
      </c>
      <c r="AG52" s="1" t="s">
        <v>521</v>
      </c>
    </row>
    <row r="53" spans="1:33" s="1" customFormat="1" ht="12.75">
      <c r="A53" s="102">
        <v>1910130</v>
      </c>
      <c r="B53" s="102" t="s">
        <v>1382</v>
      </c>
      <c r="C53" s="103" t="s">
        <v>1383</v>
      </c>
      <c r="D53" s="104" t="s">
        <v>1384</v>
      </c>
      <c r="E53" s="104" t="s">
        <v>1385</v>
      </c>
      <c r="F53" s="104">
        <v>52064</v>
      </c>
      <c r="G53" s="105" t="s">
        <v>354</v>
      </c>
      <c r="H53" s="106">
        <v>5636827510</v>
      </c>
      <c r="I53" s="107">
        <v>7</v>
      </c>
      <c r="J53" s="108" t="s">
        <v>371</v>
      </c>
      <c r="K53" s="72"/>
      <c r="L53" s="64">
        <v>373</v>
      </c>
      <c r="M53" s="68" t="s">
        <v>368</v>
      </c>
      <c r="N53" s="109">
        <v>17.99065421</v>
      </c>
      <c r="O53" s="108" t="s">
        <v>368</v>
      </c>
      <c r="P53" s="40"/>
      <c r="Q53" s="72" t="str">
        <f t="shared" si="5"/>
        <v>NO</v>
      </c>
      <c r="R53" s="110" t="s">
        <v>371</v>
      </c>
      <c r="S53" s="41">
        <v>21939.7</v>
      </c>
      <c r="T53" s="47">
        <v>1505.4631727531453</v>
      </c>
      <c r="U53" s="47">
        <v>2207</v>
      </c>
      <c r="V53" s="48">
        <v>2060.008917779775</v>
      </c>
      <c r="W53" s="103">
        <f t="shared" si="0"/>
        <v>1</v>
      </c>
      <c r="X53" s="104">
        <f t="shared" si="6"/>
        <v>1</v>
      </c>
      <c r="Y53" s="104">
        <f t="shared" si="1"/>
        <v>0</v>
      </c>
      <c r="Z53" s="106">
        <f t="shared" si="2"/>
        <v>0</v>
      </c>
      <c r="AA53" s="111" t="str">
        <f t="shared" si="7"/>
        <v>SRSA</v>
      </c>
      <c r="AB53" s="103">
        <f t="shared" si="8"/>
        <v>1</v>
      </c>
      <c r="AC53" s="104">
        <f t="shared" si="9"/>
        <v>0</v>
      </c>
      <c r="AD53" s="106">
        <f t="shared" si="10"/>
        <v>0</v>
      </c>
      <c r="AE53" s="111" t="str">
        <f t="shared" si="3"/>
        <v>-</v>
      </c>
      <c r="AF53" s="103">
        <f t="shared" si="4"/>
        <v>0</v>
      </c>
      <c r="AG53" s="1" t="s">
        <v>520</v>
      </c>
    </row>
    <row r="54" spans="1:33" s="1" customFormat="1" ht="12.75">
      <c r="A54" s="102">
        <v>1910200</v>
      </c>
      <c r="B54" s="102" t="s">
        <v>1386</v>
      </c>
      <c r="C54" s="103" t="s">
        <v>1387</v>
      </c>
      <c r="D54" s="104" t="s">
        <v>1388</v>
      </c>
      <c r="E54" s="104" t="s">
        <v>1389</v>
      </c>
      <c r="F54" s="104">
        <v>50107</v>
      </c>
      <c r="G54" s="105">
        <v>377</v>
      </c>
      <c r="H54" s="106">
        <v>5157385741</v>
      </c>
      <c r="I54" s="107">
        <v>7</v>
      </c>
      <c r="J54" s="108" t="s">
        <v>371</v>
      </c>
      <c r="K54" s="72"/>
      <c r="L54" s="64">
        <v>392</v>
      </c>
      <c r="M54" s="68" t="s">
        <v>368</v>
      </c>
      <c r="N54" s="109">
        <v>14.83253589</v>
      </c>
      <c r="O54" s="108" t="s">
        <v>368</v>
      </c>
      <c r="P54" s="40"/>
      <c r="Q54" s="72" t="str">
        <f t="shared" si="5"/>
        <v>NO</v>
      </c>
      <c r="R54" s="110" t="s">
        <v>371</v>
      </c>
      <c r="S54" s="41">
        <v>19430.52</v>
      </c>
      <c r="T54" s="47">
        <v>2227.545243027785</v>
      </c>
      <c r="U54" s="47">
        <v>2780</v>
      </c>
      <c r="V54" s="48">
        <v>3125.514330224796</v>
      </c>
      <c r="W54" s="103">
        <f t="shared" si="0"/>
        <v>1</v>
      </c>
      <c r="X54" s="104">
        <f t="shared" si="6"/>
        <v>1</v>
      </c>
      <c r="Y54" s="104">
        <f t="shared" si="1"/>
        <v>0</v>
      </c>
      <c r="Z54" s="106">
        <f t="shared" si="2"/>
        <v>0</v>
      </c>
      <c r="AA54" s="111" t="str">
        <f t="shared" si="7"/>
        <v>SRSA</v>
      </c>
      <c r="AB54" s="103">
        <f t="shared" si="8"/>
        <v>1</v>
      </c>
      <c r="AC54" s="104">
        <f t="shared" si="9"/>
        <v>0</v>
      </c>
      <c r="AD54" s="106">
        <f t="shared" si="10"/>
        <v>0</v>
      </c>
      <c r="AE54" s="111" t="str">
        <f t="shared" si="3"/>
        <v>-</v>
      </c>
      <c r="AF54" s="103">
        <f t="shared" si="4"/>
        <v>0</v>
      </c>
      <c r="AG54" s="1" t="s">
        <v>519</v>
      </c>
    </row>
    <row r="55" spans="1:33" s="1" customFormat="1" ht="12.75">
      <c r="A55" s="102">
        <v>1910350</v>
      </c>
      <c r="B55" s="102" t="s">
        <v>1394</v>
      </c>
      <c r="C55" s="103" t="s">
        <v>1395</v>
      </c>
      <c r="D55" s="104" t="s">
        <v>1396</v>
      </c>
      <c r="E55" s="104" t="s">
        <v>1397</v>
      </c>
      <c r="F55" s="104">
        <v>50830</v>
      </c>
      <c r="G55" s="105" t="s">
        <v>354</v>
      </c>
      <c r="H55" s="106">
        <v>6413475215</v>
      </c>
      <c r="I55" s="107">
        <v>7</v>
      </c>
      <c r="J55" s="108" t="s">
        <v>371</v>
      </c>
      <c r="K55" s="72"/>
      <c r="L55" s="64">
        <v>433</v>
      </c>
      <c r="M55" s="68" t="s">
        <v>368</v>
      </c>
      <c r="N55" s="109">
        <v>14.42687747</v>
      </c>
      <c r="O55" s="108" t="s">
        <v>368</v>
      </c>
      <c r="P55" s="40"/>
      <c r="Q55" s="72" t="str">
        <f t="shared" si="5"/>
        <v>NO</v>
      </c>
      <c r="R55" s="110" t="s">
        <v>371</v>
      </c>
      <c r="S55" s="41">
        <v>31507.03</v>
      </c>
      <c r="T55" s="47">
        <v>3647.066696233223</v>
      </c>
      <c r="U55" s="47">
        <v>4247</v>
      </c>
      <c r="V55" s="48">
        <v>3227.2459952855043</v>
      </c>
      <c r="W55" s="103">
        <f t="shared" si="0"/>
        <v>1</v>
      </c>
      <c r="X55" s="104">
        <f t="shared" si="6"/>
        <v>1</v>
      </c>
      <c r="Y55" s="104">
        <f t="shared" si="1"/>
        <v>0</v>
      </c>
      <c r="Z55" s="106">
        <f t="shared" si="2"/>
        <v>0</v>
      </c>
      <c r="AA55" s="111" t="str">
        <f t="shared" si="7"/>
        <v>SRSA</v>
      </c>
      <c r="AB55" s="103">
        <f t="shared" si="8"/>
        <v>1</v>
      </c>
      <c r="AC55" s="104">
        <f t="shared" si="9"/>
        <v>0</v>
      </c>
      <c r="AD55" s="106">
        <f t="shared" si="10"/>
        <v>0</v>
      </c>
      <c r="AE55" s="111" t="str">
        <f t="shared" si="3"/>
        <v>-</v>
      </c>
      <c r="AF55" s="103">
        <f t="shared" si="4"/>
        <v>0</v>
      </c>
      <c r="AG55" s="1" t="s">
        <v>518</v>
      </c>
    </row>
    <row r="56" spans="1:33" s="1" customFormat="1" ht="12.75">
      <c r="A56" s="102">
        <v>1910410</v>
      </c>
      <c r="B56" s="102" t="s">
        <v>1398</v>
      </c>
      <c r="C56" s="103" t="s">
        <v>1399</v>
      </c>
      <c r="D56" s="104" t="s">
        <v>1400</v>
      </c>
      <c r="E56" s="104" t="s">
        <v>291</v>
      </c>
      <c r="F56" s="104">
        <v>52151</v>
      </c>
      <c r="G56" s="105" t="s">
        <v>354</v>
      </c>
      <c r="H56" s="106">
        <v>5635384202</v>
      </c>
      <c r="I56" s="107">
        <v>7</v>
      </c>
      <c r="J56" s="108" t="s">
        <v>371</v>
      </c>
      <c r="K56" s="72"/>
      <c r="L56" s="64">
        <v>424</v>
      </c>
      <c r="M56" s="68" t="s">
        <v>368</v>
      </c>
      <c r="N56" s="109">
        <v>7.644628099</v>
      </c>
      <c r="O56" s="108" t="s">
        <v>368</v>
      </c>
      <c r="P56" s="40"/>
      <c r="Q56" s="72" t="str">
        <f t="shared" si="5"/>
        <v>NO</v>
      </c>
      <c r="R56" s="110" t="s">
        <v>371</v>
      </c>
      <c r="S56" s="41">
        <v>18059.68</v>
      </c>
      <c r="T56" s="47">
        <v>1643.7703572675453</v>
      </c>
      <c r="U56" s="47">
        <v>2472</v>
      </c>
      <c r="V56" s="48">
        <v>2400.058236743422</v>
      </c>
      <c r="W56" s="103">
        <f t="shared" si="0"/>
        <v>1</v>
      </c>
      <c r="X56" s="104">
        <f t="shared" si="6"/>
        <v>1</v>
      </c>
      <c r="Y56" s="104">
        <f t="shared" si="1"/>
        <v>0</v>
      </c>
      <c r="Z56" s="106">
        <f t="shared" si="2"/>
        <v>0</v>
      </c>
      <c r="AA56" s="111" t="str">
        <f t="shared" si="7"/>
        <v>SRSA</v>
      </c>
      <c r="AB56" s="103">
        <f t="shared" si="8"/>
        <v>1</v>
      </c>
      <c r="AC56" s="104">
        <f t="shared" si="9"/>
        <v>0</v>
      </c>
      <c r="AD56" s="106">
        <f t="shared" si="10"/>
        <v>0</v>
      </c>
      <c r="AE56" s="111" t="str">
        <f t="shared" si="3"/>
        <v>-</v>
      </c>
      <c r="AF56" s="103">
        <f t="shared" si="4"/>
        <v>0</v>
      </c>
      <c r="AG56" s="1" t="s">
        <v>517</v>
      </c>
    </row>
    <row r="57" spans="1:33" s="1" customFormat="1" ht="12.75">
      <c r="A57" s="102">
        <v>1910500</v>
      </c>
      <c r="B57" s="102" t="s">
        <v>1401</v>
      </c>
      <c r="C57" s="103" t="s">
        <v>1402</v>
      </c>
      <c r="D57" s="104" t="s">
        <v>1403</v>
      </c>
      <c r="E57" s="104" t="s">
        <v>1404</v>
      </c>
      <c r="F57" s="104">
        <v>52042</v>
      </c>
      <c r="G57" s="105" t="s">
        <v>354</v>
      </c>
      <c r="H57" s="106">
        <v>5639286411</v>
      </c>
      <c r="I57" s="107">
        <v>7</v>
      </c>
      <c r="J57" s="108" t="s">
        <v>371</v>
      </c>
      <c r="K57" s="72"/>
      <c r="L57" s="64">
        <v>559</v>
      </c>
      <c r="M57" s="68" t="s">
        <v>368</v>
      </c>
      <c r="N57" s="109">
        <v>6.858054226</v>
      </c>
      <c r="O57" s="108" t="s">
        <v>368</v>
      </c>
      <c r="P57" s="40"/>
      <c r="Q57" s="72" t="str">
        <f t="shared" si="5"/>
        <v>NO</v>
      </c>
      <c r="R57" s="110" t="s">
        <v>371</v>
      </c>
      <c r="S57" s="41">
        <v>22999.01</v>
      </c>
      <c r="T57" s="47">
        <v>3053.7696574021497</v>
      </c>
      <c r="U57" s="47">
        <v>4007</v>
      </c>
      <c r="V57" s="48">
        <v>4145.974518036408</v>
      </c>
      <c r="W57" s="103">
        <f t="shared" si="0"/>
        <v>1</v>
      </c>
      <c r="X57" s="104">
        <f t="shared" si="6"/>
        <v>1</v>
      </c>
      <c r="Y57" s="104">
        <f t="shared" si="1"/>
        <v>0</v>
      </c>
      <c r="Z57" s="106">
        <f t="shared" si="2"/>
        <v>0</v>
      </c>
      <c r="AA57" s="111" t="str">
        <f t="shared" si="7"/>
        <v>SRSA</v>
      </c>
      <c r="AB57" s="103">
        <f t="shared" si="8"/>
        <v>1</v>
      </c>
      <c r="AC57" s="104">
        <f t="shared" si="9"/>
        <v>0</v>
      </c>
      <c r="AD57" s="106">
        <f t="shared" si="10"/>
        <v>0</v>
      </c>
      <c r="AE57" s="111" t="str">
        <f t="shared" si="3"/>
        <v>-</v>
      </c>
      <c r="AF57" s="103">
        <f t="shared" si="4"/>
        <v>0</v>
      </c>
      <c r="AG57" s="1" t="s">
        <v>516</v>
      </c>
    </row>
    <row r="58" spans="1:33" s="1" customFormat="1" ht="12.75">
      <c r="A58" s="102">
        <v>1910710</v>
      </c>
      <c r="B58" s="102" t="s">
        <v>1409</v>
      </c>
      <c r="C58" s="103" t="s">
        <v>1410</v>
      </c>
      <c r="D58" s="104" t="s">
        <v>1411</v>
      </c>
      <c r="E58" s="104" t="s">
        <v>1412</v>
      </c>
      <c r="F58" s="104">
        <v>51531</v>
      </c>
      <c r="G58" s="105" t="s">
        <v>354</v>
      </c>
      <c r="H58" s="106">
        <v>7127644616</v>
      </c>
      <c r="I58" s="107">
        <v>7</v>
      </c>
      <c r="J58" s="108" t="s">
        <v>371</v>
      </c>
      <c r="K58" s="72"/>
      <c r="L58" s="64">
        <v>277</v>
      </c>
      <c r="M58" s="68" t="s">
        <v>368</v>
      </c>
      <c r="N58" s="109">
        <v>10.32258065</v>
      </c>
      <c r="O58" s="108" t="s">
        <v>368</v>
      </c>
      <c r="P58" s="40"/>
      <c r="Q58" s="72" t="str">
        <f t="shared" si="5"/>
        <v>NO</v>
      </c>
      <c r="R58" s="110" t="s">
        <v>371</v>
      </c>
      <c r="S58" s="41">
        <v>10563.69</v>
      </c>
      <c r="T58" s="47">
        <v>992.4432147706807</v>
      </c>
      <c r="U58" s="47">
        <v>1510</v>
      </c>
      <c r="V58" s="48">
        <v>1493.2600528403634</v>
      </c>
      <c r="W58" s="103">
        <f t="shared" si="0"/>
        <v>1</v>
      </c>
      <c r="X58" s="104">
        <f t="shared" si="6"/>
        <v>1</v>
      </c>
      <c r="Y58" s="104">
        <f t="shared" si="1"/>
        <v>0</v>
      </c>
      <c r="Z58" s="106">
        <f t="shared" si="2"/>
        <v>0</v>
      </c>
      <c r="AA58" s="111" t="str">
        <f t="shared" si="7"/>
        <v>SRSA</v>
      </c>
      <c r="AB58" s="103">
        <f t="shared" si="8"/>
        <v>1</v>
      </c>
      <c r="AC58" s="104">
        <f t="shared" si="9"/>
        <v>0</v>
      </c>
      <c r="AD58" s="106">
        <f t="shared" si="10"/>
        <v>0</v>
      </c>
      <c r="AE58" s="111" t="str">
        <f t="shared" si="3"/>
        <v>-</v>
      </c>
      <c r="AF58" s="103">
        <f t="shared" si="4"/>
        <v>0</v>
      </c>
      <c r="AG58" s="1" t="s">
        <v>515</v>
      </c>
    </row>
    <row r="59" spans="1:33" s="1" customFormat="1" ht="12.75">
      <c r="A59" s="102">
        <v>1910980</v>
      </c>
      <c r="B59" s="102" t="s">
        <v>1417</v>
      </c>
      <c r="C59" s="103" t="s">
        <v>1418</v>
      </c>
      <c r="D59" s="104" t="s">
        <v>1419</v>
      </c>
      <c r="E59" s="104" t="s">
        <v>1420</v>
      </c>
      <c r="F59" s="104">
        <v>52316</v>
      </c>
      <c r="G59" s="105" t="s">
        <v>354</v>
      </c>
      <c r="H59" s="106">
        <v>3196643634</v>
      </c>
      <c r="I59" s="107">
        <v>7</v>
      </c>
      <c r="J59" s="108" t="s">
        <v>371</v>
      </c>
      <c r="K59" s="72"/>
      <c r="L59" s="64">
        <v>480</v>
      </c>
      <c r="M59" s="68" t="s">
        <v>368</v>
      </c>
      <c r="N59" s="109">
        <v>10.18099548</v>
      </c>
      <c r="O59" s="108" t="s">
        <v>368</v>
      </c>
      <c r="P59" s="40"/>
      <c r="Q59" s="72" t="str">
        <f t="shared" si="5"/>
        <v>NO</v>
      </c>
      <c r="R59" s="110" t="s">
        <v>371</v>
      </c>
      <c r="S59" s="41">
        <v>19769.86</v>
      </c>
      <c r="T59" s="47">
        <v>1537.9944577359452</v>
      </c>
      <c r="U59" s="47">
        <v>2464</v>
      </c>
      <c r="V59" s="48">
        <v>3631.8420075894433</v>
      </c>
      <c r="W59" s="103">
        <f t="shared" si="0"/>
        <v>1</v>
      </c>
      <c r="X59" s="104">
        <f t="shared" si="6"/>
        <v>1</v>
      </c>
      <c r="Y59" s="104">
        <f t="shared" si="1"/>
        <v>0</v>
      </c>
      <c r="Z59" s="106">
        <f t="shared" si="2"/>
        <v>0</v>
      </c>
      <c r="AA59" s="111" t="str">
        <f t="shared" si="7"/>
        <v>SRSA</v>
      </c>
      <c r="AB59" s="103">
        <f t="shared" si="8"/>
        <v>1</v>
      </c>
      <c r="AC59" s="104">
        <f t="shared" si="9"/>
        <v>0</v>
      </c>
      <c r="AD59" s="106">
        <f t="shared" si="10"/>
        <v>0</v>
      </c>
      <c r="AE59" s="111" t="str">
        <f t="shared" si="3"/>
        <v>-</v>
      </c>
      <c r="AF59" s="103">
        <f t="shared" si="4"/>
        <v>0</v>
      </c>
      <c r="AG59" s="1" t="s">
        <v>514</v>
      </c>
    </row>
    <row r="60" spans="1:33" s="1" customFormat="1" ht="12.75">
      <c r="A60" s="102">
        <v>1911040</v>
      </c>
      <c r="B60" s="102" t="s">
        <v>1421</v>
      </c>
      <c r="C60" s="103" t="s">
        <v>1422</v>
      </c>
      <c r="D60" s="104" t="s">
        <v>1423</v>
      </c>
      <c r="E60" s="104" t="s">
        <v>1424</v>
      </c>
      <c r="F60" s="104">
        <v>51638</v>
      </c>
      <c r="G60" s="105">
        <v>299</v>
      </c>
      <c r="H60" s="106">
        <v>7123793117</v>
      </c>
      <c r="I60" s="107">
        <v>7</v>
      </c>
      <c r="J60" s="108" t="s">
        <v>371</v>
      </c>
      <c r="K60" s="72"/>
      <c r="L60" s="64">
        <v>256</v>
      </c>
      <c r="M60" s="68" t="s">
        <v>368</v>
      </c>
      <c r="N60" s="109">
        <v>5.284552846</v>
      </c>
      <c r="O60" s="108" t="s">
        <v>368</v>
      </c>
      <c r="P60" s="40"/>
      <c r="Q60" s="72" t="str">
        <f t="shared" si="5"/>
        <v>NO</v>
      </c>
      <c r="R60" s="110" t="s">
        <v>371</v>
      </c>
      <c r="S60" s="41">
        <v>9222.62</v>
      </c>
      <c r="T60" s="47">
        <v>1100.5597650557415</v>
      </c>
      <c r="U60" s="47">
        <v>1560</v>
      </c>
      <c r="V60" s="48">
        <v>1374.9820288530077</v>
      </c>
      <c r="W60" s="103">
        <f t="shared" si="0"/>
        <v>1</v>
      </c>
      <c r="X60" s="104">
        <f t="shared" si="6"/>
        <v>1</v>
      </c>
      <c r="Y60" s="104">
        <f t="shared" si="1"/>
        <v>0</v>
      </c>
      <c r="Z60" s="106">
        <f t="shared" si="2"/>
        <v>0</v>
      </c>
      <c r="AA60" s="111" t="str">
        <f t="shared" si="7"/>
        <v>SRSA</v>
      </c>
      <c r="AB60" s="103">
        <f t="shared" si="8"/>
        <v>1</v>
      </c>
      <c r="AC60" s="104">
        <f t="shared" si="9"/>
        <v>0</v>
      </c>
      <c r="AD60" s="106">
        <f t="shared" si="10"/>
        <v>0</v>
      </c>
      <c r="AE60" s="111" t="str">
        <f t="shared" si="3"/>
        <v>-</v>
      </c>
      <c r="AF60" s="103">
        <f t="shared" si="4"/>
        <v>0</v>
      </c>
      <c r="AG60" s="1" t="s">
        <v>513</v>
      </c>
    </row>
    <row r="61" spans="1:33" s="1" customFormat="1" ht="12.75">
      <c r="A61" s="102">
        <v>1911250</v>
      </c>
      <c r="B61" s="102" t="s">
        <v>1429</v>
      </c>
      <c r="C61" s="103" t="s">
        <v>1430</v>
      </c>
      <c r="D61" s="104" t="s">
        <v>1431</v>
      </c>
      <c r="E61" s="104" t="s">
        <v>1432</v>
      </c>
      <c r="F61" s="104">
        <v>50076</v>
      </c>
      <c r="G61" s="105">
        <v>335</v>
      </c>
      <c r="H61" s="106">
        <v>7122685555</v>
      </c>
      <c r="I61" s="107">
        <v>7</v>
      </c>
      <c r="J61" s="108" t="s">
        <v>371</v>
      </c>
      <c r="K61" s="72"/>
      <c r="L61" s="64">
        <v>266</v>
      </c>
      <c r="M61" s="68" t="s">
        <v>368</v>
      </c>
      <c r="N61" s="109">
        <v>20.12195122</v>
      </c>
      <c r="O61" s="108" t="s">
        <v>371</v>
      </c>
      <c r="P61" s="40"/>
      <c r="Q61" s="72" t="str">
        <f t="shared" si="5"/>
        <v>NO</v>
      </c>
      <c r="R61" s="110" t="s">
        <v>371</v>
      </c>
      <c r="S61" s="41">
        <v>18098.83</v>
      </c>
      <c r="T61" s="47">
        <v>1618.5648353903744</v>
      </c>
      <c r="U61" s="47">
        <v>2045</v>
      </c>
      <c r="V61" s="48">
        <v>2027.2838506778257</v>
      </c>
      <c r="W61" s="103">
        <f t="shared" si="0"/>
        <v>1</v>
      </c>
      <c r="X61" s="104">
        <f t="shared" si="6"/>
        <v>1</v>
      </c>
      <c r="Y61" s="104">
        <f t="shared" si="1"/>
        <v>0</v>
      </c>
      <c r="Z61" s="106">
        <f t="shared" si="2"/>
        <v>0</v>
      </c>
      <c r="AA61" s="111" t="str">
        <f t="shared" si="7"/>
        <v>SRSA</v>
      </c>
      <c r="AB61" s="103">
        <f t="shared" si="8"/>
        <v>1</v>
      </c>
      <c r="AC61" s="104">
        <f t="shared" si="9"/>
        <v>1</v>
      </c>
      <c r="AD61" s="106" t="str">
        <f t="shared" si="10"/>
        <v>Initial</v>
      </c>
      <c r="AE61" s="111" t="str">
        <f t="shared" si="3"/>
        <v>-</v>
      </c>
      <c r="AF61" s="103" t="str">
        <f t="shared" si="4"/>
        <v>SRSA</v>
      </c>
      <c r="AG61" s="1" t="s">
        <v>512</v>
      </c>
    </row>
    <row r="62" spans="1:33" s="1" customFormat="1" ht="12.75">
      <c r="A62" s="102">
        <v>1911520</v>
      </c>
      <c r="B62" s="102" t="s">
        <v>1436</v>
      </c>
      <c r="C62" s="103" t="s">
        <v>1437</v>
      </c>
      <c r="D62" s="104" t="s">
        <v>1438</v>
      </c>
      <c r="E62" s="104" t="s">
        <v>1439</v>
      </c>
      <c r="F62" s="104">
        <v>51639</v>
      </c>
      <c r="G62" s="105" t="s">
        <v>354</v>
      </c>
      <c r="H62" s="106">
        <v>7123858131</v>
      </c>
      <c r="I62" s="107">
        <v>7</v>
      </c>
      <c r="J62" s="108" t="s">
        <v>371</v>
      </c>
      <c r="K62" s="72"/>
      <c r="L62" s="64">
        <v>275</v>
      </c>
      <c r="M62" s="68" t="s">
        <v>368</v>
      </c>
      <c r="N62" s="109">
        <v>6.930693069</v>
      </c>
      <c r="O62" s="108" t="s">
        <v>368</v>
      </c>
      <c r="P62" s="40"/>
      <c r="Q62" s="72" t="str">
        <f t="shared" si="5"/>
        <v>NO</v>
      </c>
      <c r="R62" s="110" t="s">
        <v>371</v>
      </c>
      <c r="S62" s="41">
        <v>13294.45</v>
      </c>
      <c r="T62" s="47">
        <v>909.0857590306298</v>
      </c>
      <c r="U62" s="47">
        <v>1430</v>
      </c>
      <c r="V62" s="48">
        <v>1483.403550841417</v>
      </c>
      <c r="W62" s="103">
        <f t="shared" si="0"/>
        <v>1</v>
      </c>
      <c r="X62" s="104">
        <f t="shared" si="6"/>
        <v>1</v>
      </c>
      <c r="Y62" s="104">
        <f t="shared" si="1"/>
        <v>0</v>
      </c>
      <c r="Z62" s="106">
        <f t="shared" si="2"/>
        <v>0</v>
      </c>
      <c r="AA62" s="111" t="str">
        <f t="shared" si="7"/>
        <v>SRSA</v>
      </c>
      <c r="AB62" s="103">
        <f t="shared" si="8"/>
        <v>1</v>
      </c>
      <c r="AC62" s="104">
        <f t="shared" si="9"/>
        <v>0</v>
      </c>
      <c r="AD62" s="106">
        <f t="shared" si="10"/>
        <v>0</v>
      </c>
      <c r="AE62" s="111" t="str">
        <f t="shared" si="3"/>
        <v>-</v>
      </c>
      <c r="AF62" s="103">
        <f t="shared" si="4"/>
        <v>0</v>
      </c>
      <c r="AG62" s="1" t="s">
        <v>511</v>
      </c>
    </row>
    <row r="63" spans="1:33" s="1" customFormat="1" ht="12.75">
      <c r="A63" s="102">
        <v>1911910</v>
      </c>
      <c r="B63" s="102" t="s">
        <v>1452</v>
      </c>
      <c r="C63" s="103" t="s">
        <v>1453</v>
      </c>
      <c r="D63" s="104" t="s">
        <v>1454</v>
      </c>
      <c r="E63" s="104" t="s">
        <v>361</v>
      </c>
      <c r="F63" s="104">
        <v>52570</v>
      </c>
      <c r="G63" s="105" t="s">
        <v>354</v>
      </c>
      <c r="H63" s="106">
        <v>6416564976</v>
      </c>
      <c r="I63" s="107">
        <v>7</v>
      </c>
      <c r="J63" s="108" t="s">
        <v>371</v>
      </c>
      <c r="K63" s="72"/>
      <c r="L63" s="64">
        <v>49</v>
      </c>
      <c r="M63" s="68" t="s">
        <v>368</v>
      </c>
      <c r="N63" s="109">
        <v>38.5665529</v>
      </c>
      <c r="O63" s="108" t="s">
        <v>371</v>
      </c>
      <c r="P63" s="40"/>
      <c r="Q63" s="72" t="str">
        <f t="shared" si="5"/>
        <v>NO</v>
      </c>
      <c r="R63" s="110" t="s">
        <v>371</v>
      </c>
      <c r="S63" s="41">
        <v>24936.03</v>
      </c>
      <c r="T63" s="47">
        <v>2419.1515563621047</v>
      </c>
      <c r="U63" s="47">
        <v>2344</v>
      </c>
      <c r="V63" s="48">
        <v>747.0424830032896</v>
      </c>
      <c r="W63" s="103">
        <f t="shared" si="0"/>
        <v>1</v>
      </c>
      <c r="X63" s="104">
        <f t="shared" si="6"/>
        <v>1</v>
      </c>
      <c r="Y63" s="104">
        <f t="shared" si="1"/>
        <v>0</v>
      </c>
      <c r="Z63" s="106">
        <f t="shared" si="2"/>
        <v>0</v>
      </c>
      <c r="AA63" s="111" t="str">
        <f t="shared" si="7"/>
        <v>SRSA</v>
      </c>
      <c r="AB63" s="103">
        <f t="shared" si="8"/>
        <v>1</v>
      </c>
      <c r="AC63" s="104">
        <f t="shared" si="9"/>
        <v>1</v>
      </c>
      <c r="AD63" s="106" t="str">
        <f t="shared" si="10"/>
        <v>Initial</v>
      </c>
      <c r="AE63" s="111" t="str">
        <f t="shared" si="3"/>
        <v>-</v>
      </c>
      <c r="AF63" s="103" t="str">
        <f t="shared" si="4"/>
        <v>SRSA</v>
      </c>
      <c r="AG63" s="1" t="s">
        <v>510</v>
      </c>
    </row>
    <row r="64" spans="1:33" s="1" customFormat="1" ht="12.75">
      <c r="A64" s="102">
        <v>1911970</v>
      </c>
      <c r="B64" s="102" t="s">
        <v>1455</v>
      </c>
      <c r="C64" s="103" t="s">
        <v>1456</v>
      </c>
      <c r="D64" s="104" t="s">
        <v>1457</v>
      </c>
      <c r="E64" s="104" t="s">
        <v>1458</v>
      </c>
      <c r="F64" s="104">
        <v>50630</v>
      </c>
      <c r="G64" s="105">
        <v>337</v>
      </c>
      <c r="H64" s="106">
        <v>5632375364</v>
      </c>
      <c r="I64" s="107">
        <v>7</v>
      </c>
      <c r="J64" s="108" t="s">
        <v>371</v>
      </c>
      <c r="K64" s="72"/>
      <c r="L64" s="64">
        <v>329</v>
      </c>
      <c r="M64" s="68" t="s">
        <v>368</v>
      </c>
      <c r="N64" s="109">
        <v>13.80368098</v>
      </c>
      <c r="O64" s="108" t="s">
        <v>368</v>
      </c>
      <c r="P64" s="40"/>
      <c r="Q64" s="72" t="str">
        <f t="shared" si="5"/>
        <v>NO</v>
      </c>
      <c r="R64" s="110" t="s">
        <v>371</v>
      </c>
      <c r="S64" s="41">
        <v>14414.57</v>
      </c>
      <c r="T64" s="47">
        <v>1019.7789928481269</v>
      </c>
      <c r="U64" s="47">
        <v>1666</v>
      </c>
      <c r="V64" s="48">
        <v>1818.524618805591</v>
      </c>
      <c r="W64" s="103">
        <f t="shared" si="0"/>
        <v>1</v>
      </c>
      <c r="X64" s="104">
        <f t="shared" si="6"/>
        <v>1</v>
      </c>
      <c r="Y64" s="104">
        <f t="shared" si="1"/>
        <v>0</v>
      </c>
      <c r="Z64" s="106">
        <f t="shared" si="2"/>
        <v>0</v>
      </c>
      <c r="AA64" s="111" t="str">
        <f t="shared" si="7"/>
        <v>SRSA</v>
      </c>
      <c r="AB64" s="103">
        <f t="shared" si="8"/>
        <v>1</v>
      </c>
      <c r="AC64" s="104">
        <f t="shared" si="9"/>
        <v>0</v>
      </c>
      <c r="AD64" s="106">
        <f t="shared" si="10"/>
        <v>0</v>
      </c>
      <c r="AE64" s="111" t="str">
        <f t="shared" si="3"/>
        <v>-</v>
      </c>
      <c r="AF64" s="103">
        <f t="shared" si="4"/>
        <v>0</v>
      </c>
      <c r="AG64" s="1" t="s">
        <v>509</v>
      </c>
    </row>
    <row r="65" spans="1:33" s="1" customFormat="1" ht="12.75">
      <c r="A65" s="102">
        <v>1912060</v>
      </c>
      <c r="B65" s="102" t="s">
        <v>1459</v>
      </c>
      <c r="C65" s="103" t="s">
        <v>1460</v>
      </c>
      <c r="D65" s="104" t="s">
        <v>1461</v>
      </c>
      <c r="E65" s="104" t="s">
        <v>280</v>
      </c>
      <c r="F65" s="104">
        <v>52561</v>
      </c>
      <c r="G65" s="105" t="s">
        <v>354</v>
      </c>
      <c r="H65" s="106">
        <v>6419334211</v>
      </c>
      <c r="I65" s="107">
        <v>7</v>
      </c>
      <c r="J65" s="108" t="s">
        <v>371</v>
      </c>
      <c r="K65" s="72"/>
      <c r="L65" s="64">
        <v>97</v>
      </c>
      <c r="M65" s="68" t="s">
        <v>368</v>
      </c>
      <c r="N65" s="109">
        <v>7.655502392</v>
      </c>
      <c r="O65" s="108" t="s">
        <v>368</v>
      </c>
      <c r="P65" s="40"/>
      <c r="Q65" s="72" t="str">
        <f t="shared" si="5"/>
        <v>NO</v>
      </c>
      <c r="R65" s="110" t="s">
        <v>371</v>
      </c>
      <c r="S65" s="41">
        <v>7372.13</v>
      </c>
      <c r="T65" s="47">
        <v>682.7148706858851</v>
      </c>
      <c r="U65" s="47">
        <v>834</v>
      </c>
      <c r="V65" s="48">
        <v>762.1394669223796</v>
      </c>
      <c r="W65" s="103">
        <f t="shared" si="0"/>
        <v>1</v>
      </c>
      <c r="X65" s="104">
        <f t="shared" si="6"/>
        <v>1</v>
      </c>
      <c r="Y65" s="104">
        <f t="shared" si="1"/>
        <v>0</v>
      </c>
      <c r="Z65" s="106">
        <f t="shared" si="2"/>
        <v>0</v>
      </c>
      <c r="AA65" s="111" t="str">
        <f t="shared" si="7"/>
        <v>SRSA</v>
      </c>
      <c r="AB65" s="103">
        <f t="shared" si="8"/>
        <v>1</v>
      </c>
      <c r="AC65" s="104">
        <f t="shared" si="9"/>
        <v>0</v>
      </c>
      <c r="AD65" s="106">
        <f t="shared" si="10"/>
        <v>0</v>
      </c>
      <c r="AE65" s="111" t="str">
        <f t="shared" si="3"/>
        <v>-</v>
      </c>
      <c r="AF65" s="103">
        <f t="shared" si="4"/>
        <v>0</v>
      </c>
      <c r="AG65" s="1" t="s">
        <v>508</v>
      </c>
    </row>
    <row r="66" spans="1:33" s="1" customFormat="1" ht="12.75">
      <c r="A66" s="102">
        <v>1912120</v>
      </c>
      <c r="B66" s="102" t="s">
        <v>1462</v>
      </c>
      <c r="C66" s="103" t="s">
        <v>1463</v>
      </c>
      <c r="D66" s="104" t="s">
        <v>294</v>
      </c>
      <c r="E66" s="104" t="s">
        <v>1464</v>
      </c>
      <c r="F66" s="104">
        <v>51653</v>
      </c>
      <c r="G66" s="105">
        <v>310</v>
      </c>
      <c r="H66" s="106">
        <v>7126292325</v>
      </c>
      <c r="I66" s="107">
        <v>7</v>
      </c>
      <c r="J66" s="108" t="s">
        <v>371</v>
      </c>
      <c r="K66" s="72"/>
      <c r="L66" s="64">
        <v>461</v>
      </c>
      <c r="M66" s="68" t="s">
        <v>368</v>
      </c>
      <c r="N66" s="109">
        <v>9.601873536</v>
      </c>
      <c r="O66" s="108" t="s">
        <v>368</v>
      </c>
      <c r="P66" s="40"/>
      <c r="Q66" s="72" t="str">
        <f t="shared" si="5"/>
        <v>NO</v>
      </c>
      <c r="R66" s="110" t="s">
        <v>371</v>
      </c>
      <c r="S66" s="41">
        <v>18455.96</v>
      </c>
      <c r="T66" s="47">
        <v>1851.794154863216</v>
      </c>
      <c r="U66" s="47">
        <v>2625</v>
      </c>
      <c r="V66" s="48">
        <v>2311.3497187529056</v>
      </c>
      <c r="W66" s="103">
        <f t="shared" si="0"/>
        <v>1</v>
      </c>
      <c r="X66" s="104">
        <f t="shared" si="6"/>
        <v>1</v>
      </c>
      <c r="Y66" s="104">
        <f t="shared" si="1"/>
        <v>0</v>
      </c>
      <c r="Z66" s="106">
        <f t="shared" si="2"/>
        <v>0</v>
      </c>
      <c r="AA66" s="111" t="str">
        <f t="shared" si="7"/>
        <v>SRSA</v>
      </c>
      <c r="AB66" s="103">
        <f t="shared" si="8"/>
        <v>1</v>
      </c>
      <c r="AC66" s="104">
        <f t="shared" si="9"/>
        <v>0</v>
      </c>
      <c r="AD66" s="106">
        <f t="shared" si="10"/>
        <v>0</v>
      </c>
      <c r="AE66" s="111" t="str">
        <f t="shared" si="3"/>
        <v>-</v>
      </c>
      <c r="AF66" s="103">
        <f t="shared" si="4"/>
        <v>0</v>
      </c>
      <c r="AG66" s="1" t="s">
        <v>507</v>
      </c>
    </row>
    <row r="67" spans="1:33" s="1" customFormat="1" ht="12.75">
      <c r="A67" s="102">
        <v>1912230</v>
      </c>
      <c r="B67" s="102" t="s">
        <v>1465</v>
      </c>
      <c r="C67" s="103" t="s">
        <v>1466</v>
      </c>
      <c r="D67" s="104" t="s">
        <v>1467</v>
      </c>
      <c r="E67" s="104" t="s">
        <v>1468</v>
      </c>
      <c r="F67" s="104">
        <v>51025</v>
      </c>
      <c r="G67" s="105" t="s">
        <v>354</v>
      </c>
      <c r="H67" s="106">
        <v>7123684353</v>
      </c>
      <c r="I67" s="107">
        <v>7</v>
      </c>
      <c r="J67" s="108" t="s">
        <v>371</v>
      </c>
      <c r="K67" s="72"/>
      <c r="L67" s="64">
        <v>524</v>
      </c>
      <c r="M67" s="68" t="s">
        <v>368</v>
      </c>
      <c r="N67" s="109">
        <v>12.60504202</v>
      </c>
      <c r="O67" s="108" t="s">
        <v>368</v>
      </c>
      <c r="P67" s="40"/>
      <c r="Q67" s="72" t="str">
        <f t="shared" si="5"/>
        <v>NO</v>
      </c>
      <c r="R67" s="110" t="s">
        <v>371</v>
      </c>
      <c r="S67" s="41">
        <v>24199.97</v>
      </c>
      <c r="T67" s="47">
        <v>1640.7104043914624</v>
      </c>
      <c r="U67" s="47">
        <v>2659</v>
      </c>
      <c r="V67" s="48">
        <v>4024.6748804720073</v>
      </c>
      <c r="W67" s="103">
        <f t="shared" si="0"/>
        <v>1</v>
      </c>
      <c r="X67" s="104">
        <f t="shared" si="6"/>
        <v>1</v>
      </c>
      <c r="Y67" s="104">
        <f t="shared" si="1"/>
        <v>0</v>
      </c>
      <c r="Z67" s="106">
        <f t="shared" si="2"/>
        <v>0</v>
      </c>
      <c r="AA67" s="111" t="str">
        <f t="shared" si="7"/>
        <v>SRSA</v>
      </c>
      <c r="AB67" s="103">
        <f t="shared" si="8"/>
        <v>1</v>
      </c>
      <c r="AC67" s="104">
        <f t="shared" si="9"/>
        <v>0</v>
      </c>
      <c r="AD67" s="106">
        <f t="shared" si="10"/>
        <v>0</v>
      </c>
      <c r="AE67" s="111" t="str">
        <f t="shared" si="3"/>
        <v>-</v>
      </c>
      <c r="AF67" s="103">
        <f t="shared" si="4"/>
        <v>0</v>
      </c>
      <c r="AG67" s="1" t="s">
        <v>506</v>
      </c>
    </row>
    <row r="68" spans="1:33" s="1" customFormat="1" ht="12.75">
      <c r="A68" s="102">
        <v>1912300</v>
      </c>
      <c r="B68" s="102" t="s">
        <v>1469</v>
      </c>
      <c r="C68" s="103" t="s">
        <v>1470</v>
      </c>
      <c r="D68" s="104" t="s">
        <v>1471</v>
      </c>
      <c r="E68" s="104" t="s">
        <v>1472</v>
      </c>
      <c r="F68" s="104">
        <v>52049</v>
      </c>
      <c r="G68" s="105">
        <v>9</v>
      </c>
      <c r="H68" s="106">
        <v>5639642441</v>
      </c>
      <c r="I68" s="107">
        <v>7</v>
      </c>
      <c r="J68" s="108" t="s">
        <v>371</v>
      </c>
      <c r="K68" s="72"/>
      <c r="L68" s="64">
        <v>240</v>
      </c>
      <c r="M68" s="68" t="s">
        <v>368</v>
      </c>
      <c r="N68" s="109">
        <v>11.39240506</v>
      </c>
      <c r="O68" s="108" t="s">
        <v>368</v>
      </c>
      <c r="P68" s="40"/>
      <c r="Q68" s="72" t="str">
        <f t="shared" si="5"/>
        <v>NO</v>
      </c>
      <c r="R68" s="110" t="s">
        <v>371</v>
      </c>
      <c r="S68" s="41">
        <v>8242.46</v>
      </c>
      <c r="T68" s="47">
        <v>1111.2954449910965</v>
      </c>
      <c r="U68" s="47">
        <v>1496</v>
      </c>
      <c r="V68" s="48">
        <v>1192.6367418725015</v>
      </c>
      <c r="W68" s="103">
        <f t="shared" si="0"/>
        <v>1</v>
      </c>
      <c r="X68" s="104">
        <f t="shared" si="6"/>
        <v>1</v>
      </c>
      <c r="Y68" s="104">
        <f t="shared" si="1"/>
        <v>0</v>
      </c>
      <c r="Z68" s="106">
        <f t="shared" si="2"/>
        <v>0</v>
      </c>
      <c r="AA68" s="111" t="str">
        <f t="shared" si="7"/>
        <v>SRSA</v>
      </c>
      <c r="AB68" s="103">
        <f t="shared" si="8"/>
        <v>1</v>
      </c>
      <c r="AC68" s="104">
        <f t="shared" si="9"/>
        <v>0</v>
      </c>
      <c r="AD68" s="106">
        <f t="shared" si="10"/>
        <v>0</v>
      </c>
      <c r="AE68" s="111" t="str">
        <f t="shared" si="3"/>
        <v>-</v>
      </c>
      <c r="AF68" s="103">
        <f t="shared" si="4"/>
        <v>0</v>
      </c>
      <c r="AG68" s="1" t="s">
        <v>505</v>
      </c>
    </row>
    <row r="69" spans="1:33" s="1" customFormat="1" ht="12.75">
      <c r="A69" s="102">
        <v>1912480</v>
      </c>
      <c r="B69" s="102" t="s">
        <v>1477</v>
      </c>
      <c r="C69" s="103" t="s">
        <v>1478</v>
      </c>
      <c r="D69" s="104" t="s">
        <v>1479</v>
      </c>
      <c r="E69" s="104" t="s">
        <v>1480</v>
      </c>
      <c r="F69" s="104">
        <v>51237</v>
      </c>
      <c r="G69" s="105" t="s">
        <v>354</v>
      </c>
      <c r="H69" s="106">
        <v>7124753311</v>
      </c>
      <c r="I69" s="107">
        <v>7</v>
      </c>
      <c r="J69" s="108" t="s">
        <v>371</v>
      </c>
      <c r="K69" s="72"/>
      <c r="L69" s="64">
        <v>498</v>
      </c>
      <c r="M69" s="68" t="s">
        <v>368</v>
      </c>
      <c r="N69" s="109">
        <v>10.6639839</v>
      </c>
      <c r="O69" s="108" t="s">
        <v>368</v>
      </c>
      <c r="P69" s="40"/>
      <c r="Q69" s="72" t="str">
        <f t="shared" si="5"/>
        <v>NO</v>
      </c>
      <c r="R69" s="110" t="s">
        <v>371</v>
      </c>
      <c r="S69" s="41">
        <v>24005.56</v>
      </c>
      <c r="T69" s="47">
        <v>2174</v>
      </c>
      <c r="U69" s="47">
        <v>2940</v>
      </c>
      <c r="V69" s="48">
        <v>2365</v>
      </c>
      <c r="W69" s="103">
        <f t="shared" si="0"/>
        <v>1</v>
      </c>
      <c r="X69" s="104">
        <f t="shared" si="6"/>
        <v>1</v>
      </c>
      <c r="Y69" s="104">
        <f t="shared" si="1"/>
        <v>0</v>
      </c>
      <c r="Z69" s="106">
        <f t="shared" si="2"/>
        <v>0</v>
      </c>
      <c r="AA69" s="111" t="str">
        <f t="shared" si="7"/>
        <v>SRSA</v>
      </c>
      <c r="AB69" s="103">
        <f t="shared" si="8"/>
        <v>1</v>
      </c>
      <c r="AC69" s="104">
        <f t="shared" si="9"/>
        <v>0</v>
      </c>
      <c r="AD69" s="106">
        <f t="shared" si="10"/>
        <v>0</v>
      </c>
      <c r="AE69" s="111" t="str">
        <f t="shared" si="3"/>
        <v>-</v>
      </c>
      <c r="AF69" s="103">
        <f t="shared" si="4"/>
        <v>0</v>
      </c>
      <c r="AG69" s="1" t="s">
        <v>504</v>
      </c>
    </row>
    <row r="70" spans="1:33" s="1" customFormat="1" ht="12.75">
      <c r="A70" s="102">
        <v>1912600</v>
      </c>
      <c r="B70" s="102" t="s">
        <v>1485</v>
      </c>
      <c r="C70" s="103" t="s">
        <v>1486</v>
      </c>
      <c r="D70" s="104" t="s">
        <v>1487</v>
      </c>
      <c r="E70" s="104" t="s">
        <v>1488</v>
      </c>
      <c r="F70" s="104">
        <v>50541</v>
      </c>
      <c r="G70" s="105" t="s">
        <v>354</v>
      </c>
      <c r="H70" s="106">
        <v>5153736619</v>
      </c>
      <c r="I70" s="107">
        <v>7</v>
      </c>
      <c r="J70" s="108" t="s">
        <v>371</v>
      </c>
      <c r="K70" s="72"/>
      <c r="L70" s="64">
        <v>130</v>
      </c>
      <c r="M70" s="68" t="s">
        <v>368</v>
      </c>
      <c r="N70" s="109">
        <v>8.252427184</v>
      </c>
      <c r="O70" s="108" t="s">
        <v>368</v>
      </c>
      <c r="P70" s="40"/>
      <c r="Q70" s="72" t="str">
        <f t="shared" si="5"/>
        <v>NO</v>
      </c>
      <c r="R70" s="110" t="s">
        <v>371</v>
      </c>
      <c r="S70" s="41">
        <v>7851.04</v>
      </c>
      <c r="T70" s="47">
        <v>923.7838153954872</v>
      </c>
      <c r="U70" s="47">
        <v>1123</v>
      </c>
      <c r="V70" s="48">
        <v>962.2911204783504</v>
      </c>
      <c r="W70" s="103">
        <f t="shared" si="0"/>
        <v>1</v>
      </c>
      <c r="X70" s="104">
        <f t="shared" si="6"/>
        <v>1</v>
      </c>
      <c r="Y70" s="104">
        <f t="shared" si="1"/>
        <v>0</v>
      </c>
      <c r="Z70" s="106">
        <f t="shared" si="2"/>
        <v>0</v>
      </c>
      <c r="AA70" s="111" t="str">
        <f t="shared" si="7"/>
        <v>SRSA</v>
      </c>
      <c r="AB70" s="103">
        <f t="shared" si="8"/>
        <v>1</v>
      </c>
      <c r="AC70" s="104">
        <f t="shared" si="9"/>
        <v>0</v>
      </c>
      <c r="AD70" s="106">
        <f t="shared" si="10"/>
        <v>0</v>
      </c>
      <c r="AE70" s="111" t="str">
        <f t="shared" si="3"/>
        <v>-</v>
      </c>
      <c r="AF70" s="103">
        <f t="shared" si="4"/>
        <v>0</v>
      </c>
      <c r="AG70" s="1" t="s">
        <v>503</v>
      </c>
    </row>
    <row r="71" spans="1:33" s="1" customFormat="1" ht="12.75">
      <c r="A71" s="102">
        <v>1912750</v>
      </c>
      <c r="B71" s="102" t="s">
        <v>1496</v>
      </c>
      <c r="C71" s="103" t="s">
        <v>1497</v>
      </c>
      <c r="D71" s="104" t="s">
        <v>1498</v>
      </c>
      <c r="E71" s="104" t="s">
        <v>1499</v>
      </c>
      <c r="F71" s="104">
        <v>51443</v>
      </c>
      <c r="G71" s="105" t="s">
        <v>354</v>
      </c>
      <c r="H71" s="106">
        <v>7126593411</v>
      </c>
      <c r="I71" s="107">
        <v>7</v>
      </c>
      <c r="J71" s="108" t="s">
        <v>371</v>
      </c>
      <c r="K71" s="72"/>
      <c r="L71" s="64">
        <v>384</v>
      </c>
      <c r="M71" s="68" t="s">
        <v>368</v>
      </c>
      <c r="N71" s="109">
        <v>10.9919571</v>
      </c>
      <c r="O71" s="108" t="s">
        <v>368</v>
      </c>
      <c r="P71" s="40"/>
      <c r="Q71" s="72" t="str">
        <f t="shared" si="5"/>
        <v>NO</v>
      </c>
      <c r="R71" s="110" t="s">
        <v>371</v>
      </c>
      <c r="S71" s="41">
        <v>18101.02</v>
      </c>
      <c r="T71" s="47">
        <v>1019.0192768406029</v>
      </c>
      <c r="U71" s="47">
        <v>1715</v>
      </c>
      <c r="V71" s="48">
        <v>1936.8026427929465</v>
      </c>
      <c r="W71" s="103">
        <f t="shared" si="0"/>
        <v>1</v>
      </c>
      <c r="X71" s="104">
        <f t="shared" si="6"/>
        <v>1</v>
      </c>
      <c r="Y71" s="104">
        <f t="shared" si="1"/>
        <v>0</v>
      </c>
      <c r="Z71" s="106">
        <f t="shared" si="2"/>
        <v>0</v>
      </c>
      <c r="AA71" s="111" t="str">
        <f t="shared" si="7"/>
        <v>SRSA</v>
      </c>
      <c r="AB71" s="103">
        <f t="shared" si="8"/>
        <v>1</v>
      </c>
      <c r="AC71" s="104">
        <f t="shared" si="9"/>
        <v>0</v>
      </c>
      <c r="AD71" s="106">
        <f t="shared" si="10"/>
        <v>0</v>
      </c>
      <c r="AE71" s="111" t="str">
        <f t="shared" si="3"/>
        <v>-</v>
      </c>
      <c r="AF71" s="103">
        <f t="shared" si="4"/>
        <v>0</v>
      </c>
      <c r="AG71" s="1" t="s">
        <v>502</v>
      </c>
    </row>
    <row r="72" spans="1:33" s="1" customFormat="1" ht="12.75">
      <c r="A72" s="102">
        <v>1900060</v>
      </c>
      <c r="B72" s="102" t="s">
        <v>985</v>
      </c>
      <c r="C72" s="103" t="s">
        <v>986</v>
      </c>
      <c r="D72" s="104" t="s">
        <v>987</v>
      </c>
      <c r="E72" s="104" t="s">
        <v>988</v>
      </c>
      <c r="F72" s="104">
        <v>50632</v>
      </c>
      <c r="G72" s="105">
        <v>9730</v>
      </c>
      <c r="H72" s="106">
        <v>6414992239</v>
      </c>
      <c r="I72" s="107">
        <v>7</v>
      </c>
      <c r="J72" s="108" t="s">
        <v>371</v>
      </c>
      <c r="K72" s="72"/>
      <c r="L72" s="64">
        <v>438</v>
      </c>
      <c r="M72" s="68" t="s">
        <v>368</v>
      </c>
      <c r="N72" s="109">
        <v>3.504043127</v>
      </c>
      <c r="O72" s="108" t="s">
        <v>368</v>
      </c>
      <c r="P72" s="40"/>
      <c r="Q72" s="72" t="str">
        <f t="shared" si="5"/>
        <v>NO</v>
      </c>
      <c r="R72" s="110" t="s">
        <v>371</v>
      </c>
      <c r="S72" s="41">
        <v>10137.48</v>
      </c>
      <c r="T72" s="47">
        <v>1220.0433708809446</v>
      </c>
      <c r="U72" s="47">
        <v>2083</v>
      </c>
      <c r="V72" s="48">
        <v>3321.51831008297</v>
      </c>
      <c r="W72" s="103">
        <f t="shared" si="0"/>
        <v>1</v>
      </c>
      <c r="X72" s="104">
        <f t="shared" si="6"/>
        <v>1</v>
      </c>
      <c r="Y72" s="104">
        <f t="shared" si="1"/>
        <v>0</v>
      </c>
      <c r="Z72" s="106">
        <f t="shared" si="2"/>
        <v>0</v>
      </c>
      <c r="AA72" s="111" t="str">
        <f t="shared" si="7"/>
        <v>SRSA</v>
      </c>
      <c r="AB72" s="103">
        <f t="shared" si="8"/>
        <v>1</v>
      </c>
      <c r="AC72" s="104">
        <f t="shared" si="9"/>
        <v>0</v>
      </c>
      <c r="AD72" s="106">
        <f t="shared" si="10"/>
        <v>0</v>
      </c>
      <c r="AE72" s="111" t="str">
        <f t="shared" si="3"/>
        <v>-</v>
      </c>
      <c r="AF72" s="103">
        <f t="shared" si="4"/>
        <v>0</v>
      </c>
      <c r="AG72" s="1" t="s">
        <v>501</v>
      </c>
    </row>
    <row r="73" spans="1:33" s="1" customFormat="1" ht="12.75">
      <c r="A73" s="102">
        <v>1912810</v>
      </c>
      <c r="B73" s="102" t="s">
        <v>1500</v>
      </c>
      <c r="C73" s="103" t="s">
        <v>1501</v>
      </c>
      <c r="D73" s="104" t="s">
        <v>1502</v>
      </c>
      <c r="E73" s="104" t="s">
        <v>1503</v>
      </c>
      <c r="F73" s="104">
        <v>51342</v>
      </c>
      <c r="G73" s="105">
        <v>58</v>
      </c>
      <c r="H73" s="106">
        <v>7128593286</v>
      </c>
      <c r="I73" s="107">
        <v>7</v>
      </c>
      <c r="J73" s="108" t="s">
        <v>371</v>
      </c>
      <c r="K73" s="72"/>
      <c r="L73" s="64">
        <v>242</v>
      </c>
      <c r="M73" s="68" t="s">
        <v>368</v>
      </c>
      <c r="N73" s="109">
        <v>8.438818565</v>
      </c>
      <c r="O73" s="108" t="s">
        <v>368</v>
      </c>
      <c r="P73" s="40"/>
      <c r="Q73" s="72" t="str">
        <f t="shared" si="5"/>
        <v>NO</v>
      </c>
      <c r="R73" s="110" t="s">
        <v>371</v>
      </c>
      <c r="S73" s="41">
        <v>15204.7</v>
      </c>
      <c r="T73" s="47">
        <v>1208.6479958751743</v>
      </c>
      <c r="U73" s="47">
        <v>1646</v>
      </c>
      <c r="V73" s="48">
        <v>1345.4125228561688</v>
      </c>
      <c r="W73" s="103">
        <f t="shared" si="0"/>
        <v>1</v>
      </c>
      <c r="X73" s="104">
        <f t="shared" si="6"/>
        <v>1</v>
      </c>
      <c r="Y73" s="104">
        <f t="shared" si="1"/>
        <v>0</v>
      </c>
      <c r="Z73" s="106">
        <f t="shared" si="2"/>
        <v>0</v>
      </c>
      <c r="AA73" s="111" t="str">
        <f t="shared" si="7"/>
        <v>SRSA</v>
      </c>
      <c r="AB73" s="103">
        <f t="shared" si="8"/>
        <v>1</v>
      </c>
      <c r="AC73" s="104">
        <f t="shared" si="9"/>
        <v>0</v>
      </c>
      <c r="AD73" s="106">
        <f t="shared" si="10"/>
        <v>0</v>
      </c>
      <c r="AE73" s="111" t="str">
        <f t="shared" si="3"/>
        <v>-</v>
      </c>
      <c r="AF73" s="103">
        <f t="shared" si="4"/>
        <v>0</v>
      </c>
      <c r="AG73" s="1" t="s">
        <v>500</v>
      </c>
    </row>
    <row r="74" spans="1:33" s="1" customFormat="1" ht="12.75">
      <c r="A74" s="102">
        <v>1912840</v>
      </c>
      <c r="B74" s="102" t="s">
        <v>1504</v>
      </c>
      <c r="C74" s="103" t="s">
        <v>1505</v>
      </c>
      <c r="D74" s="104" t="s">
        <v>282</v>
      </c>
      <c r="E74" s="104" t="s">
        <v>1506</v>
      </c>
      <c r="F74" s="104">
        <v>50040</v>
      </c>
      <c r="G74" s="105">
        <v>79</v>
      </c>
      <c r="H74" s="106">
        <v>5158466214</v>
      </c>
      <c r="I74" s="107">
        <v>7</v>
      </c>
      <c r="J74" s="108" t="s">
        <v>371</v>
      </c>
      <c r="K74" s="72"/>
      <c r="L74" s="64">
        <v>102</v>
      </c>
      <c r="M74" s="68" t="s">
        <v>368</v>
      </c>
      <c r="N74" s="109">
        <v>7.954545455</v>
      </c>
      <c r="O74" s="108" t="s">
        <v>368</v>
      </c>
      <c r="P74" s="40"/>
      <c r="Q74" s="72" t="str">
        <f t="shared" si="5"/>
        <v>NO</v>
      </c>
      <c r="R74" s="110" t="s">
        <v>371</v>
      </c>
      <c r="S74" s="41">
        <v>6424.29</v>
      </c>
      <c r="T74" s="47">
        <v>556.9263264355768</v>
      </c>
      <c r="U74" s="47">
        <v>725</v>
      </c>
      <c r="V74" s="48">
        <v>786.1451761122694</v>
      </c>
      <c r="W74" s="103">
        <f t="shared" si="0"/>
        <v>1</v>
      </c>
      <c r="X74" s="104">
        <f t="shared" si="6"/>
        <v>1</v>
      </c>
      <c r="Y74" s="104">
        <f t="shared" si="1"/>
        <v>0</v>
      </c>
      <c r="Z74" s="106">
        <f t="shared" si="2"/>
        <v>0</v>
      </c>
      <c r="AA74" s="111" t="str">
        <f t="shared" si="7"/>
        <v>SRSA</v>
      </c>
      <c r="AB74" s="103">
        <f t="shared" si="8"/>
        <v>1</v>
      </c>
      <c r="AC74" s="104">
        <f t="shared" si="9"/>
        <v>0</v>
      </c>
      <c r="AD74" s="106">
        <f t="shared" si="10"/>
        <v>0</v>
      </c>
      <c r="AE74" s="111" t="str">
        <f t="shared" si="3"/>
        <v>-</v>
      </c>
      <c r="AF74" s="103">
        <f t="shared" si="4"/>
        <v>0</v>
      </c>
      <c r="AG74" s="1" t="s">
        <v>499</v>
      </c>
    </row>
    <row r="75" spans="1:33" s="1" customFormat="1" ht="12.75">
      <c r="A75" s="102">
        <v>1913080</v>
      </c>
      <c r="B75" s="102" t="s">
        <v>1507</v>
      </c>
      <c r="C75" s="103" t="s">
        <v>1508</v>
      </c>
      <c r="D75" s="104" t="s">
        <v>1509</v>
      </c>
      <c r="E75" s="104" t="s">
        <v>1510</v>
      </c>
      <c r="F75" s="104">
        <v>50636</v>
      </c>
      <c r="G75" s="105">
        <v>190</v>
      </c>
      <c r="H75" s="106">
        <v>6418165523</v>
      </c>
      <c r="I75" s="107">
        <v>7</v>
      </c>
      <c r="J75" s="108" t="s">
        <v>371</v>
      </c>
      <c r="K75" s="72"/>
      <c r="L75" s="64">
        <v>351</v>
      </c>
      <c r="M75" s="68" t="s">
        <v>368</v>
      </c>
      <c r="N75" s="109">
        <v>4.297994269</v>
      </c>
      <c r="O75" s="108" t="s">
        <v>368</v>
      </c>
      <c r="P75" s="40"/>
      <c r="Q75" s="72" t="str">
        <f t="shared" si="5"/>
        <v>NO</v>
      </c>
      <c r="R75" s="110" t="s">
        <v>371</v>
      </c>
      <c r="S75" s="41">
        <v>12962</v>
      </c>
      <c r="T75" s="47">
        <v>914.3604256034349</v>
      </c>
      <c r="U75" s="47">
        <v>1578</v>
      </c>
      <c r="V75" s="48">
        <v>1833.3093718040104</v>
      </c>
      <c r="W75" s="103">
        <f aca="true" t="shared" si="11" ref="W75:W138">IF(OR(J75="YES",K75="YES"),1,0)</f>
        <v>1</v>
      </c>
      <c r="X75" s="104">
        <f t="shared" si="6"/>
        <v>1</v>
      </c>
      <c r="Y75" s="104">
        <f aca="true" t="shared" si="12" ref="Y75:Y138">IF(AND(OR(J75="YES",K75="YES"),(W75=0)),"Trouble",0)</f>
        <v>0</v>
      </c>
      <c r="Z75" s="106">
        <f aca="true" t="shared" si="13" ref="Z75:Z138">IF(AND(OR(AND(ISNUMBER(L75),AND(L75&gt;0,L75&lt;600)),AND(ISNUMBER(L75),AND(L75&gt;0,M75="YES"))),(X75=0)),"Trouble",0)</f>
        <v>0</v>
      </c>
      <c r="AA75" s="111" t="str">
        <f t="shared" si="7"/>
        <v>SRSA</v>
      </c>
      <c r="AB75" s="103">
        <f t="shared" si="8"/>
        <v>1</v>
      </c>
      <c r="AC75" s="104">
        <f t="shared" si="9"/>
        <v>0</v>
      </c>
      <c r="AD75" s="106">
        <f t="shared" si="10"/>
        <v>0</v>
      </c>
      <c r="AE75" s="111" t="str">
        <f aca="true" t="shared" si="14" ref="AE75:AE138">IF(AND(AND(AD75="Initial",AF75=0),AND(ISNUMBER(L75),L75&gt;0)),"RLIS","-")</f>
        <v>-</v>
      </c>
      <c r="AF75" s="103">
        <f aca="true" t="shared" si="15" ref="AF75:AF138">IF(AND(AA75="SRSA",AD75="Initial"),"SRSA",0)</f>
        <v>0</v>
      </c>
      <c r="AG75" s="1" t="s">
        <v>498</v>
      </c>
    </row>
    <row r="76" spans="1:33" s="1" customFormat="1" ht="12.75">
      <c r="A76" s="102">
        <v>1913320</v>
      </c>
      <c r="B76" s="102" t="s">
        <v>1525</v>
      </c>
      <c r="C76" s="103" t="s">
        <v>1526</v>
      </c>
      <c r="D76" s="104" t="s">
        <v>1527</v>
      </c>
      <c r="E76" s="104" t="s">
        <v>1528</v>
      </c>
      <c r="F76" s="104">
        <v>50115</v>
      </c>
      <c r="G76" s="105" t="s">
        <v>354</v>
      </c>
      <c r="H76" s="106">
        <v>6417473521</v>
      </c>
      <c r="I76" s="107">
        <v>8</v>
      </c>
      <c r="J76" s="108" t="s">
        <v>371</v>
      </c>
      <c r="K76" s="72"/>
      <c r="L76" s="64">
        <v>535</v>
      </c>
      <c r="M76" s="68" t="s">
        <v>368</v>
      </c>
      <c r="N76" s="109">
        <v>8.492569002</v>
      </c>
      <c r="O76" s="108" t="s">
        <v>368</v>
      </c>
      <c r="P76" s="40"/>
      <c r="Q76" s="72" t="str">
        <f aca="true" t="shared" si="16" ref="Q76:Q139">IF(AND(ISNUMBER(P76),P76&gt;=20),"YES","NO")</f>
        <v>NO</v>
      </c>
      <c r="R76" s="110" t="s">
        <v>371</v>
      </c>
      <c r="S76" s="41">
        <v>20782.12</v>
      </c>
      <c r="T76" s="47">
        <v>1993.3276781794937</v>
      </c>
      <c r="U76" s="47">
        <v>2964</v>
      </c>
      <c r="V76" s="48">
        <v>3880.005079525193</v>
      </c>
      <c r="W76" s="103">
        <f t="shared" si="11"/>
        <v>1</v>
      </c>
      <c r="X76" s="104">
        <f aca="true" t="shared" si="17" ref="X76:X139">IF(OR(AND(ISNUMBER(L76),AND(L76&gt;0,L76&lt;600)),AND(ISNUMBER(L76),AND(L76&gt;0,M76="YES"))),1,0)</f>
        <v>1</v>
      </c>
      <c r="Y76" s="104">
        <f t="shared" si="12"/>
        <v>0</v>
      </c>
      <c r="Z76" s="106">
        <f t="shared" si="13"/>
        <v>0</v>
      </c>
      <c r="AA76" s="111" t="str">
        <f aca="true" t="shared" si="18" ref="AA76:AA139">IF(AND(W76=1,X76=1),"SRSA","-")</f>
        <v>SRSA</v>
      </c>
      <c r="AB76" s="103">
        <f aca="true" t="shared" si="19" ref="AB76:AB139">IF(R76="YES",1,0)</f>
        <v>1</v>
      </c>
      <c r="AC76" s="104">
        <f aca="true" t="shared" si="20" ref="AC76:AC139">IF(OR(AND(ISNUMBER(P76),P76&gt;=20),(AND(ISNUMBER(P76)=FALSE,AND(ISNUMBER(N76),N76&gt;=20)))),1,0)</f>
        <v>0</v>
      </c>
      <c r="AD76" s="106">
        <f aca="true" t="shared" si="21" ref="AD76:AD139">IF(AND(AB76=1,AC76=1),"Initial",0)</f>
        <v>0</v>
      </c>
      <c r="AE76" s="111" t="str">
        <f t="shared" si="14"/>
        <v>-</v>
      </c>
      <c r="AF76" s="103">
        <f t="shared" si="15"/>
        <v>0</v>
      </c>
      <c r="AG76" s="1" t="s">
        <v>497</v>
      </c>
    </row>
    <row r="77" spans="1:33" s="1" customFormat="1" ht="12.75">
      <c r="A77" s="102">
        <v>1913350</v>
      </c>
      <c r="B77" s="102" t="s">
        <v>1529</v>
      </c>
      <c r="C77" s="103" t="s">
        <v>1530</v>
      </c>
      <c r="D77" s="104" t="s">
        <v>1531</v>
      </c>
      <c r="E77" s="104" t="s">
        <v>1532</v>
      </c>
      <c r="F77" s="104">
        <v>52052</v>
      </c>
      <c r="G77" s="105">
        <v>520</v>
      </c>
      <c r="H77" s="106">
        <v>5632522341</v>
      </c>
      <c r="I77" s="107">
        <v>7</v>
      </c>
      <c r="J77" s="108" t="s">
        <v>371</v>
      </c>
      <c r="K77" s="72"/>
      <c r="L77" s="64">
        <v>418</v>
      </c>
      <c r="M77" s="68" t="s">
        <v>368</v>
      </c>
      <c r="N77" s="109">
        <v>11.16838488</v>
      </c>
      <c r="O77" s="108" t="s">
        <v>368</v>
      </c>
      <c r="P77" s="40"/>
      <c r="Q77" s="72" t="str">
        <f t="shared" si="16"/>
        <v>NO</v>
      </c>
      <c r="R77" s="110" t="s">
        <v>371</v>
      </c>
      <c r="S77" s="41">
        <v>27246.95</v>
      </c>
      <c r="T77" s="47">
        <v>1879.7858488694417</v>
      </c>
      <c r="U77" s="47">
        <v>2256.81</v>
      </c>
      <c r="V77" s="48">
        <v>3025.9461136765117</v>
      </c>
      <c r="W77" s="103">
        <f t="shared" si="11"/>
        <v>1</v>
      </c>
      <c r="X77" s="104">
        <f t="shared" si="17"/>
        <v>1</v>
      </c>
      <c r="Y77" s="104">
        <f t="shared" si="12"/>
        <v>0</v>
      </c>
      <c r="Z77" s="106">
        <f t="shared" si="13"/>
        <v>0</v>
      </c>
      <c r="AA77" s="111" t="str">
        <f t="shared" si="18"/>
        <v>SRSA</v>
      </c>
      <c r="AB77" s="103">
        <f t="shared" si="19"/>
        <v>1</v>
      </c>
      <c r="AC77" s="104">
        <f t="shared" si="20"/>
        <v>0</v>
      </c>
      <c r="AD77" s="106">
        <f t="shared" si="21"/>
        <v>0</v>
      </c>
      <c r="AE77" s="111" t="str">
        <f t="shared" si="14"/>
        <v>-</v>
      </c>
      <c r="AF77" s="103">
        <f t="shared" si="15"/>
        <v>0</v>
      </c>
      <c r="AG77" s="1" t="s">
        <v>496</v>
      </c>
    </row>
    <row r="78" spans="1:33" s="1" customFormat="1" ht="12.75">
      <c r="A78" s="102">
        <v>1913440</v>
      </c>
      <c r="B78" s="102" t="s">
        <v>1537</v>
      </c>
      <c r="C78" s="103" t="s">
        <v>1538</v>
      </c>
      <c r="D78" s="104" t="s">
        <v>1539</v>
      </c>
      <c r="E78" s="104" t="s">
        <v>1540</v>
      </c>
      <c r="F78" s="104">
        <v>51640</v>
      </c>
      <c r="G78" s="105" t="s">
        <v>354</v>
      </c>
      <c r="H78" s="106">
        <v>7123821063</v>
      </c>
      <c r="I78" s="107">
        <v>7</v>
      </c>
      <c r="J78" s="108" t="s">
        <v>371</v>
      </c>
      <c r="K78" s="72"/>
      <c r="L78" s="64">
        <v>348</v>
      </c>
      <c r="M78" s="68" t="s">
        <v>368</v>
      </c>
      <c r="N78" s="109">
        <v>13.52313167</v>
      </c>
      <c r="O78" s="108" t="s">
        <v>368</v>
      </c>
      <c r="P78" s="40"/>
      <c r="Q78" s="72" t="str">
        <f t="shared" si="16"/>
        <v>NO</v>
      </c>
      <c r="R78" s="110" t="s">
        <v>371</v>
      </c>
      <c r="S78" s="41">
        <v>14752.38</v>
      </c>
      <c r="T78" s="47">
        <v>1432.2285845325612</v>
      </c>
      <c r="U78" s="47">
        <v>2017</v>
      </c>
      <c r="V78" s="48">
        <v>2704.2158435338747</v>
      </c>
      <c r="W78" s="103">
        <f t="shared" si="11"/>
        <v>1</v>
      </c>
      <c r="X78" s="104">
        <f t="shared" si="17"/>
        <v>1</v>
      </c>
      <c r="Y78" s="104">
        <f t="shared" si="12"/>
        <v>0</v>
      </c>
      <c r="Z78" s="106">
        <f t="shared" si="13"/>
        <v>0</v>
      </c>
      <c r="AA78" s="111" t="str">
        <f t="shared" si="18"/>
        <v>SRSA</v>
      </c>
      <c r="AB78" s="103">
        <f t="shared" si="19"/>
        <v>1</v>
      </c>
      <c r="AC78" s="104">
        <f t="shared" si="20"/>
        <v>0</v>
      </c>
      <c r="AD78" s="106">
        <f t="shared" si="21"/>
        <v>0</v>
      </c>
      <c r="AE78" s="111" t="str">
        <f t="shared" si="14"/>
        <v>-</v>
      </c>
      <c r="AF78" s="103">
        <f t="shared" si="15"/>
        <v>0</v>
      </c>
      <c r="AG78" s="1" t="s">
        <v>495</v>
      </c>
    </row>
    <row r="79" spans="1:33" s="1" customFormat="1" ht="12.75">
      <c r="A79" s="102">
        <v>1913530</v>
      </c>
      <c r="B79" s="102" t="s">
        <v>1548</v>
      </c>
      <c r="C79" s="103" t="s">
        <v>1549</v>
      </c>
      <c r="D79" s="104" t="s">
        <v>305</v>
      </c>
      <c r="E79" s="104" t="s">
        <v>1550</v>
      </c>
      <c r="F79" s="104">
        <v>52620</v>
      </c>
      <c r="G79" s="105" t="s">
        <v>354</v>
      </c>
      <c r="H79" s="106">
        <v>3195923600</v>
      </c>
      <c r="I79" s="107">
        <v>7</v>
      </c>
      <c r="J79" s="108" t="s">
        <v>371</v>
      </c>
      <c r="K79" s="72"/>
      <c r="L79" s="64">
        <v>401</v>
      </c>
      <c r="M79" s="68" t="s">
        <v>368</v>
      </c>
      <c r="N79" s="109">
        <v>8.853118712</v>
      </c>
      <c r="O79" s="108" t="s">
        <v>368</v>
      </c>
      <c r="P79" s="40"/>
      <c r="Q79" s="72" t="str">
        <f t="shared" si="16"/>
        <v>NO</v>
      </c>
      <c r="R79" s="110" t="s">
        <v>371</v>
      </c>
      <c r="S79" s="41">
        <v>21539.27</v>
      </c>
      <c r="T79" s="47">
        <v>2723.1041860007945</v>
      </c>
      <c r="U79" s="47">
        <v>3391</v>
      </c>
      <c r="V79" s="48">
        <v>3267.1514336284304</v>
      </c>
      <c r="W79" s="103">
        <f t="shared" si="11"/>
        <v>1</v>
      </c>
      <c r="X79" s="104">
        <f t="shared" si="17"/>
        <v>1</v>
      </c>
      <c r="Y79" s="104">
        <f t="shared" si="12"/>
        <v>0</v>
      </c>
      <c r="Z79" s="106">
        <f t="shared" si="13"/>
        <v>0</v>
      </c>
      <c r="AA79" s="111" t="str">
        <f t="shared" si="18"/>
        <v>SRSA</v>
      </c>
      <c r="AB79" s="103">
        <f t="shared" si="19"/>
        <v>1</v>
      </c>
      <c r="AC79" s="104">
        <f t="shared" si="20"/>
        <v>0</v>
      </c>
      <c r="AD79" s="106">
        <f t="shared" si="21"/>
        <v>0</v>
      </c>
      <c r="AE79" s="111" t="str">
        <f t="shared" si="14"/>
        <v>-</v>
      </c>
      <c r="AF79" s="103">
        <f t="shared" si="15"/>
        <v>0</v>
      </c>
      <c r="AG79" s="1" t="s">
        <v>494</v>
      </c>
    </row>
    <row r="80" spans="1:33" s="1" customFormat="1" ht="12.75">
      <c r="A80" s="102">
        <v>1916140</v>
      </c>
      <c r="B80" s="102" t="s">
        <v>1636</v>
      </c>
      <c r="C80" s="103" t="s">
        <v>1637</v>
      </c>
      <c r="D80" s="104" t="s">
        <v>277</v>
      </c>
      <c r="E80" s="104" t="s">
        <v>1638</v>
      </c>
      <c r="F80" s="104">
        <v>51347</v>
      </c>
      <c r="G80" s="105" t="s">
        <v>354</v>
      </c>
      <c r="H80" s="106">
        <v>7128323640</v>
      </c>
      <c r="I80" s="107">
        <v>7</v>
      </c>
      <c r="J80" s="108" t="s">
        <v>371</v>
      </c>
      <c r="K80" s="72"/>
      <c r="L80" s="64">
        <v>279</v>
      </c>
      <c r="M80" s="68" t="s">
        <v>368</v>
      </c>
      <c r="N80" s="109">
        <v>10.03236246</v>
      </c>
      <c r="O80" s="108" t="s">
        <v>368</v>
      </c>
      <c r="P80" s="40"/>
      <c r="Q80" s="72" t="str">
        <f t="shared" si="16"/>
        <v>NO</v>
      </c>
      <c r="R80" s="110" t="s">
        <v>371</v>
      </c>
      <c r="S80" s="41">
        <v>12261.1</v>
      </c>
      <c r="T80" s="47">
        <v>1081.775687605786</v>
      </c>
      <c r="U80" s="47">
        <v>1609</v>
      </c>
      <c r="V80" s="48">
        <v>1537.6143118356217</v>
      </c>
      <c r="W80" s="103">
        <f t="shared" si="11"/>
        <v>1</v>
      </c>
      <c r="X80" s="104">
        <f t="shared" si="17"/>
        <v>1</v>
      </c>
      <c r="Y80" s="104">
        <f t="shared" si="12"/>
        <v>0</v>
      </c>
      <c r="Z80" s="106">
        <f t="shared" si="13"/>
        <v>0</v>
      </c>
      <c r="AA80" s="111" t="str">
        <f t="shared" si="18"/>
        <v>SRSA</v>
      </c>
      <c r="AB80" s="103">
        <f t="shared" si="19"/>
        <v>1</v>
      </c>
      <c r="AC80" s="104">
        <f t="shared" si="20"/>
        <v>0</v>
      </c>
      <c r="AD80" s="106">
        <f t="shared" si="21"/>
        <v>0</v>
      </c>
      <c r="AE80" s="111" t="str">
        <f t="shared" si="14"/>
        <v>-</v>
      </c>
      <c r="AF80" s="103">
        <f t="shared" si="15"/>
        <v>0</v>
      </c>
      <c r="AG80" s="1" t="s">
        <v>493</v>
      </c>
    </row>
    <row r="81" spans="1:33" s="1" customFormat="1" ht="12.75">
      <c r="A81" s="102">
        <v>1914010</v>
      </c>
      <c r="B81" s="102" t="s">
        <v>1555</v>
      </c>
      <c r="C81" s="103" t="s">
        <v>1556</v>
      </c>
      <c r="D81" s="104" t="s">
        <v>1557</v>
      </c>
      <c r="E81" s="104" t="s">
        <v>271</v>
      </c>
      <c r="F81" s="104">
        <v>52327</v>
      </c>
      <c r="G81" s="105" t="s">
        <v>354</v>
      </c>
      <c r="H81" s="106">
        <v>3196483822</v>
      </c>
      <c r="I81" s="107">
        <v>8</v>
      </c>
      <c r="J81" s="108" t="s">
        <v>371</v>
      </c>
      <c r="K81" s="72"/>
      <c r="L81" s="64">
        <v>569</v>
      </c>
      <c r="M81" s="68" t="s">
        <v>368</v>
      </c>
      <c r="N81" s="109">
        <v>9.193548387</v>
      </c>
      <c r="O81" s="108" t="s">
        <v>368</v>
      </c>
      <c r="P81" s="40"/>
      <c r="Q81" s="72" t="str">
        <f t="shared" si="16"/>
        <v>NO</v>
      </c>
      <c r="R81" s="110" t="s">
        <v>371</v>
      </c>
      <c r="S81" s="41">
        <v>21163.83</v>
      </c>
      <c r="T81" s="47">
        <v>979.6095613754188</v>
      </c>
      <c r="U81" s="47">
        <v>2075</v>
      </c>
      <c r="V81" s="48">
        <v>2907.668089689156</v>
      </c>
      <c r="W81" s="103">
        <f t="shared" si="11"/>
        <v>1</v>
      </c>
      <c r="X81" s="104">
        <f t="shared" si="17"/>
        <v>1</v>
      </c>
      <c r="Y81" s="104">
        <f t="shared" si="12"/>
        <v>0</v>
      </c>
      <c r="Z81" s="106">
        <f t="shared" si="13"/>
        <v>0</v>
      </c>
      <c r="AA81" s="111" t="str">
        <f t="shared" si="18"/>
        <v>SRSA</v>
      </c>
      <c r="AB81" s="103">
        <f t="shared" si="19"/>
        <v>1</v>
      </c>
      <c r="AC81" s="104">
        <f t="shared" si="20"/>
        <v>0</v>
      </c>
      <c r="AD81" s="106">
        <f t="shared" si="21"/>
        <v>0</v>
      </c>
      <c r="AE81" s="111" t="str">
        <f t="shared" si="14"/>
        <v>-</v>
      </c>
      <c r="AF81" s="103">
        <f t="shared" si="15"/>
        <v>0</v>
      </c>
      <c r="AG81" s="1" t="s">
        <v>492</v>
      </c>
    </row>
    <row r="82" spans="1:33" s="1" customFormat="1" ht="12.75">
      <c r="A82" s="102">
        <v>1913380</v>
      </c>
      <c r="B82" s="102" t="s">
        <v>1533</v>
      </c>
      <c r="C82" s="103" t="s">
        <v>1534</v>
      </c>
      <c r="D82" s="104" t="s">
        <v>1535</v>
      </c>
      <c r="E82" s="104" t="s">
        <v>1536</v>
      </c>
      <c r="F82" s="104">
        <v>52347</v>
      </c>
      <c r="G82" s="105" t="s">
        <v>354</v>
      </c>
      <c r="H82" s="106">
        <v>3196472161</v>
      </c>
      <c r="I82" s="107">
        <v>7</v>
      </c>
      <c r="J82" s="108" t="s">
        <v>371</v>
      </c>
      <c r="K82" s="72"/>
      <c r="L82" s="64">
        <v>425</v>
      </c>
      <c r="M82" s="68" t="s">
        <v>368</v>
      </c>
      <c r="N82" s="109">
        <v>9.76744186</v>
      </c>
      <c r="O82" s="108" t="s">
        <v>368</v>
      </c>
      <c r="P82" s="40"/>
      <c r="Q82" s="72" t="str">
        <f t="shared" si="16"/>
        <v>NO</v>
      </c>
      <c r="R82" s="110" t="s">
        <v>371</v>
      </c>
      <c r="S82" s="41">
        <v>14190.98</v>
      </c>
      <c r="T82" s="47">
        <v>881.4944152203851</v>
      </c>
      <c r="U82" s="47">
        <v>1646</v>
      </c>
      <c r="V82" s="48">
        <v>2104.3631767750335</v>
      </c>
      <c r="W82" s="103">
        <f t="shared" si="11"/>
        <v>1</v>
      </c>
      <c r="X82" s="104">
        <f t="shared" si="17"/>
        <v>1</v>
      </c>
      <c r="Y82" s="104">
        <f t="shared" si="12"/>
        <v>0</v>
      </c>
      <c r="Z82" s="106">
        <f t="shared" si="13"/>
        <v>0</v>
      </c>
      <c r="AA82" s="111" t="str">
        <f t="shared" si="18"/>
        <v>SRSA</v>
      </c>
      <c r="AB82" s="103">
        <f t="shared" si="19"/>
        <v>1</v>
      </c>
      <c r="AC82" s="104">
        <f t="shared" si="20"/>
        <v>0</v>
      </c>
      <c r="AD82" s="106">
        <f t="shared" si="21"/>
        <v>0</v>
      </c>
      <c r="AE82" s="111" t="str">
        <f t="shared" si="14"/>
        <v>-</v>
      </c>
      <c r="AF82" s="103">
        <f t="shared" si="15"/>
        <v>0</v>
      </c>
      <c r="AG82" s="1" t="s">
        <v>491</v>
      </c>
    </row>
    <row r="83" spans="1:33" s="1" customFormat="1" ht="12.75">
      <c r="A83" s="102">
        <v>1914310</v>
      </c>
      <c r="B83" s="102" t="s">
        <v>1566</v>
      </c>
      <c r="C83" s="103" t="s">
        <v>1567</v>
      </c>
      <c r="D83" s="104" t="s">
        <v>1568</v>
      </c>
      <c r="E83" s="104" t="s">
        <v>1569</v>
      </c>
      <c r="F83" s="104">
        <v>50122</v>
      </c>
      <c r="G83" s="105">
        <v>129</v>
      </c>
      <c r="H83" s="106">
        <v>6418642211</v>
      </c>
      <c r="I83" s="107">
        <v>7</v>
      </c>
      <c r="J83" s="108" t="s">
        <v>371</v>
      </c>
      <c r="K83" s="72"/>
      <c r="L83" s="64">
        <v>435</v>
      </c>
      <c r="M83" s="68" t="s">
        <v>368</v>
      </c>
      <c r="N83" s="109">
        <v>2.34375</v>
      </c>
      <c r="O83" s="108" t="s">
        <v>368</v>
      </c>
      <c r="P83" s="40"/>
      <c r="Q83" s="72" t="str">
        <f t="shared" si="16"/>
        <v>NO</v>
      </c>
      <c r="R83" s="110" t="s">
        <v>371</v>
      </c>
      <c r="S83" s="41">
        <v>21992.42</v>
      </c>
      <c r="T83" s="47">
        <v>1362.1376501160967</v>
      </c>
      <c r="U83" s="47">
        <v>2184</v>
      </c>
      <c r="V83" s="48">
        <v>2321.206220751852</v>
      </c>
      <c r="W83" s="103">
        <f t="shared" si="11"/>
        <v>1</v>
      </c>
      <c r="X83" s="104">
        <f t="shared" si="17"/>
        <v>1</v>
      </c>
      <c r="Y83" s="104">
        <f t="shared" si="12"/>
        <v>0</v>
      </c>
      <c r="Z83" s="106">
        <f t="shared" si="13"/>
        <v>0</v>
      </c>
      <c r="AA83" s="111" t="str">
        <f t="shared" si="18"/>
        <v>SRSA</v>
      </c>
      <c r="AB83" s="103">
        <f t="shared" si="19"/>
        <v>1</v>
      </c>
      <c r="AC83" s="104">
        <f t="shared" si="20"/>
        <v>0</v>
      </c>
      <c r="AD83" s="106">
        <f t="shared" si="21"/>
        <v>0</v>
      </c>
      <c r="AE83" s="111" t="str">
        <f t="shared" si="14"/>
        <v>-</v>
      </c>
      <c r="AF83" s="103">
        <f t="shared" si="15"/>
        <v>0</v>
      </c>
      <c r="AG83" s="1" t="s">
        <v>490</v>
      </c>
    </row>
    <row r="84" spans="1:33" s="1" customFormat="1" ht="12.75">
      <c r="A84" s="102">
        <v>1914880</v>
      </c>
      <c r="B84" s="102" t="s">
        <v>1601</v>
      </c>
      <c r="C84" s="103" t="s">
        <v>1602</v>
      </c>
      <c r="D84" s="104" t="s">
        <v>273</v>
      </c>
      <c r="E84" s="104" t="s">
        <v>1603</v>
      </c>
      <c r="F84" s="104">
        <v>51454</v>
      </c>
      <c r="G84" s="105">
        <v>580</v>
      </c>
      <c r="H84" s="106">
        <v>7126542852</v>
      </c>
      <c r="I84" s="107">
        <v>7</v>
      </c>
      <c r="J84" s="108" t="s">
        <v>371</v>
      </c>
      <c r="K84" s="72"/>
      <c r="L84" s="64">
        <v>426</v>
      </c>
      <c r="M84" s="68" t="s">
        <v>368</v>
      </c>
      <c r="N84" s="109">
        <v>17.18426501</v>
      </c>
      <c r="O84" s="108" t="s">
        <v>368</v>
      </c>
      <c r="P84" s="40"/>
      <c r="Q84" s="72" t="str">
        <f t="shared" si="16"/>
        <v>NO</v>
      </c>
      <c r="R84" s="110" t="s">
        <v>371</v>
      </c>
      <c r="S84" s="41">
        <v>26659.34</v>
      </c>
      <c r="T84" s="47">
        <v>1842.7234860183128</v>
      </c>
      <c r="U84" s="47">
        <v>2570</v>
      </c>
      <c r="V84" s="48">
        <v>2197.9999457650233</v>
      </c>
      <c r="W84" s="103">
        <f t="shared" si="11"/>
        <v>1</v>
      </c>
      <c r="X84" s="104">
        <f t="shared" si="17"/>
        <v>1</v>
      </c>
      <c r="Y84" s="104">
        <f t="shared" si="12"/>
        <v>0</v>
      </c>
      <c r="Z84" s="106">
        <f t="shared" si="13"/>
        <v>0</v>
      </c>
      <c r="AA84" s="111" t="str">
        <f t="shared" si="18"/>
        <v>SRSA</v>
      </c>
      <c r="AB84" s="103">
        <f t="shared" si="19"/>
        <v>1</v>
      </c>
      <c r="AC84" s="104">
        <f t="shared" si="20"/>
        <v>0</v>
      </c>
      <c r="AD84" s="106">
        <f t="shared" si="21"/>
        <v>0</v>
      </c>
      <c r="AE84" s="111" t="str">
        <f t="shared" si="14"/>
        <v>-</v>
      </c>
      <c r="AF84" s="103">
        <f t="shared" si="15"/>
        <v>0</v>
      </c>
      <c r="AG84" s="1" t="s">
        <v>489</v>
      </c>
    </row>
    <row r="85" spans="1:33" s="1" customFormat="1" ht="12.75">
      <c r="A85" s="112">
        <v>1914670</v>
      </c>
      <c r="B85" s="112" t="s">
        <v>1586</v>
      </c>
      <c r="C85" s="113" t="s">
        <v>1587</v>
      </c>
      <c r="D85" s="114" t="s">
        <v>1588</v>
      </c>
      <c r="E85" s="114" t="s">
        <v>1589</v>
      </c>
      <c r="F85" s="114">
        <v>50257</v>
      </c>
      <c r="G85" s="115" t="s">
        <v>354</v>
      </c>
      <c r="H85" s="116">
        <v>6417654291</v>
      </c>
      <c r="I85" s="117">
        <v>8</v>
      </c>
      <c r="J85" s="118" t="s">
        <v>371</v>
      </c>
      <c r="K85" s="119"/>
      <c r="L85" s="120">
        <v>575</v>
      </c>
      <c r="M85" s="121" t="s">
        <v>368</v>
      </c>
      <c r="N85" s="122">
        <v>4.915912031</v>
      </c>
      <c r="O85" s="118" t="s">
        <v>368</v>
      </c>
      <c r="P85" s="123"/>
      <c r="Q85" s="119" t="str">
        <f t="shared" si="16"/>
        <v>NO</v>
      </c>
      <c r="R85" s="124" t="s">
        <v>371</v>
      </c>
      <c r="S85" s="125">
        <v>24951.09</v>
      </c>
      <c r="T85" s="126">
        <v>1786.9582331272886</v>
      </c>
      <c r="U85" s="126">
        <v>3138</v>
      </c>
      <c r="V85" s="127">
        <v>3765.183763597484</v>
      </c>
      <c r="W85" s="113">
        <f t="shared" si="11"/>
        <v>1</v>
      </c>
      <c r="X85" s="114">
        <f t="shared" si="17"/>
        <v>1</v>
      </c>
      <c r="Y85" s="114">
        <f t="shared" si="12"/>
        <v>0</v>
      </c>
      <c r="Z85" s="116">
        <f t="shared" si="13"/>
        <v>0</v>
      </c>
      <c r="AA85" s="128" t="str">
        <f t="shared" si="18"/>
        <v>SRSA</v>
      </c>
      <c r="AB85" s="113">
        <f t="shared" si="19"/>
        <v>1</v>
      </c>
      <c r="AC85" s="114">
        <f t="shared" si="20"/>
        <v>0</v>
      </c>
      <c r="AD85" s="116">
        <f t="shared" si="21"/>
        <v>0</v>
      </c>
      <c r="AE85" s="128" t="str">
        <f t="shared" si="14"/>
        <v>-</v>
      </c>
      <c r="AF85" s="113">
        <f t="shared" si="15"/>
        <v>0</v>
      </c>
      <c r="AG85" s="1" t="e">
        <v>#N/A</v>
      </c>
    </row>
    <row r="86" spans="1:33" s="1" customFormat="1" ht="12.75">
      <c r="A86" s="102">
        <v>1915180</v>
      </c>
      <c r="B86" s="102" t="s">
        <v>1604</v>
      </c>
      <c r="C86" s="103" t="s">
        <v>1605</v>
      </c>
      <c r="D86" s="104" t="s">
        <v>1606</v>
      </c>
      <c r="E86" s="104" t="s">
        <v>1607</v>
      </c>
      <c r="F86" s="104">
        <v>50647</v>
      </c>
      <c r="G86" s="105" t="s">
        <v>354</v>
      </c>
      <c r="H86" s="106">
        <v>3199872581</v>
      </c>
      <c r="I86" s="107">
        <v>8</v>
      </c>
      <c r="J86" s="108" t="s">
        <v>371</v>
      </c>
      <c r="K86" s="72"/>
      <c r="L86" s="64">
        <v>265</v>
      </c>
      <c r="M86" s="68" t="s">
        <v>368</v>
      </c>
      <c r="N86" s="109">
        <v>3.488372093</v>
      </c>
      <c r="O86" s="108" t="s">
        <v>368</v>
      </c>
      <c r="P86" s="40"/>
      <c r="Q86" s="72" t="str">
        <f t="shared" si="16"/>
        <v>NO</v>
      </c>
      <c r="R86" s="110" t="s">
        <v>371</v>
      </c>
      <c r="S86" s="41">
        <v>9052.96</v>
      </c>
      <c r="T86" s="47">
        <v>545.679931347466</v>
      </c>
      <c r="U86" s="47">
        <v>1036</v>
      </c>
      <c r="V86" s="48">
        <v>1325.6995188582764</v>
      </c>
      <c r="W86" s="103">
        <f t="shared" si="11"/>
        <v>1</v>
      </c>
      <c r="X86" s="104">
        <f t="shared" si="17"/>
        <v>1</v>
      </c>
      <c r="Y86" s="104">
        <f t="shared" si="12"/>
        <v>0</v>
      </c>
      <c r="Z86" s="106">
        <f t="shared" si="13"/>
        <v>0</v>
      </c>
      <c r="AA86" s="111" t="str">
        <f t="shared" si="18"/>
        <v>SRSA</v>
      </c>
      <c r="AB86" s="103">
        <f t="shared" si="19"/>
        <v>1</v>
      </c>
      <c r="AC86" s="104">
        <f t="shared" si="20"/>
        <v>0</v>
      </c>
      <c r="AD86" s="106">
        <f t="shared" si="21"/>
        <v>0</v>
      </c>
      <c r="AE86" s="111" t="str">
        <f t="shared" si="14"/>
        <v>-</v>
      </c>
      <c r="AF86" s="103">
        <f t="shared" si="15"/>
        <v>0</v>
      </c>
      <c r="AG86" s="1" t="s">
        <v>488</v>
      </c>
    </row>
    <row r="87" spans="1:33" s="1" customFormat="1" ht="12.75">
      <c r="A87" s="102">
        <v>1915660</v>
      </c>
      <c r="B87" s="102" t="s">
        <v>1621</v>
      </c>
      <c r="C87" s="103" t="s">
        <v>1622</v>
      </c>
      <c r="D87" s="104" t="s">
        <v>1623</v>
      </c>
      <c r="E87" s="104" t="s">
        <v>1624</v>
      </c>
      <c r="F87" s="104">
        <v>52248</v>
      </c>
      <c r="G87" s="105" t="s">
        <v>354</v>
      </c>
      <c r="H87" s="106">
        <v>6416362189</v>
      </c>
      <c r="I87" s="107">
        <v>7</v>
      </c>
      <c r="J87" s="108" t="s">
        <v>371</v>
      </c>
      <c r="K87" s="72"/>
      <c r="L87" s="64">
        <v>366</v>
      </c>
      <c r="M87" s="68" t="s">
        <v>368</v>
      </c>
      <c r="N87" s="109">
        <v>11.4973262</v>
      </c>
      <c r="O87" s="108" t="s">
        <v>368</v>
      </c>
      <c r="P87" s="40"/>
      <c r="Q87" s="72" t="str">
        <f t="shared" si="16"/>
        <v>NO</v>
      </c>
      <c r="R87" s="110" t="s">
        <v>371</v>
      </c>
      <c r="S87" s="41">
        <v>18971.88</v>
      </c>
      <c r="T87" s="47">
        <v>1634.797783469043</v>
      </c>
      <c r="U87" s="47">
        <v>2269</v>
      </c>
      <c r="V87" s="48">
        <v>1922.017889794527</v>
      </c>
      <c r="W87" s="103">
        <f t="shared" si="11"/>
        <v>1</v>
      </c>
      <c r="X87" s="104">
        <f t="shared" si="17"/>
        <v>1</v>
      </c>
      <c r="Y87" s="104">
        <f t="shared" si="12"/>
        <v>0</v>
      </c>
      <c r="Z87" s="106">
        <f t="shared" si="13"/>
        <v>0</v>
      </c>
      <c r="AA87" s="111" t="str">
        <f t="shared" si="18"/>
        <v>SRSA</v>
      </c>
      <c r="AB87" s="103">
        <f t="shared" si="19"/>
        <v>1</v>
      </c>
      <c r="AC87" s="104">
        <f t="shared" si="20"/>
        <v>0</v>
      </c>
      <c r="AD87" s="106">
        <f t="shared" si="21"/>
        <v>0</v>
      </c>
      <c r="AE87" s="111" t="str">
        <f t="shared" si="14"/>
        <v>-</v>
      </c>
      <c r="AF87" s="103">
        <f t="shared" si="15"/>
        <v>0</v>
      </c>
      <c r="AG87" s="1" t="s">
        <v>486</v>
      </c>
    </row>
    <row r="88" spans="1:33" s="1" customFormat="1" ht="12.75">
      <c r="A88" s="102">
        <v>1915750</v>
      </c>
      <c r="B88" s="102" t="s">
        <v>1625</v>
      </c>
      <c r="C88" s="103" t="s">
        <v>1626</v>
      </c>
      <c r="D88" s="104" t="s">
        <v>1627</v>
      </c>
      <c r="E88" s="104" t="s">
        <v>1628</v>
      </c>
      <c r="F88" s="104">
        <v>51028</v>
      </c>
      <c r="G88" s="105">
        <v>520</v>
      </c>
      <c r="H88" s="106">
        <v>7123782861</v>
      </c>
      <c r="I88" s="107" t="s">
        <v>373</v>
      </c>
      <c r="J88" s="108" t="s">
        <v>371</v>
      </c>
      <c r="K88" s="72"/>
      <c r="L88" s="64">
        <v>479</v>
      </c>
      <c r="M88" s="68" t="s">
        <v>368</v>
      </c>
      <c r="N88" s="109">
        <v>7.189542484</v>
      </c>
      <c r="O88" s="108" t="s">
        <v>368</v>
      </c>
      <c r="P88" s="40"/>
      <c r="Q88" s="72" t="str">
        <f t="shared" si="16"/>
        <v>NO</v>
      </c>
      <c r="R88" s="110" t="s">
        <v>371</v>
      </c>
      <c r="S88" s="41">
        <v>20966.27</v>
      </c>
      <c r="T88" s="47">
        <v>1516.6490541107023</v>
      </c>
      <c r="U88" s="47">
        <v>2378</v>
      </c>
      <c r="V88" s="48">
        <v>2454.2689977376267</v>
      </c>
      <c r="W88" s="103">
        <f t="shared" si="11"/>
        <v>1</v>
      </c>
      <c r="X88" s="104">
        <f t="shared" si="17"/>
        <v>1</v>
      </c>
      <c r="Y88" s="104">
        <f t="shared" si="12"/>
        <v>0</v>
      </c>
      <c r="Z88" s="106">
        <f t="shared" si="13"/>
        <v>0</v>
      </c>
      <c r="AA88" s="111" t="str">
        <f t="shared" si="18"/>
        <v>SRSA</v>
      </c>
      <c r="AB88" s="103">
        <f t="shared" si="19"/>
        <v>1</v>
      </c>
      <c r="AC88" s="104">
        <f t="shared" si="20"/>
        <v>0</v>
      </c>
      <c r="AD88" s="106">
        <f t="shared" si="21"/>
        <v>0</v>
      </c>
      <c r="AE88" s="111" t="str">
        <f t="shared" si="14"/>
        <v>-</v>
      </c>
      <c r="AF88" s="103">
        <f t="shared" si="15"/>
        <v>0</v>
      </c>
      <c r="AG88" s="1" t="s">
        <v>485</v>
      </c>
    </row>
    <row r="89" spans="1:33" s="1" customFormat="1" ht="12.75">
      <c r="A89" s="102">
        <v>1916320</v>
      </c>
      <c r="B89" s="102" t="s">
        <v>1639</v>
      </c>
      <c r="C89" s="103" t="s">
        <v>1640</v>
      </c>
      <c r="D89" s="104" t="s">
        <v>1641</v>
      </c>
      <c r="E89" s="104" t="s">
        <v>1642</v>
      </c>
      <c r="F89" s="104">
        <v>50140</v>
      </c>
      <c r="G89" s="105" t="s">
        <v>354</v>
      </c>
      <c r="H89" s="106">
        <v>6417843342</v>
      </c>
      <c r="I89" s="107">
        <v>7</v>
      </c>
      <c r="J89" s="108" t="s">
        <v>371</v>
      </c>
      <c r="K89" s="72"/>
      <c r="L89" s="64">
        <v>391</v>
      </c>
      <c r="M89" s="68" t="s">
        <v>368</v>
      </c>
      <c r="N89" s="109">
        <v>17.64705882</v>
      </c>
      <c r="O89" s="108" t="s">
        <v>368</v>
      </c>
      <c r="P89" s="40"/>
      <c r="Q89" s="72" t="str">
        <f t="shared" si="16"/>
        <v>NO</v>
      </c>
      <c r="R89" s="110" t="s">
        <v>371</v>
      </c>
      <c r="S89" s="41">
        <v>22834.94</v>
      </c>
      <c r="T89" s="47">
        <v>1879.2130939138738</v>
      </c>
      <c r="U89" s="47">
        <v>2461</v>
      </c>
      <c r="V89" s="48">
        <v>2650.3173134603403</v>
      </c>
      <c r="W89" s="103">
        <f t="shared" si="11"/>
        <v>1</v>
      </c>
      <c r="X89" s="104">
        <f t="shared" si="17"/>
        <v>1</v>
      </c>
      <c r="Y89" s="104">
        <f t="shared" si="12"/>
        <v>0</v>
      </c>
      <c r="Z89" s="106">
        <f t="shared" si="13"/>
        <v>0</v>
      </c>
      <c r="AA89" s="111" t="str">
        <f t="shared" si="18"/>
        <v>SRSA</v>
      </c>
      <c r="AB89" s="103">
        <f t="shared" si="19"/>
        <v>1</v>
      </c>
      <c r="AC89" s="104">
        <f t="shared" si="20"/>
        <v>0</v>
      </c>
      <c r="AD89" s="106">
        <f t="shared" si="21"/>
        <v>0</v>
      </c>
      <c r="AE89" s="111" t="str">
        <f t="shared" si="14"/>
        <v>-</v>
      </c>
      <c r="AF89" s="103">
        <f t="shared" si="15"/>
        <v>0</v>
      </c>
      <c r="AG89" s="1" t="s">
        <v>484</v>
      </c>
    </row>
    <row r="90" spans="1:33" s="1" customFormat="1" ht="12.75">
      <c r="A90" s="102">
        <v>1916420</v>
      </c>
      <c r="B90" s="102" t="s">
        <v>1643</v>
      </c>
      <c r="C90" s="103" t="s">
        <v>1644</v>
      </c>
      <c r="D90" s="104" t="s">
        <v>1645</v>
      </c>
      <c r="E90" s="104" t="s">
        <v>1646</v>
      </c>
      <c r="F90" s="104">
        <v>50554</v>
      </c>
      <c r="G90" s="105" t="s">
        <v>354</v>
      </c>
      <c r="H90" s="106">
        <v>7128415000</v>
      </c>
      <c r="I90" s="107">
        <v>7</v>
      </c>
      <c r="J90" s="108" t="s">
        <v>371</v>
      </c>
      <c r="K90" s="72"/>
      <c r="L90" s="64">
        <v>422</v>
      </c>
      <c r="M90" s="68" t="s">
        <v>368</v>
      </c>
      <c r="N90" s="109">
        <v>8.411214953</v>
      </c>
      <c r="O90" s="108" t="s">
        <v>368</v>
      </c>
      <c r="P90" s="40"/>
      <c r="Q90" s="72" t="str">
        <f t="shared" si="16"/>
        <v>NO</v>
      </c>
      <c r="R90" s="110" t="s">
        <v>371</v>
      </c>
      <c r="S90" s="41">
        <v>14801.6</v>
      </c>
      <c r="T90" s="47">
        <v>1493.2041244094708</v>
      </c>
      <c r="U90" s="47">
        <v>2254</v>
      </c>
      <c r="V90" s="48">
        <v>2202.9281967644965</v>
      </c>
      <c r="W90" s="103">
        <f t="shared" si="11"/>
        <v>1</v>
      </c>
      <c r="X90" s="104">
        <f t="shared" si="17"/>
        <v>1</v>
      </c>
      <c r="Y90" s="104">
        <f t="shared" si="12"/>
        <v>0</v>
      </c>
      <c r="Z90" s="106">
        <f t="shared" si="13"/>
        <v>0</v>
      </c>
      <c r="AA90" s="111" t="str">
        <f t="shared" si="18"/>
        <v>SRSA</v>
      </c>
      <c r="AB90" s="103">
        <f t="shared" si="19"/>
        <v>1</v>
      </c>
      <c r="AC90" s="104">
        <f t="shared" si="20"/>
        <v>0</v>
      </c>
      <c r="AD90" s="106">
        <f t="shared" si="21"/>
        <v>0</v>
      </c>
      <c r="AE90" s="111" t="str">
        <f t="shared" si="14"/>
        <v>-</v>
      </c>
      <c r="AF90" s="103">
        <f t="shared" si="15"/>
        <v>0</v>
      </c>
      <c r="AG90" s="1" t="s">
        <v>483</v>
      </c>
    </row>
    <row r="91" spans="1:33" s="1" customFormat="1" ht="12.75">
      <c r="A91" s="102">
        <v>1916440</v>
      </c>
      <c r="B91" s="102" t="s">
        <v>1647</v>
      </c>
      <c r="C91" s="103" t="s">
        <v>1648</v>
      </c>
      <c r="D91" s="104" t="s">
        <v>1649</v>
      </c>
      <c r="E91" s="104" t="s">
        <v>1650</v>
      </c>
      <c r="F91" s="104">
        <v>51030</v>
      </c>
      <c r="G91" s="105">
        <v>128</v>
      </c>
      <c r="H91" s="106">
        <v>7129445183</v>
      </c>
      <c r="I91" s="107">
        <v>8</v>
      </c>
      <c r="J91" s="108" t="s">
        <v>371</v>
      </c>
      <c r="K91" s="72"/>
      <c r="L91" s="64">
        <v>577</v>
      </c>
      <c r="M91" s="68" t="s">
        <v>368</v>
      </c>
      <c r="N91" s="109">
        <v>1.97869102</v>
      </c>
      <c r="O91" s="108" t="s">
        <v>368</v>
      </c>
      <c r="P91" s="40"/>
      <c r="Q91" s="72" t="str">
        <f t="shared" si="16"/>
        <v>NO</v>
      </c>
      <c r="R91" s="110" t="s">
        <v>371</v>
      </c>
      <c r="S91" s="41">
        <v>12986.95</v>
      </c>
      <c r="T91" s="47">
        <v>897.8534285443258</v>
      </c>
      <c r="U91" s="47">
        <v>2039</v>
      </c>
      <c r="V91" s="48">
        <v>3001.304858679146</v>
      </c>
      <c r="W91" s="103">
        <f t="shared" si="11"/>
        <v>1</v>
      </c>
      <c r="X91" s="104">
        <f t="shared" si="17"/>
        <v>1</v>
      </c>
      <c r="Y91" s="104">
        <f t="shared" si="12"/>
        <v>0</v>
      </c>
      <c r="Z91" s="106">
        <f t="shared" si="13"/>
        <v>0</v>
      </c>
      <c r="AA91" s="111" t="str">
        <f t="shared" si="18"/>
        <v>SRSA</v>
      </c>
      <c r="AB91" s="103">
        <f t="shared" si="19"/>
        <v>1</v>
      </c>
      <c r="AC91" s="104">
        <f t="shared" si="20"/>
        <v>0</v>
      </c>
      <c r="AD91" s="106">
        <f t="shared" si="21"/>
        <v>0</v>
      </c>
      <c r="AE91" s="111" t="str">
        <f t="shared" si="14"/>
        <v>-</v>
      </c>
      <c r="AF91" s="103">
        <f t="shared" si="15"/>
        <v>0</v>
      </c>
      <c r="AG91" s="1" t="s">
        <v>482</v>
      </c>
    </row>
    <row r="92" spans="1:33" s="1" customFormat="1" ht="12.75">
      <c r="A92" s="102">
        <v>1916620</v>
      </c>
      <c r="B92" s="102" t="s">
        <v>1655</v>
      </c>
      <c r="C92" s="103" t="s">
        <v>1656</v>
      </c>
      <c r="D92" s="104" t="s">
        <v>1657</v>
      </c>
      <c r="E92" s="104" t="s">
        <v>363</v>
      </c>
      <c r="F92" s="104">
        <v>50851</v>
      </c>
      <c r="G92" s="105" t="s">
        <v>354</v>
      </c>
      <c r="H92" s="106">
        <v>6413332244</v>
      </c>
      <c r="I92" s="107">
        <v>7</v>
      </c>
      <c r="J92" s="108" t="s">
        <v>371</v>
      </c>
      <c r="K92" s="72"/>
      <c r="L92" s="64">
        <v>347</v>
      </c>
      <c r="M92" s="68" t="s">
        <v>368</v>
      </c>
      <c r="N92" s="109">
        <v>12.93103448</v>
      </c>
      <c r="O92" s="108" t="s">
        <v>368</v>
      </c>
      <c r="P92" s="40"/>
      <c r="Q92" s="72" t="str">
        <f t="shared" si="16"/>
        <v>NO</v>
      </c>
      <c r="R92" s="110" t="s">
        <v>371</v>
      </c>
      <c r="S92" s="41">
        <v>18473.97</v>
      </c>
      <c r="T92" s="47">
        <v>2267.22278364371</v>
      </c>
      <c r="U92" s="47">
        <v>2848</v>
      </c>
      <c r="V92" s="48">
        <v>3197.052027447324</v>
      </c>
      <c r="W92" s="103">
        <f t="shared" si="11"/>
        <v>1</v>
      </c>
      <c r="X92" s="104">
        <f t="shared" si="17"/>
        <v>1</v>
      </c>
      <c r="Y92" s="104">
        <f t="shared" si="12"/>
        <v>0</v>
      </c>
      <c r="Z92" s="106">
        <f t="shared" si="13"/>
        <v>0</v>
      </c>
      <c r="AA92" s="111" t="str">
        <f t="shared" si="18"/>
        <v>SRSA</v>
      </c>
      <c r="AB92" s="103">
        <f t="shared" si="19"/>
        <v>1</v>
      </c>
      <c r="AC92" s="104">
        <f t="shared" si="20"/>
        <v>0</v>
      </c>
      <c r="AD92" s="106">
        <f t="shared" si="21"/>
        <v>0</v>
      </c>
      <c r="AE92" s="111" t="str">
        <f t="shared" si="14"/>
        <v>-</v>
      </c>
      <c r="AF92" s="103">
        <f t="shared" si="15"/>
        <v>0</v>
      </c>
      <c r="AG92" s="1" t="s">
        <v>481</v>
      </c>
    </row>
    <row r="93" spans="1:33" s="1" customFormat="1" ht="12.75">
      <c r="A93" s="102">
        <v>1903030</v>
      </c>
      <c r="B93" s="102" t="s">
        <v>989</v>
      </c>
      <c r="C93" s="103" t="s">
        <v>990</v>
      </c>
      <c r="D93" s="104" t="s">
        <v>991</v>
      </c>
      <c r="E93" s="104" t="s">
        <v>992</v>
      </c>
      <c r="F93" s="104">
        <v>50147</v>
      </c>
      <c r="G93" s="105" t="s">
        <v>354</v>
      </c>
      <c r="H93" s="106">
        <v>6418765345</v>
      </c>
      <c r="I93" s="107">
        <v>7</v>
      </c>
      <c r="J93" s="108" t="s">
        <v>371</v>
      </c>
      <c r="K93" s="72"/>
      <c r="L93" s="64">
        <v>81</v>
      </c>
      <c r="M93" s="68" t="s">
        <v>368</v>
      </c>
      <c r="N93" s="109">
        <v>22.89156627</v>
      </c>
      <c r="O93" s="108" t="s">
        <v>371</v>
      </c>
      <c r="P93" s="40"/>
      <c r="Q93" s="72" t="str">
        <f t="shared" si="16"/>
        <v>NO</v>
      </c>
      <c r="R93" s="110" t="s">
        <v>371</v>
      </c>
      <c r="S93" s="41">
        <v>6124.37</v>
      </c>
      <c r="T93" s="47">
        <v>722.5397650619025</v>
      </c>
      <c r="U93" s="47">
        <v>834</v>
      </c>
      <c r="V93" s="48">
        <v>673.430948931863</v>
      </c>
      <c r="W93" s="103">
        <f t="shared" si="11"/>
        <v>1</v>
      </c>
      <c r="X93" s="104">
        <f t="shared" si="17"/>
        <v>1</v>
      </c>
      <c r="Y93" s="104">
        <f t="shared" si="12"/>
        <v>0</v>
      </c>
      <c r="Z93" s="106">
        <f t="shared" si="13"/>
        <v>0</v>
      </c>
      <c r="AA93" s="111" t="str">
        <f t="shared" si="18"/>
        <v>SRSA</v>
      </c>
      <c r="AB93" s="103">
        <f t="shared" si="19"/>
        <v>1</v>
      </c>
      <c r="AC93" s="104">
        <f t="shared" si="20"/>
        <v>1</v>
      </c>
      <c r="AD93" s="106" t="str">
        <f t="shared" si="21"/>
        <v>Initial</v>
      </c>
      <c r="AE93" s="111" t="str">
        <f t="shared" si="14"/>
        <v>-</v>
      </c>
      <c r="AF93" s="103" t="str">
        <f t="shared" si="15"/>
        <v>SRSA</v>
      </c>
      <c r="AG93" s="1" t="s">
        <v>480</v>
      </c>
    </row>
    <row r="94" spans="1:33" s="1" customFormat="1" ht="12.75">
      <c r="A94" s="102">
        <v>1917550</v>
      </c>
      <c r="B94" s="102" t="s">
        <v>1674</v>
      </c>
      <c r="C94" s="103" t="s">
        <v>1675</v>
      </c>
      <c r="D94" s="104" t="s">
        <v>1627</v>
      </c>
      <c r="E94" s="104" t="s">
        <v>1676</v>
      </c>
      <c r="F94" s="104">
        <v>52755</v>
      </c>
      <c r="G94" s="105" t="s">
        <v>354</v>
      </c>
      <c r="H94" s="106">
        <v>3196294212</v>
      </c>
      <c r="I94" s="107">
        <v>8</v>
      </c>
      <c r="J94" s="108" t="s">
        <v>371</v>
      </c>
      <c r="K94" s="72"/>
      <c r="L94" s="64">
        <v>412</v>
      </c>
      <c r="M94" s="68" t="s">
        <v>368</v>
      </c>
      <c r="N94" s="109">
        <v>9.090909091</v>
      </c>
      <c r="O94" s="108" t="s">
        <v>368</v>
      </c>
      <c r="P94" s="40"/>
      <c r="Q94" s="72" t="str">
        <f t="shared" si="16"/>
        <v>NO</v>
      </c>
      <c r="R94" s="110" t="s">
        <v>371</v>
      </c>
      <c r="S94" s="41">
        <v>11718.51</v>
      </c>
      <c r="T94" s="47">
        <v>600.9825368482182</v>
      </c>
      <c r="U94" s="47">
        <v>1437</v>
      </c>
      <c r="V94" s="48">
        <v>2197.9999457650233</v>
      </c>
      <c r="W94" s="103">
        <f t="shared" si="11"/>
        <v>1</v>
      </c>
      <c r="X94" s="104">
        <f t="shared" si="17"/>
        <v>1</v>
      </c>
      <c r="Y94" s="104">
        <f t="shared" si="12"/>
        <v>0</v>
      </c>
      <c r="Z94" s="106">
        <f t="shared" si="13"/>
        <v>0</v>
      </c>
      <c r="AA94" s="111" t="str">
        <f t="shared" si="18"/>
        <v>SRSA</v>
      </c>
      <c r="AB94" s="103">
        <f t="shared" si="19"/>
        <v>1</v>
      </c>
      <c r="AC94" s="104">
        <f t="shared" si="20"/>
        <v>0</v>
      </c>
      <c r="AD94" s="106">
        <f t="shared" si="21"/>
        <v>0</v>
      </c>
      <c r="AE94" s="111" t="str">
        <f t="shared" si="14"/>
        <v>-</v>
      </c>
      <c r="AF94" s="103">
        <f t="shared" si="15"/>
        <v>0</v>
      </c>
      <c r="AG94" s="1" t="s">
        <v>479</v>
      </c>
    </row>
    <row r="95" spans="1:33" s="1" customFormat="1" ht="12.75">
      <c r="A95" s="102">
        <v>1917880</v>
      </c>
      <c r="B95" s="102" t="s">
        <v>1681</v>
      </c>
      <c r="C95" s="103" t="s">
        <v>1682</v>
      </c>
      <c r="D95" s="104" t="s">
        <v>1683</v>
      </c>
      <c r="E95" s="104" t="s">
        <v>1684</v>
      </c>
      <c r="F95" s="104">
        <v>50560</v>
      </c>
      <c r="G95" s="105">
        <v>69</v>
      </c>
      <c r="H95" s="106">
        <v>5158823357</v>
      </c>
      <c r="I95" s="107">
        <v>7</v>
      </c>
      <c r="J95" s="108" t="s">
        <v>371</v>
      </c>
      <c r="K95" s="72"/>
      <c r="L95" s="64">
        <v>117</v>
      </c>
      <c r="M95" s="68" t="s">
        <v>368</v>
      </c>
      <c r="N95" s="109">
        <v>9.615384615</v>
      </c>
      <c r="O95" s="108" t="s">
        <v>368</v>
      </c>
      <c r="P95" s="40"/>
      <c r="Q95" s="72" t="str">
        <f t="shared" si="16"/>
        <v>NO</v>
      </c>
      <c r="R95" s="110" t="s">
        <v>371</v>
      </c>
      <c r="S95" s="41">
        <v>4863.38</v>
      </c>
      <c r="T95" s="47">
        <v>852.891371889748</v>
      </c>
      <c r="U95" s="47">
        <v>1000</v>
      </c>
      <c r="V95" s="48">
        <v>911.5814034083317</v>
      </c>
      <c r="W95" s="103">
        <f t="shared" si="11"/>
        <v>1</v>
      </c>
      <c r="X95" s="104">
        <f t="shared" si="17"/>
        <v>1</v>
      </c>
      <c r="Y95" s="104">
        <f t="shared" si="12"/>
        <v>0</v>
      </c>
      <c r="Z95" s="106">
        <f t="shared" si="13"/>
        <v>0</v>
      </c>
      <c r="AA95" s="111" t="str">
        <f t="shared" si="18"/>
        <v>SRSA</v>
      </c>
      <c r="AB95" s="103">
        <f t="shared" si="19"/>
        <v>1</v>
      </c>
      <c r="AC95" s="104">
        <f t="shared" si="20"/>
        <v>0</v>
      </c>
      <c r="AD95" s="106">
        <f t="shared" si="21"/>
        <v>0</v>
      </c>
      <c r="AE95" s="111" t="str">
        <f t="shared" si="14"/>
        <v>-</v>
      </c>
      <c r="AF95" s="103">
        <f t="shared" si="15"/>
        <v>0</v>
      </c>
      <c r="AG95" s="1" t="s">
        <v>478</v>
      </c>
    </row>
    <row r="96" spans="1:33" s="1" customFormat="1" ht="12.75">
      <c r="A96" s="102">
        <v>1918030</v>
      </c>
      <c r="B96" s="102" t="s">
        <v>0</v>
      </c>
      <c r="C96" s="103" t="s">
        <v>1</v>
      </c>
      <c r="D96" s="104" t="s">
        <v>2</v>
      </c>
      <c r="E96" s="104" t="s">
        <v>3</v>
      </c>
      <c r="F96" s="104">
        <v>50251</v>
      </c>
      <c r="G96" s="105">
        <v>210</v>
      </c>
      <c r="H96" s="106">
        <v>6415944445</v>
      </c>
      <c r="I96" s="107">
        <v>7</v>
      </c>
      <c r="J96" s="108" t="s">
        <v>371</v>
      </c>
      <c r="K96" s="72"/>
      <c r="L96" s="64">
        <v>483</v>
      </c>
      <c r="M96" s="68" t="s">
        <v>368</v>
      </c>
      <c r="N96" s="109">
        <v>2.580645161</v>
      </c>
      <c r="O96" s="108" t="s">
        <v>368</v>
      </c>
      <c r="P96" s="40"/>
      <c r="Q96" s="72" t="str">
        <f t="shared" si="16"/>
        <v>NO</v>
      </c>
      <c r="R96" s="110" t="s">
        <v>371</v>
      </c>
      <c r="S96" s="41">
        <v>16752.97</v>
      </c>
      <c r="T96" s="47">
        <v>803.7236336162915</v>
      </c>
      <c r="U96" s="47">
        <v>1618.37</v>
      </c>
      <c r="V96" s="48">
        <v>3124.5111336659747</v>
      </c>
      <c r="W96" s="103">
        <f t="shared" si="11"/>
        <v>1</v>
      </c>
      <c r="X96" s="104">
        <f t="shared" si="17"/>
        <v>1</v>
      </c>
      <c r="Y96" s="104">
        <f t="shared" si="12"/>
        <v>0</v>
      </c>
      <c r="Z96" s="106">
        <f t="shared" si="13"/>
        <v>0</v>
      </c>
      <c r="AA96" s="111" t="str">
        <f t="shared" si="18"/>
        <v>SRSA</v>
      </c>
      <c r="AB96" s="103">
        <f t="shared" si="19"/>
        <v>1</v>
      </c>
      <c r="AC96" s="104">
        <f t="shared" si="20"/>
        <v>0</v>
      </c>
      <c r="AD96" s="106">
        <f t="shared" si="21"/>
        <v>0</v>
      </c>
      <c r="AE96" s="111" t="str">
        <f t="shared" si="14"/>
        <v>-</v>
      </c>
      <c r="AF96" s="103">
        <f t="shared" si="15"/>
        <v>0</v>
      </c>
      <c r="AG96" s="1" t="s">
        <v>477</v>
      </c>
    </row>
    <row r="97" spans="1:33" s="1" customFormat="1" ht="12.75">
      <c r="A97" s="102">
        <v>1918180</v>
      </c>
      <c r="B97" s="102" t="s">
        <v>7</v>
      </c>
      <c r="C97" s="103" t="s">
        <v>8</v>
      </c>
      <c r="D97" s="104" t="s">
        <v>9</v>
      </c>
      <c r="E97" s="104" t="s">
        <v>10</v>
      </c>
      <c r="F97" s="104">
        <v>50156</v>
      </c>
      <c r="G97" s="105" t="s">
        <v>354</v>
      </c>
      <c r="H97" s="106">
        <v>5157953241</v>
      </c>
      <c r="I97" s="107">
        <v>7</v>
      </c>
      <c r="J97" s="108" t="s">
        <v>371</v>
      </c>
      <c r="K97" s="72"/>
      <c r="L97" s="64">
        <v>526</v>
      </c>
      <c r="M97" s="68" t="s">
        <v>368</v>
      </c>
      <c r="N97" s="109">
        <v>8.438061041</v>
      </c>
      <c r="O97" s="108" t="s">
        <v>368</v>
      </c>
      <c r="P97" s="40"/>
      <c r="Q97" s="72" t="str">
        <f t="shared" si="16"/>
        <v>NO</v>
      </c>
      <c r="R97" s="110" t="s">
        <v>371</v>
      </c>
      <c r="S97" s="41">
        <v>17694.96</v>
      </c>
      <c r="T97" s="47">
        <v>941.2196168889353</v>
      </c>
      <c r="U97" s="47">
        <v>2000</v>
      </c>
      <c r="V97" s="48">
        <v>2809.103069699693</v>
      </c>
      <c r="W97" s="103">
        <f t="shared" si="11"/>
        <v>1</v>
      </c>
      <c r="X97" s="104">
        <f t="shared" si="17"/>
        <v>1</v>
      </c>
      <c r="Y97" s="104">
        <f t="shared" si="12"/>
        <v>0</v>
      </c>
      <c r="Z97" s="106">
        <f t="shared" si="13"/>
        <v>0</v>
      </c>
      <c r="AA97" s="111" t="str">
        <f t="shared" si="18"/>
        <v>SRSA</v>
      </c>
      <c r="AB97" s="103">
        <f t="shared" si="19"/>
        <v>1</v>
      </c>
      <c r="AC97" s="104">
        <f t="shared" si="20"/>
        <v>0</v>
      </c>
      <c r="AD97" s="106">
        <f t="shared" si="21"/>
        <v>0</v>
      </c>
      <c r="AE97" s="111" t="str">
        <f t="shared" si="14"/>
        <v>-</v>
      </c>
      <c r="AF97" s="103">
        <f t="shared" si="15"/>
        <v>0</v>
      </c>
      <c r="AG97" s="1" t="s">
        <v>476</v>
      </c>
    </row>
    <row r="98" spans="1:33" s="1" customFormat="1" ht="12.75">
      <c r="A98" s="102">
        <v>1918240</v>
      </c>
      <c r="B98" s="102" t="s">
        <v>11</v>
      </c>
      <c r="C98" s="103" t="s">
        <v>12</v>
      </c>
      <c r="D98" s="104" t="s">
        <v>13</v>
      </c>
      <c r="E98" s="104" t="s">
        <v>14</v>
      </c>
      <c r="F98" s="104">
        <v>51551</v>
      </c>
      <c r="G98" s="105" t="s">
        <v>354</v>
      </c>
      <c r="H98" s="106">
        <v>7126248700</v>
      </c>
      <c r="I98" s="107">
        <v>8</v>
      </c>
      <c r="J98" s="108" t="s">
        <v>371</v>
      </c>
      <c r="K98" s="72"/>
      <c r="L98" s="64">
        <v>388</v>
      </c>
      <c r="M98" s="68" t="s">
        <v>368</v>
      </c>
      <c r="N98" s="109">
        <v>9.87012987</v>
      </c>
      <c r="O98" s="108" t="s">
        <v>368</v>
      </c>
      <c r="P98" s="40"/>
      <c r="Q98" s="72" t="str">
        <f t="shared" si="16"/>
        <v>NO</v>
      </c>
      <c r="R98" s="110" t="s">
        <v>371</v>
      </c>
      <c r="S98" s="41">
        <v>19272.29</v>
      </c>
      <c r="T98" s="47">
        <v>1166.7017301864776</v>
      </c>
      <c r="U98" s="47">
        <v>1859</v>
      </c>
      <c r="V98" s="48">
        <v>2818.992823597044</v>
      </c>
      <c r="W98" s="103">
        <f t="shared" si="11"/>
        <v>1</v>
      </c>
      <c r="X98" s="104">
        <f t="shared" si="17"/>
        <v>1</v>
      </c>
      <c r="Y98" s="104">
        <f t="shared" si="12"/>
        <v>0</v>
      </c>
      <c r="Z98" s="106">
        <f t="shared" si="13"/>
        <v>0</v>
      </c>
      <c r="AA98" s="111" t="str">
        <f t="shared" si="18"/>
        <v>SRSA</v>
      </c>
      <c r="AB98" s="103">
        <f t="shared" si="19"/>
        <v>1</v>
      </c>
      <c r="AC98" s="104">
        <f t="shared" si="20"/>
        <v>0</v>
      </c>
      <c r="AD98" s="106">
        <f t="shared" si="21"/>
        <v>0</v>
      </c>
      <c r="AE98" s="111" t="str">
        <f t="shared" si="14"/>
        <v>-</v>
      </c>
      <c r="AF98" s="103">
        <f t="shared" si="15"/>
        <v>0</v>
      </c>
      <c r="AG98" s="1" t="s">
        <v>475</v>
      </c>
    </row>
    <row r="99" spans="1:33" s="1" customFormat="1" ht="12.75">
      <c r="A99" s="102">
        <v>1918300</v>
      </c>
      <c r="B99" s="102" t="s">
        <v>15</v>
      </c>
      <c r="C99" s="103" t="s">
        <v>16</v>
      </c>
      <c r="D99" s="104" t="s">
        <v>17</v>
      </c>
      <c r="E99" s="104" t="s">
        <v>18</v>
      </c>
      <c r="F99" s="104">
        <v>51455</v>
      </c>
      <c r="G99" s="105" t="s">
        <v>354</v>
      </c>
      <c r="H99" s="106">
        <v>7126553771</v>
      </c>
      <c r="I99" s="107">
        <v>7</v>
      </c>
      <c r="J99" s="108" t="s">
        <v>371</v>
      </c>
      <c r="K99" s="72"/>
      <c r="L99" s="64">
        <v>495</v>
      </c>
      <c r="M99" s="68" t="s">
        <v>368</v>
      </c>
      <c r="N99" s="109">
        <v>6.147540984</v>
      </c>
      <c r="O99" s="108" t="s">
        <v>368</v>
      </c>
      <c r="P99" s="40"/>
      <c r="Q99" s="72" t="str">
        <f t="shared" si="16"/>
        <v>NO</v>
      </c>
      <c r="R99" s="110" t="s">
        <v>371</v>
      </c>
      <c r="S99" s="41">
        <v>16747.88</v>
      </c>
      <c r="T99" s="47">
        <v>1977.2758024991215</v>
      </c>
      <c r="U99" s="47">
        <v>2829</v>
      </c>
      <c r="V99" s="48">
        <v>2557.762268726563</v>
      </c>
      <c r="W99" s="103">
        <f t="shared" si="11"/>
        <v>1</v>
      </c>
      <c r="X99" s="104">
        <f t="shared" si="17"/>
        <v>1</v>
      </c>
      <c r="Y99" s="104">
        <f t="shared" si="12"/>
        <v>0</v>
      </c>
      <c r="Z99" s="106">
        <f t="shared" si="13"/>
        <v>0</v>
      </c>
      <c r="AA99" s="111" t="str">
        <f t="shared" si="18"/>
        <v>SRSA</v>
      </c>
      <c r="AB99" s="103">
        <f t="shared" si="19"/>
        <v>1</v>
      </c>
      <c r="AC99" s="104">
        <f t="shared" si="20"/>
        <v>0</v>
      </c>
      <c r="AD99" s="106">
        <f t="shared" si="21"/>
        <v>0</v>
      </c>
      <c r="AE99" s="111" t="str">
        <f t="shared" si="14"/>
        <v>-</v>
      </c>
      <c r="AF99" s="103">
        <f t="shared" si="15"/>
        <v>0</v>
      </c>
      <c r="AG99" s="1" t="s">
        <v>474</v>
      </c>
    </row>
    <row r="100" spans="1:33" s="1" customFormat="1" ht="12.75">
      <c r="A100" s="102">
        <v>1918480</v>
      </c>
      <c r="B100" s="102" t="s">
        <v>23</v>
      </c>
      <c r="C100" s="103" t="s">
        <v>24</v>
      </c>
      <c r="D100" s="104" t="s">
        <v>25</v>
      </c>
      <c r="E100" s="104" t="s">
        <v>26</v>
      </c>
      <c r="F100" s="104">
        <v>51034</v>
      </c>
      <c r="G100" s="105" t="s">
        <v>354</v>
      </c>
      <c r="H100" s="106">
        <v>7128821315</v>
      </c>
      <c r="I100" s="107">
        <v>7</v>
      </c>
      <c r="J100" s="108" t="s">
        <v>371</v>
      </c>
      <c r="K100" s="72"/>
      <c r="L100" s="64">
        <v>454</v>
      </c>
      <c r="M100" s="68" t="s">
        <v>368</v>
      </c>
      <c r="N100" s="109">
        <v>16.30252101</v>
      </c>
      <c r="O100" s="108" t="s">
        <v>368</v>
      </c>
      <c r="P100" s="40"/>
      <c r="Q100" s="72" t="str">
        <f t="shared" si="16"/>
        <v>NO</v>
      </c>
      <c r="R100" s="110" t="s">
        <v>371</v>
      </c>
      <c r="S100" s="41">
        <v>35036.8</v>
      </c>
      <c r="T100" s="47">
        <v>3713.9433154126477</v>
      </c>
      <c r="U100" s="47">
        <v>4037.27</v>
      </c>
      <c r="V100" s="48">
        <v>3760.9353942700263</v>
      </c>
      <c r="W100" s="103">
        <f t="shared" si="11"/>
        <v>1</v>
      </c>
      <c r="X100" s="104">
        <f t="shared" si="17"/>
        <v>1</v>
      </c>
      <c r="Y100" s="104">
        <f t="shared" si="12"/>
        <v>0</v>
      </c>
      <c r="Z100" s="106">
        <f t="shared" si="13"/>
        <v>0</v>
      </c>
      <c r="AA100" s="111" t="str">
        <f t="shared" si="18"/>
        <v>SRSA</v>
      </c>
      <c r="AB100" s="103">
        <f t="shared" si="19"/>
        <v>1</v>
      </c>
      <c r="AC100" s="104">
        <f t="shared" si="20"/>
        <v>0</v>
      </c>
      <c r="AD100" s="106">
        <f t="shared" si="21"/>
        <v>0</v>
      </c>
      <c r="AE100" s="111" t="str">
        <f t="shared" si="14"/>
        <v>-</v>
      </c>
      <c r="AF100" s="103">
        <f t="shared" si="15"/>
        <v>0</v>
      </c>
      <c r="AG100" s="1" t="s">
        <v>473</v>
      </c>
    </row>
    <row r="101" spans="1:33" s="1" customFormat="1" ht="12.75">
      <c r="A101" s="102">
        <v>1918630</v>
      </c>
      <c r="B101" s="102" t="s">
        <v>35</v>
      </c>
      <c r="C101" s="103" t="s">
        <v>36</v>
      </c>
      <c r="D101" s="104" t="s">
        <v>37</v>
      </c>
      <c r="E101" s="104" t="s">
        <v>38</v>
      </c>
      <c r="F101" s="104">
        <v>51035</v>
      </c>
      <c r="G101" s="105">
        <v>667</v>
      </c>
      <c r="H101" s="106">
        <v>7123764171</v>
      </c>
      <c r="I101" s="107">
        <v>7</v>
      </c>
      <c r="J101" s="108" t="s">
        <v>371</v>
      </c>
      <c r="K101" s="72"/>
      <c r="L101" s="64">
        <v>540</v>
      </c>
      <c r="M101" s="68" t="s">
        <v>368</v>
      </c>
      <c r="N101" s="109">
        <v>11.9266055</v>
      </c>
      <c r="O101" s="108" t="s">
        <v>368</v>
      </c>
      <c r="P101" s="40"/>
      <c r="Q101" s="72" t="str">
        <f t="shared" si="16"/>
        <v>NO</v>
      </c>
      <c r="R101" s="110" t="s">
        <v>371</v>
      </c>
      <c r="S101" s="41">
        <v>21271.56</v>
      </c>
      <c r="T101" s="47">
        <v>1412.0263876513334</v>
      </c>
      <c r="U101" s="47">
        <v>2409</v>
      </c>
      <c r="V101" s="48">
        <v>2779.5335637028543</v>
      </c>
      <c r="W101" s="103">
        <f t="shared" si="11"/>
        <v>1</v>
      </c>
      <c r="X101" s="104">
        <f t="shared" si="17"/>
        <v>1</v>
      </c>
      <c r="Y101" s="104">
        <f t="shared" si="12"/>
        <v>0</v>
      </c>
      <c r="Z101" s="106">
        <f t="shared" si="13"/>
        <v>0</v>
      </c>
      <c r="AA101" s="111" t="str">
        <f t="shared" si="18"/>
        <v>SRSA</v>
      </c>
      <c r="AB101" s="103">
        <f t="shared" si="19"/>
        <v>1</v>
      </c>
      <c r="AC101" s="104">
        <f t="shared" si="20"/>
        <v>0</v>
      </c>
      <c r="AD101" s="106">
        <f t="shared" si="21"/>
        <v>0</v>
      </c>
      <c r="AE101" s="111" t="str">
        <f t="shared" si="14"/>
        <v>-</v>
      </c>
      <c r="AF101" s="103">
        <f t="shared" si="15"/>
        <v>0</v>
      </c>
      <c r="AG101" s="1" t="s">
        <v>472</v>
      </c>
    </row>
    <row r="102" spans="1:33" s="1" customFormat="1" ht="12.75">
      <c r="A102" s="102">
        <v>1918750</v>
      </c>
      <c r="B102" s="102" t="s">
        <v>46</v>
      </c>
      <c r="C102" s="103" t="s">
        <v>47</v>
      </c>
      <c r="D102" s="104" t="s">
        <v>48</v>
      </c>
      <c r="E102" s="104" t="s">
        <v>49</v>
      </c>
      <c r="F102" s="104">
        <v>50160</v>
      </c>
      <c r="G102" s="105" t="s">
        <v>354</v>
      </c>
      <c r="H102" s="106">
        <v>6417642466</v>
      </c>
      <c r="I102" s="107">
        <v>8</v>
      </c>
      <c r="J102" s="108" t="s">
        <v>371</v>
      </c>
      <c r="K102" s="72"/>
      <c r="L102" s="64">
        <v>442</v>
      </c>
      <c r="M102" s="68" t="s">
        <v>368</v>
      </c>
      <c r="N102" s="109">
        <v>4.255319149</v>
      </c>
      <c r="O102" s="108" t="s">
        <v>368</v>
      </c>
      <c r="P102" s="40"/>
      <c r="Q102" s="72" t="str">
        <f t="shared" si="16"/>
        <v>NO</v>
      </c>
      <c r="R102" s="110" t="s">
        <v>371</v>
      </c>
      <c r="S102" s="41">
        <v>12924.73</v>
      </c>
      <c r="T102" s="47">
        <v>753.038359424273</v>
      </c>
      <c r="U102" s="47">
        <v>1673</v>
      </c>
      <c r="V102" s="48">
        <v>2424.699491740788</v>
      </c>
      <c r="W102" s="103">
        <f t="shared" si="11"/>
        <v>1</v>
      </c>
      <c r="X102" s="104">
        <f t="shared" si="17"/>
        <v>1</v>
      </c>
      <c r="Y102" s="104">
        <f t="shared" si="12"/>
        <v>0</v>
      </c>
      <c r="Z102" s="106">
        <f t="shared" si="13"/>
        <v>0</v>
      </c>
      <c r="AA102" s="111" t="str">
        <f t="shared" si="18"/>
        <v>SRSA</v>
      </c>
      <c r="AB102" s="103">
        <f t="shared" si="19"/>
        <v>1</v>
      </c>
      <c r="AC102" s="104">
        <f t="shared" si="20"/>
        <v>0</v>
      </c>
      <c r="AD102" s="106">
        <f t="shared" si="21"/>
        <v>0</v>
      </c>
      <c r="AE102" s="111" t="str">
        <f t="shared" si="14"/>
        <v>-</v>
      </c>
      <c r="AF102" s="103">
        <f t="shared" si="15"/>
        <v>0</v>
      </c>
      <c r="AG102" s="1" t="s">
        <v>471</v>
      </c>
    </row>
    <row r="103" spans="1:33" s="1" customFormat="1" ht="12.75">
      <c r="A103" s="102">
        <v>1918960</v>
      </c>
      <c r="B103" s="102" t="s">
        <v>61</v>
      </c>
      <c r="C103" s="103" t="s">
        <v>62</v>
      </c>
      <c r="D103" s="104" t="s">
        <v>63</v>
      </c>
      <c r="E103" s="104" t="s">
        <v>64</v>
      </c>
      <c r="F103" s="104">
        <v>50163</v>
      </c>
      <c r="G103" s="105" t="s">
        <v>354</v>
      </c>
      <c r="H103" s="106">
        <v>6419472321</v>
      </c>
      <c r="I103" s="107">
        <v>7</v>
      </c>
      <c r="J103" s="108" t="s">
        <v>371</v>
      </c>
      <c r="K103" s="72"/>
      <c r="L103" s="64">
        <v>378</v>
      </c>
      <c r="M103" s="68" t="s">
        <v>368</v>
      </c>
      <c r="N103" s="109">
        <v>5.309734513</v>
      </c>
      <c r="O103" s="108" t="s">
        <v>368</v>
      </c>
      <c r="P103" s="40"/>
      <c r="Q103" s="72" t="str">
        <f t="shared" si="16"/>
        <v>NO</v>
      </c>
      <c r="R103" s="110" t="s">
        <v>371</v>
      </c>
      <c r="S103" s="41">
        <v>18320.85</v>
      </c>
      <c r="T103" s="47">
        <v>1558.9006967985674</v>
      </c>
      <c r="U103" s="47">
        <v>2288</v>
      </c>
      <c r="V103" s="48">
        <v>3051.735596726899</v>
      </c>
      <c r="W103" s="103">
        <f t="shared" si="11"/>
        <v>1</v>
      </c>
      <c r="X103" s="104">
        <f t="shared" si="17"/>
        <v>1</v>
      </c>
      <c r="Y103" s="104">
        <f t="shared" si="12"/>
        <v>0</v>
      </c>
      <c r="Z103" s="106">
        <f t="shared" si="13"/>
        <v>0</v>
      </c>
      <c r="AA103" s="111" t="str">
        <f t="shared" si="18"/>
        <v>SRSA</v>
      </c>
      <c r="AB103" s="103">
        <f t="shared" si="19"/>
        <v>1</v>
      </c>
      <c r="AC103" s="104">
        <f t="shared" si="20"/>
        <v>0</v>
      </c>
      <c r="AD103" s="106">
        <f t="shared" si="21"/>
        <v>0</v>
      </c>
      <c r="AE103" s="111" t="str">
        <f t="shared" si="14"/>
        <v>-</v>
      </c>
      <c r="AF103" s="103">
        <f t="shared" si="15"/>
        <v>0</v>
      </c>
      <c r="AG103" s="1" t="s">
        <v>470</v>
      </c>
    </row>
    <row r="104" spans="1:33" s="1" customFormat="1" ht="12.75">
      <c r="A104" s="102">
        <v>1919080</v>
      </c>
      <c r="B104" s="102" t="s">
        <v>65</v>
      </c>
      <c r="C104" s="103" t="s">
        <v>66</v>
      </c>
      <c r="D104" s="104" t="s">
        <v>67</v>
      </c>
      <c r="E104" s="104" t="s">
        <v>272</v>
      </c>
      <c r="F104" s="104">
        <v>50479</v>
      </c>
      <c r="G104" s="105" t="s">
        <v>354</v>
      </c>
      <c r="H104" s="106">
        <v>6419982315</v>
      </c>
      <c r="I104" s="107">
        <v>7</v>
      </c>
      <c r="J104" s="108" t="s">
        <v>371</v>
      </c>
      <c r="K104" s="72"/>
      <c r="L104" s="64">
        <v>175</v>
      </c>
      <c r="M104" s="68" t="s">
        <v>368</v>
      </c>
      <c r="N104" s="109">
        <v>12.63736264</v>
      </c>
      <c r="O104" s="108" t="s">
        <v>368</v>
      </c>
      <c r="P104" s="40"/>
      <c r="Q104" s="72" t="str">
        <f t="shared" si="16"/>
        <v>NO</v>
      </c>
      <c r="R104" s="110" t="s">
        <v>371</v>
      </c>
      <c r="S104" s="41">
        <v>6693.3</v>
      </c>
      <c r="T104" s="47">
        <v>518.8593223498973</v>
      </c>
      <c r="U104" s="47">
        <v>870</v>
      </c>
      <c r="V104" s="48">
        <v>975.793697895683</v>
      </c>
      <c r="W104" s="103">
        <f t="shared" si="11"/>
        <v>1</v>
      </c>
      <c r="X104" s="104">
        <f t="shared" si="17"/>
        <v>1</v>
      </c>
      <c r="Y104" s="104">
        <f t="shared" si="12"/>
        <v>0</v>
      </c>
      <c r="Z104" s="106">
        <f t="shared" si="13"/>
        <v>0</v>
      </c>
      <c r="AA104" s="111" t="str">
        <f t="shared" si="18"/>
        <v>SRSA</v>
      </c>
      <c r="AB104" s="103">
        <f t="shared" si="19"/>
        <v>1</v>
      </c>
      <c r="AC104" s="104">
        <f t="shared" si="20"/>
        <v>0</v>
      </c>
      <c r="AD104" s="106">
        <f t="shared" si="21"/>
        <v>0</v>
      </c>
      <c r="AE104" s="111" t="str">
        <f t="shared" si="14"/>
        <v>-</v>
      </c>
      <c r="AF104" s="103">
        <f t="shared" si="15"/>
        <v>0</v>
      </c>
      <c r="AG104" s="1" t="s">
        <v>469</v>
      </c>
    </row>
    <row r="105" spans="1:33" s="1" customFormat="1" ht="12.75">
      <c r="A105" s="112">
        <v>1919200</v>
      </c>
      <c r="B105" s="112" t="s">
        <v>72</v>
      </c>
      <c r="C105" s="113" t="s">
        <v>73</v>
      </c>
      <c r="D105" s="114" t="s">
        <v>74</v>
      </c>
      <c r="E105" s="114" t="s">
        <v>355</v>
      </c>
      <c r="F105" s="114">
        <v>52362</v>
      </c>
      <c r="G105" s="115" t="s">
        <v>354</v>
      </c>
      <c r="H105" s="116">
        <v>5634882200</v>
      </c>
      <c r="I105" s="117" t="s">
        <v>373</v>
      </c>
      <c r="J105" s="118" t="s">
        <v>371</v>
      </c>
      <c r="K105" s="119"/>
      <c r="L105" s="120">
        <v>559</v>
      </c>
      <c r="M105" s="121" t="s">
        <v>368</v>
      </c>
      <c r="N105" s="122">
        <v>12.94117647</v>
      </c>
      <c r="O105" s="118" t="s">
        <v>368</v>
      </c>
      <c r="P105" s="123"/>
      <c r="Q105" s="119" t="str">
        <f t="shared" si="16"/>
        <v>NO</v>
      </c>
      <c r="R105" s="124" t="s">
        <v>371</v>
      </c>
      <c r="S105" s="125">
        <v>43160.54</v>
      </c>
      <c r="T105" s="126">
        <v>3081.982759699642</v>
      </c>
      <c r="U105" s="126">
        <v>4092</v>
      </c>
      <c r="V105" s="127">
        <v>4559.479255611146</v>
      </c>
      <c r="W105" s="113">
        <f t="shared" si="11"/>
        <v>1</v>
      </c>
      <c r="X105" s="114">
        <f t="shared" si="17"/>
        <v>1</v>
      </c>
      <c r="Y105" s="114">
        <f t="shared" si="12"/>
        <v>0</v>
      </c>
      <c r="Z105" s="116">
        <f t="shared" si="13"/>
        <v>0</v>
      </c>
      <c r="AA105" s="128" t="str">
        <f t="shared" si="18"/>
        <v>SRSA</v>
      </c>
      <c r="AB105" s="113">
        <f t="shared" si="19"/>
        <v>1</v>
      </c>
      <c r="AC105" s="114">
        <f t="shared" si="20"/>
        <v>0</v>
      </c>
      <c r="AD105" s="116">
        <f t="shared" si="21"/>
        <v>0</v>
      </c>
      <c r="AE105" s="128" t="str">
        <f t="shared" si="14"/>
        <v>-</v>
      </c>
      <c r="AF105" s="113">
        <f t="shared" si="15"/>
        <v>0</v>
      </c>
      <c r="AG105" s="1" t="e">
        <v>#N/A</v>
      </c>
    </row>
    <row r="106" spans="1:33" s="1" customFormat="1" ht="12.75">
      <c r="A106" s="102">
        <v>1919590</v>
      </c>
      <c r="B106" s="102" t="s">
        <v>79</v>
      </c>
      <c r="C106" s="103" t="s">
        <v>80</v>
      </c>
      <c r="D106" s="104" t="s">
        <v>81</v>
      </c>
      <c r="E106" s="104" t="s">
        <v>936</v>
      </c>
      <c r="F106" s="104">
        <v>50171</v>
      </c>
      <c r="G106" s="105" t="s">
        <v>354</v>
      </c>
      <c r="H106" s="106">
        <v>6416235121</v>
      </c>
      <c r="I106" s="107">
        <v>7</v>
      </c>
      <c r="J106" s="108" t="s">
        <v>371</v>
      </c>
      <c r="K106" s="72"/>
      <c r="L106" s="64">
        <v>541</v>
      </c>
      <c r="M106" s="68" t="s">
        <v>368</v>
      </c>
      <c r="N106" s="109">
        <v>6.573705179</v>
      </c>
      <c r="O106" s="108" t="s">
        <v>368</v>
      </c>
      <c r="P106" s="40"/>
      <c r="Q106" s="72" t="str">
        <f t="shared" si="16"/>
        <v>NO</v>
      </c>
      <c r="R106" s="110" t="s">
        <v>371</v>
      </c>
      <c r="S106" s="41">
        <v>23388.55</v>
      </c>
      <c r="T106" s="47">
        <v>1200.7734241020437</v>
      </c>
      <c r="U106" s="47">
        <v>2323</v>
      </c>
      <c r="V106" s="48">
        <v>3021.0178626770385</v>
      </c>
      <c r="W106" s="103">
        <f t="shared" si="11"/>
        <v>1</v>
      </c>
      <c r="X106" s="104">
        <f t="shared" si="17"/>
        <v>1</v>
      </c>
      <c r="Y106" s="104">
        <f t="shared" si="12"/>
        <v>0</v>
      </c>
      <c r="Z106" s="106">
        <f t="shared" si="13"/>
        <v>0</v>
      </c>
      <c r="AA106" s="111" t="str">
        <f t="shared" si="18"/>
        <v>SRSA</v>
      </c>
      <c r="AB106" s="103">
        <f t="shared" si="19"/>
        <v>1</v>
      </c>
      <c r="AC106" s="104">
        <f t="shared" si="20"/>
        <v>0</v>
      </c>
      <c r="AD106" s="106">
        <f t="shared" si="21"/>
        <v>0</v>
      </c>
      <c r="AE106" s="111" t="str">
        <f t="shared" si="14"/>
        <v>-</v>
      </c>
      <c r="AF106" s="103">
        <f t="shared" si="15"/>
        <v>0</v>
      </c>
      <c r="AG106" s="1" t="s">
        <v>468</v>
      </c>
    </row>
    <row r="107" spans="1:33" s="1" customFormat="1" ht="12.75">
      <c r="A107" s="102">
        <v>1919710</v>
      </c>
      <c r="B107" s="102" t="s">
        <v>85</v>
      </c>
      <c r="C107" s="103" t="s">
        <v>86</v>
      </c>
      <c r="D107" s="104" t="s">
        <v>87</v>
      </c>
      <c r="E107" s="104" t="s">
        <v>88</v>
      </c>
      <c r="F107" s="104">
        <v>52571</v>
      </c>
      <c r="G107" s="105" t="s">
        <v>354</v>
      </c>
      <c r="H107" s="106">
        <v>6417243240</v>
      </c>
      <c r="I107" s="107">
        <v>7</v>
      </c>
      <c r="J107" s="108" t="s">
        <v>371</v>
      </c>
      <c r="K107" s="72"/>
      <c r="L107" s="64">
        <v>300</v>
      </c>
      <c r="M107" s="68" t="s">
        <v>368</v>
      </c>
      <c r="N107" s="109">
        <v>16.15853659</v>
      </c>
      <c r="O107" s="108" t="s">
        <v>368</v>
      </c>
      <c r="P107" s="40"/>
      <c r="Q107" s="72" t="str">
        <f t="shared" si="16"/>
        <v>NO</v>
      </c>
      <c r="R107" s="110" t="s">
        <v>371</v>
      </c>
      <c r="S107" s="41">
        <v>21247.4</v>
      </c>
      <c r="T107" s="47">
        <v>2353.8471563582398</v>
      </c>
      <c r="U107" s="47">
        <v>2812</v>
      </c>
      <c r="V107" s="48">
        <v>2426.795496521956</v>
      </c>
      <c r="W107" s="103">
        <f t="shared" si="11"/>
        <v>1</v>
      </c>
      <c r="X107" s="104">
        <f t="shared" si="17"/>
        <v>1</v>
      </c>
      <c r="Y107" s="104">
        <f t="shared" si="12"/>
        <v>0</v>
      </c>
      <c r="Z107" s="106">
        <f t="shared" si="13"/>
        <v>0</v>
      </c>
      <c r="AA107" s="111" t="str">
        <f t="shared" si="18"/>
        <v>SRSA</v>
      </c>
      <c r="AB107" s="103">
        <f t="shared" si="19"/>
        <v>1</v>
      </c>
      <c r="AC107" s="104">
        <f t="shared" si="20"/>
        <v>0</v>
      </c>
      <c r="AD107" s="106">
        <f t="shared" si="21"/>
        <v>0</v>
      </c>
      <c r="AE107" s="111" t="str">
        <f t="shared" si="14"/>
        <v>-</v>
      </c>
      <c r="AF107" s="103">
        <f t="shared" si="15"/>
        <v>0</v>
      </c>
      <c r="AG107" s="1" t="s">
        <v>467</v>
      </c>
    </row>
    <row r="108" spans="1:33" s="1" customFormat="1" ht="12.75">
      <c r="A108" s="102">
        <v>1919740</v>
      </c>
      <c r="B108" s="102" t="s">
        <v>89</v>
      </c>
      <c r="C108" s="103" t="s">
        <v>90</v>
      </c>
      <c r="D108" s="104" t="s">
        <v>91</v>
      </c>
      <c r="E108" s="104" t="s">
        <v>92</v>
      </c>
      <c r="F108" s="104">
        <v>50123</v>
      </c>
      <c r="G108" s="105">
        <v>156</v>
      </c>
      <c r="H108" s="106">
        <v>6418772521</v>
      </c>
      <c r="I108" s="107">
        <v>7</v>
      </c>
      <c r="J108" s="108" t="s">
        <v>371</v>
      </c>
      <c r="K108" s="72"/>
      <c r="L108" s="64">
        <v>260</v>
      </c>
      <c r="M108" s="68" t="s">
        <v>368</v>
      </c>
      <c r="N108" s="109">
        <v>21.02102102</v>
      </c>
      <c r="O108" s="108" t="s">
        <v>371</v>
      </c>
      <c r="P108" s="40"/>
      <c r="Q108" s="72" t="str">
        <f t="shared" si="16"/>
        <v>NO</v>
      </c>
      <c r="R108" s="110" t="s">
        <v>371</v>
      </c>
      <c r="S108" s="41">
        <v>22997.65</v>
      </c>
      <c r="T108" s="47">
        <v>2046.7643542604892</v>
      </c>
      <c r="U108" s="47">
        <v>2386</v>
      </c>
      <c r="V108" s="48">
        <v>2359.717703917895</v>
      </c>
      <c r="W108" s="103">
        <f t="shared" si="11"/>
        <v>1</v>
      </c>
      <c r="X108" s="104">
        <f t="shared" si="17"/>
        <v>1</v>
      </c>
      <c r="Y108" s="104">
        <f t="shared" si="12"/>
        <v>0</v>
      </c>
      <c r="Z108" s="106">
        <f t="shared" si="13"/>
        <v>0</v>
      </c>
      <c r="AA108" s="111" t="str">
        <f t="shared" si="18"/>
        <v>SRSA</v>
      </c>
      <c r="AB108" s="103">
        <f t="shared" si="19"/>
        <v>1</v>
      </c>
      <c r="AC108" s="104">
        <f t="shared" si="20"/>
        <v>1</v>
      </c>
      <c r="AD108" s="106" t="str">
        <f t="shared" si="21"/>
        <v>Initial</v>
      </c>
      <c r="AE108" s="111" t="str">
        <f t="shared" si="14"/>
        <v>-</v>
      </c>
      <c r="AF108" s="103" t="str">
        <f t="shared" si="15"/>
        <v>SRSA</v>
      </c>
      <c r="AG108" s="1" t="s">
        <v>466</v>
      </c>
    </row>
    <row r="109" spans="1:33" s="1" customFormat="1" ht="12.75">
      <c r="A109" s="102">
        <v>1919770</v>
      </c>
      <c r="B109" s="102" t="s">
        <v>93</v>
      </c>
      <c r="C109" s="103" t="s">
        <v>94</v>
      </c>
      <c r="D109" s="104" t="s">
        <v>1568</v>
      </c>
      <c r="E109" s="104" t="s">
        <v>95</v>
      </c>
      <c r="F109" s="104">
        <v>52640</v>
      </c>
      <c r="G109" s="105" t="s">
        <v>354</v>
      </c>
      <c r="H109" s="106">
        <v>3198687701</v>
      </c>
      <c r="I109" s="107">
        <v>7</v>
      </c>
      <c r="J109" s="108" t="s">
        <v>371</v>
      </c>
      <c r="K109" s="72"/>
      <c r="L109" s="64">
        <v>130</v>
      </c>
      <c r="M109" s="68" t="s">
        <v>368</v>
      </c>
      <c r="N109" s="109">
        <v>13.61702128</v>
      </c>
      <c r="O109" s="108" t="s">
        <v>368</v>
      </c>
      <c r="P109" s="40"/>
      <c r="Q109" s="72" t="str">
        <f t="shared" si="16"/>
        <v>NO</v>
      </c>
      <c r="R109" s="110" t="s">
        <v>371</v>
      </c>
      <c r="S109" s="41">
        <v>12259.05</v>
      </c>
      <c r="T109" s="47">
        <v>832.1981834709024</v>
      </c>
      <c r="U109" s="47">
        <v>1116</v>
      </c>
      <c r="V109" s="48">
        <v>1389.3095194365565</v>
      </c>
      <c r="W109" s="103">
        <f t="shared" si="11"/>
        <v>1</v>
      </c>
      <c r="X109" s="104">
        <f t="shared" si="17"/>
        <v>1</v>
      </c>
      <c r="Y109" s="104">
        <f t="shared" si="12"/>
        <v>0</v>
      </c>
      <c r="Z109" s="106">
        <f t="shared" si="13"/>
        <v>0</v>
      </c>
      <c r="AA109" s="111" t="str">
        <f t="shared" si="18"/>
        <v>SRSA</v>
      </c>
      <c r="AB109" s="103">
        <f t="shared" si="19"/>
        <v>1</v>
      </c>
      <c r="AC109" s="104">
        <f t="shared" si="20"/>
        <v>0</v>
      </c>
      <c r="AD109" s="106">
        <f t="shared" si="21"/>
        <v>0</v>
      </c>
      <c r="AE109" s="111" t="str">
        <f t="shared" si="14"/>
        <v>-</v>
      </c>
      <c r="AF109" s="103">
        <f t="shared" si="15"/>
        <v>0</v>
      </c>
      <c r="AG109" s="1" t="s">
        <v>465</v>
      </c>
    </row>
    <row r="110" spans="1:33" s="1" customFormat="1" ht="12.75">
      <c r="A110" s="102">
        <v>1919800</v>
      </c>
      <c r="B110" s="102" t="s">
        <v>96</v>
      </c>
      <c r="C110" s="103" t="s">
        <v>97</v>
      </c>
      <c r="D110" s="104" t="s">
        <v>98</v>
      </c>
      <c r="E110" s="104" t="s">
        <v>99</v>
      </c>
      <c r="F110" s="104">
        <v>52572</v>
      </c>
      <c r="G110" s="105" t="s">
        <v>354</v>
      </c>
      <c r="H110" s="106">
        <v>6416423665</v>
      </c>
      <c r="I110" s="107">
        <v>7</v>
      </c>
      <c r="J110" s="108" t="s">
        <v>371</v>
      </c>
      <c r="K110" s="72"/>
      <c r="L110" s="64">
        <v>264</v>
      </c>
      <c r="M110" s="68" t="s">
        <v>368</v>
      </c>
      <c r="N110" s="109">
        <v>17.08185053</v>
      </c>
      <c r="O110" s="108" t="s">
        <v>368</v>
      </c>
      <c r="P110" s="40"/>
      <c r="Q110" s="72" t="str">
        <f t="shared" si="16"/>
        <v>NO</v>
      </c>
      <c r="R110" s="110" t="s">
        <v>371</v>
      </c>
      <c r="S110" s="41">
        <v>17561.42</v>
      </c>
      <c r="T110" s="47">
        <v>1880.1327333290674</v>
      </c>
      <c r="U110" s="47">
        <v>2267</v>
      </c>
      <c r="V110" s="48">
        <v>2033.962623639392</v>
      </c>
      <c r="W110" s="103">
        <f t="shared" si="11"/>
        <v>1</v>
      </c>
      <c r="X110" s="104">
        <f t="shared" si="17"/>
        <v>1</v>
      </c>
      <c r="Y110" s="104">
        <f t="shared" si="12"/>
        <v>0</v>
      </c>
      <c r="Z110" s="106">
        <f t="shared" si="13"/>
        <v>0</v>
      </c>
      <c r="AA110" s="111" t="str">
        <f t="shared" si="18"/>
        <v>SRSA</v>
      </c>
      <c r="AB110" s="103">
        <f t="shared" si="19"/>
        <v>1</v>
      </c>
      <c r="AC110" s="104">
        <f t="shared" si="20"/>
        <v>0</v>
      </c>
      <c r="AD110" s="106">
        <f t="shared" si="21"/>
        <v>0</v>
      </c>
      <c r="AE110" s="111" t="str">
        <f t="shared" si="14"/>
        <v>-</v>
      </c>
      <c r="AF110" s="103">
        <f t="shared" si="15"/>
        <v>0</v>
      </c>
      <c r="AG110" s="1" t="s">
        <v>464</v>
      </c>
    </row>
    <row r="111" spans="1:33" s="1" customFormat="1" ht="12.75">
      <c r="A111" s="102">
        <v>1920100</v>
      </c>
      <c r="B111" s="102" t="s">
        <v>111</v>
      </c>
      <c r="C111" s="103" t="s">
        <v>112</v>
      </c>
      <c r="D111" s="104" t="s">
        <v>285</v>
      </c>
      <c r="E111" s="104" t="s">
        <v>113</v>
      </c>
      <c r="F111" s="104">
        <v>50174</v>
      </c>
      <c r="G111" s="105">
        <v>187</v>
      </c>
      <c r="H111" s="106">
        <v>6414472517</v>
      </c>
      <c r="I111" s="107">
        <v>7</v>
      </c>
      <c r="J111" s="108" t="s">
        <v>371</v>
      </c>
      <c r="K111" s="72"/>
      <c r="L111" s="64">
        <v>308</v>
      </c>
      <c r="M111" s="68" t="s">
        <v>368</v>
      </c>
      <c r="N111" s="109">
        <v>6.811145511</v>
      </c>
      <c r="O111" s="108" t="s">
        <v>368</v>
      </c>
      <c r="P111" s="40"/>
      <c r="Q111" s="72" t="str">
        <f t="shared" si="16"/>
        <v>NO</v>
      </c>
      <c r="R111" s="110" t="s">
        <v>371</v>
      </c>
      <c r="S111" s="41">
        <v>17155.79</v>
      </c>
      <c r="T111" s="47">
        <v>1328.7316834210917</v>
      </c>
      <c r="U111" s="47">
        <v>1879</v>
      </c>
      <c r="V111" s="48">
        <v>2466.7009348648817</v>
      </c>
      <c r="W111" s="103">
        <f t="shared" si="11"/>
        <v>1</v>
      </c>
      <c r="X111" s="104">
        <f t="shared" si="17"/>
        <v>1</v>
      </c>
      <c r="Y111" s="104">
        <f t="shared" si="12"/>
        <v>0</v>
      </c>
      <c r="Z111" s="106">
        <f t="shared" si="13"/>
        <v>0</v>
      </c>
      <c r="AA111" s="111" t="str">
        <f t="shared" si="18"/>
        <v>SRSA</v>
      </c>
      <c r="AB111" s="103">
        <f t="shared" si="19"/>
        <v>1</v>
      </c>
      <c r="AC111" s="104">
        <f t="shared" si="20"/>
        <v>0</v>
      </c>
      <c r="AD111" s="106">
        <f t="shared" si="21"/>
        <v>0</v>
      </c>
      <c r="AE111" s="111" t="str">
        <f t="shared" si="14"/>
        <v>-</v>
      </c>
      <c r="AF111" s="103">
        <f t="shared" si="15"/>
        <v>0</v>
      </c>
      <c r="AG111" s="1" t="s">
        <v>463</v>
      </c>
    </row>
    <row r="112" spans="1:33" s="1" customFormat="1" ht="12.75">
      <c r="A112" s="102">
        <v>1920460</v>
      </c>
      <c r="B112" s="102" t="s">
        <v>130</v>
      </c>
      <c r="C112" s="103" t="s">
        <v>131</v>
      </c>
      <c r="D112" s="104" t="s">
        <v>132</v>
      </c>
      <c r="E112" s="104" t="s">
        <v>311</v>
      </c>
      <c r="F112" s="104">
        <v>52645</v>
      </c>
      <c r="G112" s="105" t="s">
        <v>354</v>
      </c>
      <c r="H112" s="106">
        <v>3193670512</v>
      </c>
      <c r="I112" s="107">
        <v>7</v>
      </c>
      <c r="J112" s="108" t="s">
        <v>371</v>
      </c>
      <c r="K112" s="72"/>
      <c r="L112" s="64">
        <v>501</v>
      </c>
      <c r="M112" s="68" t="s">
        <v>368</v>
      </c>
      <c r="N112" s="109">
        <v>4.638218924</v>
      </c>
      <c r="O112" s="108" t="s">
        <v>368</v>
      </c>
      <c r="P112" s="40"/>
      <c r="Q112" s="72" t="str">
        <f t="shared" si="16"/>
        <v>NO</v>
      </c>
      <c r="R112" s="110" t="s">
        <v>371</v>
      </c>
      <c r="S112" s="41">
        <v>19267.16</v>
      </c>
      <c r="T112" s="47">
        <v>1297.9197166249533</v>
      </c>
      <c r="U112" s="47">
        <v>2254</v>
      </c>
      <c r="V112" s="48">
        <v>2636.614284718133</v>
      </c>
      <c r="W112" s="103">
        <f t="shared" si="11"/>
        <v>1</v>
      </c>
      <c r="X112" s="104">
        <f t="shared" si="17"/>
        <v>1</v>
      </c>
      <c r="Y112" s="104">
        <f t="shared" si="12"/>
        <v>0</v>
      </c>
      <c r="Z112" s="106">
        <f t="shared" si="13"/>
        <v>0</v>
      </c>
      <c r="AA112" s="111" t="str">
        <f t="shared" si="18"/>
        <v>SRSA</v>
      </c>
      <c r="AB112" s="103">
        <f t="shared" si="19"/>
        <v>1</v>
      </c>
      <c r="AC112" s="104">
        <f t="shared" si="20"/>
        <v>0</v>
      </c>
      <c r="AD112" s="106">
        <f t="shared" si="21"/>
        <v>0</v>
      </c>
      <c r="AE112" s="111" t="str">
        <f t="shared" si="14"/>
        <v>-</v>
      </c>
      <c r="AF112" s="103">
        <f t="shared" si="15"/>
        <v>0</v>
      </c>
      <c r="AG112" s="1" t="s">
        <v>462</v>
      </c>
    </row>
    <row r="113" spans="1:33" s="1" customFormat="1" ht="12.75">
      <c r="A113" s="102">
        <v>1920490</v>
      </c>
      <c r="B113" s="102" t="s">
        <v>133</v>
      </c>
      <c r="C113" s="103" t="s">
        <v>134</v>
      </c>
      <c r="D113" s="104" t="s">
        <v>277</v>
      </c>
      <c r="E113" s="104" t="s">
        <v>935</v>
      </c>
      <c r="F113" s="104">
        <v>51646</v>
      </c>
      <c r="G113" s="105" t="s">
        <v>354</v>
      </c>
      <c r="H113" s="106">
        <v>7125853222</v>
      </c>
      <c r="I113" s="107">
        <v>7</v>
      </c>
      <c r="J113" s="108" t="s">
        <v>371</v>
      </c>
      <c r="K113" s="72"/>
      <c r="L113" s="64">
        <v>89</v>
      </c>
      <c r="M113" s="68" t="s">
        <v>368</v>
      </c>
      <c r="N113" s="109">
        <v>18.99441341</v>
      </c>
      <c r="O113" s="108" t="s">
        <v>368</v>
      </c>
      <c r="P113" s="40"/>
      <c r="Q113" s="72" t="str">
        <f t="shared" si="16"/>
        <v>NO</v>
      </c>
      <c r="R113" s="110" t="s">
        <v>371</v>
      </c>
      <c r="S113" s="41">
        <v>10625.37</v>
      </c>
      <c r="T113" s="47">
        <v>796.3591612688919</v>
      </c>
      <c r="U113" s="47">
        <v>923</v>
      </c>
      <c r="V113" s="48">
        <v>792.1884032663593</v>
      </c>
      <c r="W113" s="103">
        <f t="shared" si="11"/>
        <v>1</v>
      </c>
      <c r="X113" s="104">
        <f t="shared" si="17"/>
        <v>1</v>
      </c>
      <c r="Y113" s="104">
        <f t="shared" si="12"/>
        <v>0</v>
      </c>
      <c r="Z113" s="106">
        <f t="shared" si="13"/>
        <v>0</v>
      </c>
      <c r="AA113" s="111" t="str">
        <f t="shared" si="18"/>
        <v>SRSA</v>
      </c>
      <c r="AB113" s="103">
        <f t="shared" si="19"/>
        <v>1</v>
      </c>
      <c r="AC113" s="104">
        <f t="shared" si="20"/>
        <v>0</v>
      </c>
      <c r="AD113" s="106">
        <f t="shared" si="21"/>
        <v>0</v>
      </c>
      <c r="AE113" s="111" t="str">
        <f t="shared" si="14"/>
        <v>-</v>
      </c>
      <c r="AF113" s="103">
        <f t="shared" si="15"/>
        <v>0</v>
      </c>
      <c r="AG113" s="1" t="s">
        <v>461</v>
      </c>
    </row>
    <row r="114" spans="1:33" s="1" customFormat="1" ht="12.75">
      <c r="A114" s="102">
        <v>1920580</v>
      </c>
      <c r="B114" s="102" t="s">
        <v>135</v>
      </c>
      <c r="C114" s="103" t="s">
        <v>136</v>
      </c>
      <c r="D114" s="104" t="s">
        <v>137</v>
      </c>
      <c r="E114" s="104" t="s">
        <v>138</v>
      </c>
      <c r="F114" s="104">
        <v>50568</v>
      </c>
      <c r="G114" s="105">
        <v>297</v>
      </c>
      <c r="H114" s="106">
        <v>7122723324</v>
      </c>
      <c r="I114" s="107">
        <v>7</v>
      </c>
      <c r="J114" s="108" t="s">
        <v>371</v>
      </c>
      <c r="K114" s="72"/>
      <c r="L114" s="64">
        <v>417</v>
      </c>
      <c r="M114" s="68" t="s">
        <v>368</v>
      </c>
      <c r="N114" s="109">
        <v>12.12121212</v>
      </c>
      <c r="O114" s="108" t="s">
        <v>368</v>
      </c>
      <c r="P114" s="40"/>
      <c r="Q114" s="72" t="str">
        <f t="shared" si="16"/>
        <v>NO</v>
      </c>
      <c r="R114" s="110" t="s">
        <v>371</v>
      </c>
      <c r="S114" s="41">
        <v>26240.77</v>
      </c>
      <c r="T114" s="47">
        <v>1710.2115899022235</v>
      </c>
      <c r="U114" s="47">
        <v>2293.84</v>
      </c>
      <c r="V114" s="48">
        <v>3366.5081148857043</v>
      </c>
      <c r="W114" s="103">
        <f t="shared" si="11"/>
        <v>1</v>
      </c>
      <c r="X114" s="104">
        <f t="shared" si="17"/>
        <v>1</v>
      </c>
      <c r="Y114" s="104">
        <f t="shared" si="12"/>
        <v>0</v>
      </c>
      <c r="Z114" s="106">
        <f t="shared" si="13"/>
        <v>0</v>
      </c>
      <c r="AA114" s="111" t="str">
        <f t="shared" si="18"/>
        <v>SRSA</v>
      </c>
      <c r="AB114" s="103">
        <f t="shared" si="19"/>
        <v>1</v>
      </c>
      <c r="AC114" s="104">
        <f t="shared" si="20"/>
        <v>0</v>
      </c>
      <c r="AD114" s="106">
        <f t="shared" si="21"/>
        <v>0</v>
      </c>
      <c r="AE114" s="111" t="str">
        <f t="shared" si="14"/>
        <v>-</v>
      </c>
      <c r="AF114" s="103">
        <f t="shared" si="15"/>
        <v>0</v>
      </c>
      <c r="AG114" s="1" t="s">
        <v>460</v>
      </c>
    </row>
    <row r="115" spans="1:33" s="1" customFormat="1" ht="12.75">
      <c r="A115" s="102">
        <v>1920670</v>
      </c>
      <c r="B115" s="102" t="s">
        <v>142</v>
      </c>
      <c r="C115" s="103" t="s">
        <v>143</v>
      </c>
      <c r="D115" s="104" t="s">
        <v>144</v>
      </c>
      <c r="E115" s="104" t="s">
        <v>145</v>
      </c>
      <c r="F115" s="104">
        <v>51540</v>
      </c>
      <c r="G115" s="105" t="s">
        <v>354</v>
      </c>
      <c r="H115" s="106">
        <v>7126248696</v>
      </c>
      <c r="I115" s="107">
        <v>8</v>
      </c>
      <c r="J115" s="108" t="s">
        <v>371</v>
      </c>
      <c r="K115" s="72"/>
      <c r="L115" s="64">
        <v>245</v>
      </c>
      <c r="M115" s="68" t="s">
        <v>368</v>
      </c>
      <c r="N115" s="109">
        <v>12.82051282</v>
      </c>
      <c r="O115" s="108" t="s">
        <v>368</v>
      </c>
      <c r="P115" s="40"/>
      <c r="Q115" s="72" t="str">
        <f t="shared" si="16"/>
        <v>NO</v>
      </c>
      <c r="R115" s="110" t="s">
        <v>371</v>
      </c>
      <c r="S115" s="41">
        <v>17053.93</v>
      </c>
      <c r="T115" s="47">
        <v>1278.6245997060018</v>
      </c>
      <c r="U115" s="47">
        <v>1676</v>
      </c>
      <c r="V115" s="48">
        <v>1750.342934013048</v>
      </c>
      <c r="W115" s="103">
        <f t="shared" si="11"/>
        <v>1</v>
      </c>
      <c r="X115" s="104">
        <f t="shared" si="17"/>
        <v>1</v>
      </c>
      <c r="Y115" s="104">
        <f t="shared" si="12"/>
        <v>0</v>
      </c>
      <c r="Z115" s="106">
        <f t="shared" si="13"/>
        <v>0</v>
      </c>
      <c r="AA115" s="111" t="str">
        <f t="shared" si="18"/>
        <v>SRSA</v>
      </c>
      <c r="AB115" s="103">
        <f t="shared" si="19"/>
        <v>1</v>
      </c>
      <c r="AC115" s="104">
        <f t="shared" si="20"/>
        <v>0</v>
      </c>
      <c r="AD115" s="106">
        <f t="shared" si="21"/>
        <v>0</v>
      </c>
      <c r="AE115" s="111" t="str">
        <f t="shared" si="14"/>
        <v>-</v>
      </c>
      <c r="AF115" s="103">
        <f t="shared" si="15"/>
        <v>0</v>
      </c>
      <c r="AG115" s="1" t="s">
        <v>459</v>
      </c>
    </row>
    <row r="116" spans="1:33" s="1" customFormat="1" ht="12.75">
      <c r="A116" s="102">
        <v>1920730</v>
      </c>
      <c r="B116" s="102" t="s">
        <v>146</v>
      </c>
      <c r="C116" s="103" t="s">
        <v>147</v>
      </c>
      <c r="D116" s="104" t="s">
        <v>148</v>
      </c>
      <c r="E116" s="104" t="s">
        <v>149</v>
      </c>
      <c r="F116" s="104">
        <v>50458</v>
      </c>
      <c r="G116" s="105" t="s">
        <v>354</v>
      </c>
      <c r="H116" s="106">
        <v>6417495301</v>
      </c>
      <c r="I116" s="107">
        <v>7</v>
      </c>
      <c r="J116" s="108" t="s">
        <v>371</v>
      </c>
      <c r="K116" s="72"/>
      <c r="L116" s="64">
        <v>445</v>
      </c>
      <c r="M116" s="68" t="s">
        <v>368</v>
      </c>
      <c r="N116" s="109">
        <v>4.385964912</v>
      </c>
      <c r="O116" s="108" t="s">
        <v>368</v>
      </c>
      <c r="P116" s="40"/>
      <c r="Q116" s="72" t="str">
        <f t="shared" si="16"/>
        <v>NO</v>
      </c>
      <c r="R116" s="110" t="s">
        <v>371</v>
      </c>
      <c r="S116" s="41">
        <v>12817.26</v>
      </c>
      <c r="T116" s="47">
        <v>1226.3437145584867</v>
      </c>
      <c r="U116" s="47">
        <v>2037</v>
      </c>
      <c r="V116" s="48">
        <v>2262.0672087581743</v>
      </c>
      <c r="W116" s="103">
        <f t="shared" si="11"/>
        <v>1</v>
      </c>
      <c r="X116" s="104">
        <f t="shared" si="17"/>
        <v>1</v>
      </c>
      <c r="Y116" s="104">
        <f t="shared" si="12"/>
        <v>0</v>
      </c>
      <c r="Z116" s="106">
        <f t="shared" si="13"/>
        <v>0</v>
      </c>
      <c r="AA116" s="111" t="str">
        <f t="shared" si="18"/>
        <v>SRSA</v>
      </c>
      <c r="AB116" s="103">
        <f t="shared" si="19"/>
        <v>1</v>
      </c>
      <c r="AC116" s="104">
        <f t="shared" si="20"/>
        <v>0</v>
      </c>
      <c r="AD116" s="106">
        <f t="shared" si="21"/>
        <v>0</v>
      </c>
      <c r="AE116" s="111" t="str">
        <f t="shared" si="14"/>
        <v>-</v>
      </c>
      <c r="AF116" s="103">
        <f t="shared" si="15"/>
        <v>0</v>
      </c>
      <c r="AG116" s="1" t="s">
        <v>458</v>
      </c>
    </row>
    <row r="117" spans="1:33" s="1" customFormat="1" ht="12.75">
      <c r="A117" s="102">
        <v>1920760</v>
      </c>
      <c r="B117" s="102" t="s">
        <v>150</v>
      </c>
      <c r="C117" s="103" t="s">
        <v>151</v>
      </c>
      <c r="D117" s="104" t="s">
        <v>152</v>
      </c>
      <c r="E117" s="104" t="s">
        <v>153</v>
      </c>
      <c r="F117" s="104">
        <v>50456</v>
      </c>
      <c r="G117" s="105" t="s">
        <v>354</v>
      </c>
      <c r="H117" s="106">
        <v>6414542211</v>
      </c>
      <c r="I117" s="107">
        <v>7</v>
      </c>
      <c r="J117" s="108" t="s">
        <v>371</v>
      </c>
      <c r="K117" s="72"/>
      <c r="L117" s="64">
        <v>505</v>
      </c>
      <c r="M117" s="68" t="s">
        <v>368</v>
      </c>
      <c r="N117" s="109">
        <v>6.40569395</v>
      </c>
      <c r="O117" s="108" t="s">
        <v>368</v>
      </c>
      <c r="P117" s="40"/>
      <c r="Q117" s="72" t="str">
        <f t="shared" si="16"/>
        <v>NO</v>
      </c>
      <c r="R117" s="110" t="s">
        <v>371</v>
      </c>
      <c r="S117" s="41">
        <v>17133.02</v>
      </c>
      <c r="T117" s="47">
        <v>1225.5340847385355</v>
      </c>
      <c r="U117" s="47">
        <v>2156</v>
      </c>
      <c r="V117" s="48">
        <v>2557.762268726563</v>
      </c>
      <c r="W117" s="103">
        <f t="shared" si="11"/>
        <v>1</v>
      </c>
      <c r="X117" s="104">
        <f t="shared" si="17"/>
        <v>1</v>
      </c>
      <c r="Y117" s="104">
        <f t="shared" si="12"/>
        <v>0</v>
      </c>
      <c r="Z117" s="106">
        <f t="shared" si="13"/>
        <v>0</v>
      </c>
      <c r="AA117" s="111" t="str">
        <f t="shared" si="18"/>
        <v>SRSA</v>
      </c>
      <c r="AB117" s="103">
        <f t="shared" si="19"/>
        <v>1</v>
      </c>
      <c r="AC117" s="104">
        <f t="shared" si="20"/>
        <v>0</v>
      </c>
      <c r="AD117" s="106">
        <f t="shared" si="21"/>
        <v>0</v>
      </c>
      <c r="AE117" s="111" t="str">
        <f t="shared" si="14"/>
        <v>-</v>
      </c>
      <c r="AF117" s="103">
        <f t="shared" si="15"/>
        <v>0</v>
      </c>
      <c r="AG117" s="1" t="s">
        <v>457</v>
      </c>
    </row>
    <row r="118" spans="1:33" s="1" customFormat="1" ht="12.75">
      <c r="A118" s="102">
        <v>1905750</v>
      </c>
      <c r="B118" s="102" t="s">
        <v>1153</v>
      </c>
      <c r="C118" s="103" t="s">
        <v>1154</v>
      </c>
      <c r="D118" s="104" t="s">
        <v>1155</v>
      </c>
      <c r="E118" s="104" t="s">
        <v>1156</v>
      </c>
      <c r="F118" s="104">
        <v>50424</v>
      </c>
      <c r="G118" s="105" t="s">
        <v>354</v>
      </c>
      <c r="H118" s="106">
        <v>6415622921</v>
      </c>
      <c r="I118" s="107">
        <v>7</v>
      </c>
      <c r="J118" s="108" t="s">
        <v>371</v>
      </c>
      <c r="K118" s="72"/>
      <c r="L118" s="64">
        <v>554</v>
      </c>
      <c r="M118" s="68" t="s">
        <v>368</v>
      </c>
      <c r="N118" s="109">
        <v>7.560137457</v>
      </c>
      <c r="O118" s="108" t="s">
        <v>368</v>
      </c>
      <c r="P118" s="40"/>
      <c r="Q118" s="72" t="str">
        <f t="shared" si="16"/>
        <v>NO</v>
      </c>
      <c r="R118" s="110" t="s">
        <v>371</v>
      </c>
      <c r="S118" s="41">
        <v>25600.29</v>
      </c>
      <c r="T118" s="47">
        <v>2330.680669162345</v>
      </c>
      <c r="U118" s="47">
        <v>3302</v>
      </c>
      <c r="V118" s="48">
        <v>4097.1714383888175</v>
      </c>
      <c r="W118" s="103">
        <f t="shared" si="11"/>
        <v>1</v>
      </c>
      <c r="X118" s="104">
        <f t="shared" si="17"/>
        <v>1</v>
      </c>
      <c r="Y118" s="104">
        <f t="shared" si="12"/>
        <v>0</v>
      </c>
      <c r="Z118" s="106">
        <f t="shared" si="13"/>
        <v>0</v>
      </c>
      <c r="AA118" s="111" t="str">
        <f t="shared" si="18"/>
        <v>SRSA</v>
      </c>
      <c r="AB118" s="103">
        <f t="shared" si="19"/>
        <v>1</v>
      </c>
      <c r="AC118" s="104">
        <f t="shared" si="20"/>
        <v>0</v>
      </c>
      <c r="AD118" s="106">
        <f t="shared" si="21"/>
        <v>0</v>
      </c>
      <c r="AE118" s="111" t="str">
        <f t="shared" si="14"/>
        <v>-</v>
      </c>
      <c r="AF118" s="103">
        <f t="shared" si="15"/>
        <v>0</v>
      </c>
      <c r="AG118" s="1" t="s">
        <v>456</v>
      </c>
    </row>
    <row r="119" spans="1:33" s="1" customFormat="1" ht="12.75">
      <c r="A119" s="102">
        <v>1920830</v>
      </c>
      <c r="B119" s="102" t="s">
        <v>157</v>
      </c>
      <c r="C119" s="103" t="s">
        <v>158</v>
      </c>
      <c r="D119" s="104" t="s">
        <v>159</v>
      </c>
      <c r="E119" s="104" t="s">
        <v>160</v>
      </c>
      <c r="F119" s="104">
        <v>50590</v>
      </c>
      <c r="G119" s="105">
        <v>567</v>
      </c>
      <c r="H119" s="106">
        <v>5152724361</v>
      </c>
      <c r="I119" s="107">
        <v>7</v>
      </c>
      <c r="J119" s="108" t="s">
        <v>371</v>
      </c>
      <c r="K119" s="72"/>
      <c r="L119" s="64">
        <v>373</v>
      </c>
      <c r="M119" s="68" t="s">
        <v>368</v>
      </c>
      <c r="N119" s="109">
        <v>8.920187793</v>
      </c>
      <c r="O119" s="108" t="s">
        <v>368</v>
      </c>
      <c r="P119" s="40"/>
      <c r="Q119" s="72" t="str">
        <f t="shared" si="16"/>
        <v>NO</v>
      </c>
      <c r="R119" s="110" t="s">
        <v>371</v>
      </c>
      <c r="S119" s="41">
        <v>23812.25</v>
      </c>
      <c r="T119" s="47">
        <v>2180.543578384739</v>
      </c>
      <c r="U119" s="47">
        <v>2519.9</v>
      </c>
      <c r="V119" s="48">
        <v>3016.758409383446</v>
      </c>
      <c r="W119" s="103">
        <f t="shared" si="11"/>
        <v>1</v>
      </c>
      <c r="X119" s="104">
        <f t="shared" si="17"/>
        <v>1</v>
      </c>
      <c r="Y119" s="104">
        <f t="shared" si="12"/>
        <v>0</v>
      </c>
      <c r="Z119" s="106">
        <f t="shared" si="13"/>
        <v>0</v>
      </c>
      <c r="AA119" s="111" t="str">
        <f t="shared" si="18"/>
        <v>SRSA</v>
      </c>
      <c r="AB119" s="103">
        <f t="shared" si="19"/>
        <v>1</v>
      </c>
      <c r="AC119" s="104">
        <f t="shared" si="20"/>
        <v>0</v>
      </c>
      <c r="AD119" s="106">
        <f t="shared" si="21"/>
        <v>0</v>
      </c>
      <c r="AE119" s="111" t="str">
        <f t="shared" si="14"/>
        <v>-</v>
      </c>
      <c r="AF119" s="103">
        <f t="shared" si="15"/>
        <v>0</v>
      </c>
      <c r="AG119" s="1" t="s">
        <v>455</v>
      </c>
    </row>
    <row r="120" spans="1:33" s="1" customFormat="1" ht="12.75">
      <c r="A120" s="102">
        <v>1920850</v>
      </c>
      <c r="B120" s="102" t="s">
        <v>161</v>
      </c>
      <c r="C120" s="103" t="s">
        <v>162</v>
      </c>
      <c r="D120" s="104" t="s">
        <v>163</v>
      </c>
      <c r="E120" s="104" t="s">
        <v>164</v>
      </c>
      <c r="F120" s="104">
        <v>50207</v>
      </c>
      <c r="G120" s="105">
        <v>89</v>
      </c>
      <c r="H120" s="106">
        <v>6416372295</v>
      </c>
      <c r="I120" s="107">
        <v>7</v>
      </c>
      <c r="J120" s="108" t="s">
        <v>371</v>
      </c>
      <c r="K120" s="72"/>
      <c r="L120" s="64">
        <v>516</v>
      </c>
      <c r="M120" s="68" t="s">
        <v>368</v>
      </c>
      <c r="N120" s="109">
        <v>8.099173554</v>
      </c>
      <c r="O120" s="108" t="s">
        <v>368</v>
      </c>
      <c r="P120" s="40"/>
      <c r="Q120" s="72" t="str">
        <f t="shared" si="16"/>
        <v>NO</v>
      </c>
      <c r="R120" s="110" t="s">
        <v>371</v>
      </c>
      <c r="S120" s="41">
        <v>21246.82</v>
      </c>
      <c r="T120" s="47">
        <v>1785.333519297636</v>
      </c>
      <c r="U120" s="47">
        <v>2739</v>
      </c>
      <c r="V120" s="48">
        <v>3632.1209866117088</v>
      </c>
      <c r="W120" s="103">
        <f t="shared" si="11"/>
        <v>1</v>
      </c>
      <c r="X120" s="104">
        <f t="shared" si="17"/>
        <v>1</v>
      </c>
      <c r="Y120" s="104">
        <f t="shared" si="12"/>
        <v>0</v>
      </c>
      <c r="Z120" s="106">
        <f t="shared" si="13"/>
        <v>0</v>
      </c>
      <c r="AA120" s="111" t="str">
        <f t="shared" si="18"/>
        <v>SRSA</v>
      </c>
      <c r="AB120" s="103">
        <f t="shared" si="19"/>
        <v>1</v>
      </c>
      <c r="AC120" s="104">
        <f t="shared" si="20"/>
        <v>0</v>
      </c>
      <c r="AD120" s="106">
        <f t="shared" si="21"/>
        <v>0</v>
      </c>
      <c r="AE120" s="111" t="str">
        <f t="shared" si="14"/>
        <v>-</v>
      </c>
      <c r="AF120" s="103">
        <f t="shared" si="15"/>
        <v>0</v>
      </c>
      <c r="AG120" s="1" t="s">
        <v>454</v>
      </c>
    </row>
    <row r="121" spans="1:33" s="1" customFormat="1" ht="12.75">
      <c r="A121" s="102">
        <v>1921000</v>
      </c>
      <c r="B121" s="102" t="s">
        <v>173</v>
      </c>
      <c r="C121" s="103" t="s">
        <v>174</v>
      </c>
      <c r="D121" s="104" t="s">
        <v>175</v>
      </c>
      <c r="E121" s="104" t="s">
        <v>176</v>
      </c>
      <c r="F121" s="104">
        <v>50675</v>
      </c>
      <c r="G121" s="105" t="s">
        <v>354</v>
      </c>
      <c r="H121" s="106">
        <v>3194782265</v>
      </c>
      <c r="I121" s="107">
        <v>7</v>
      </c>
      <c r="J121" s="108" t="s">
        <v>371</v>
      </c>
      <c r="K121" s="72"/>
      <c r="L121" s="64">
        <v>536</v>
      </c>
      <c r="M121" s="68" t="s">
        <v>368</v>
      </c>
      <c r="N121" s="109">
        <v>7.558139535</v>
      </c>
      <c r="O121" s="108" t="s">
        <v>368</v>
      </c>
      <c r="P121" s="40"/>
      <c r="Q121" s="72" t="str">
        <f t="shared" si="16"/>
        <v>NO</v>
      </c>
      <c r="R121" s="110" t="s">
        <v>371</v>
      </c>
      <c r="S121" s="41">
        <v>18654.74</v>
      </c>
      <c r="T121" s="47">
        <v>1299.025006096817</v>
      </c>
      <c r="U121" s="47">
        <v>2241</v>
      </c>
      <c r="V121" s="48">
        <v>14503.84269144947</v>
      </c>
      <c r="W121" s="103">
        <f t="shared" si="11"/>
        <v>1</v>
      </c>
      <c r="X121" s="104">
        <f t="shared" si="17"/>
        <v>1</v>
      </c>
      <c r="Y121" s="104">
        <f t="shared" si="12"/>
        <v>0</v>
      </c>
      <c r="Z121" s="106">
        <f t="shared" si="13"/>
        <v>0</v>
      </c>
      <c r="AA121" s="111" t="str">
        <f t="shared" si="18"/>
        <v>SRSA</v>
      </c>
      <c r="AB121" s="103">
        <f t="shared" si="19"/>
        <v>1</v>
      </c>
      <c r="AC121" s="104">
        <f t="shared" si="20"/>
        <v>0</v>
      </c>
      <c r="AD121" s="106">
        <f t="shared" si="21"/>
        <v>0</v>
      </c>
      <c r="AE121" s="111" t="str">
        <f t="shared" si="14"/>
        <v>-</v>
      </c>
      <c r="AF121" s="103">
        <f t="shared" si="15"/>
        <v>0</v>
      </c>
      <c r="AG121" s="1" t="s">
        <v>453</v>
      </c>
    </row>
    <row r="122" spans="1:33" s="1" customFormat="1" ht="12.75">
      <c r="A122" s="102">
        <v>1921060</v>
      </c>
      <c r="B122" s="102" t="s">
        <v>177</v>
      </c>
      <c r="C122" s="103" t="s">
        <v>178</v>
      </c>
      <c r="D122" s="104" t="s">
        <v>179</v>
      </c>
      <c r="E122" s="104" t="s">
        <v>1325</v>
      </c>
      <c r="F122" s="104">
        <v>52101</v>
      </c>
      <c r="G122" s="105">
        <v>7761</v>
      </c>
      <c r="H122" s="106">
        <v>5637355411</v>
      </c>
      <c r="I122" s="107">
        <v>7</v>
      </c>
      <c r="J122" s="108" t="s">
        <v>371</v>
      </c>
      <c r="K122" s="72"/>
      <c r="L122" s="64">
        <v>175</v>
      </c>
      <c r="M122" s="68" t="s">
        <v>368</v>
      </c>
      <c r="N122" s="109">
        <v>6.76056338</v>
      </c>
      <c r="O122" s="108" t="s">
        <v>368</v>
      </c>
      <c r="P122" s="40"/>
      <c r="Q122" s="72" t="str">
        <f t="shared" si="16"/>
        <v>NO</v>
      </c>
      <c r="R122" s="110" t="s">
        <v>371</v>
      </c>
      <c r="S122" s="41">
        <v>15813.43</v>
      </c>
      <c r="T122" s="47">
        <v>1606.5631705878325</v>
      </c>
      <c r="U122" s="47">
        <v>1791</v>
      </c>
      <c r="V122" s="48">
        <v>2631.68603371866</v>
      </c>
      <c r="W122" s="103">
        <f t="shared" si="11"/>
        <v>1</v>
      </c>
      <c r="X122" s="104">
        <f t="shared" si="17"/>
        <v>1</v>
      </c>
      <c r="Y122" s="104">
        <f t="shared" si="12"/>
        <v>0</v>
      </c>
      <c r="Z122" s="106">
        <f t="shared" si="13"/>
        <v>0</v>
      </c>
      <c r="AA122" s="111" t="str">
        <f t="shared" si="18"/>
        <v>SRSA</v>
      </c>
      <c r="AB122" s="103">
        <f t="shared" si="19"/>
        <v>1</v>
      </c>
      <c r="AC122" s="104">
        <f t="shared" si="20"/>
        <v>0</v>
      </c>
      <c r="AD122" s="106">
        <f t="shared" si="21"/>
        <v>0</v>
      </c>
      <c r="AE122" s="111" t="str">
        <f t="shared" si="14"/>
        <v>-</v>
      </c>
      <c r="AF122" s="103">
        <f t="shared" si="15"/>
        <v>0</v>
      </c>
      <c r="AG122" s="1" t="s">
        <v>452</v>
      </c>
    </row>
    <row r="123" spans="1:33" s="1" customFormat="1" ht="12.75">
      <c r="A123" s="102">
        <v>1921120</v>
      </c>
      <c r="B123" s="102" t="s">
        <v>184</v>
      </c>
      <c r="C123" s="103" t="s">
        <v>185</v>
      </c>
      <c r="D123" s="104" t="s">
        <v>186</v>
      </c>
      <c r="E123" s="104" t="s">
        <v>187</v>
      </c>
      <c r="F123" s="104">
        <v>50034</v>
      </c>
      <c r="G123" s="105">
        <v>200</v>
      </c>
      <c r="H123" s="106">
        <v>5153256202</v>
      </c>
      <c r="I123" s="107">
        <v>7</v>
      </c>
      <c r="J123" s="108" t="s">
        <v>371</v>
      </c>
      <c r="K123" s="72"/>
      <c r="L123" s="64">
        <v>270</v>
      </c>
      <c r="M123" s="68" t="s">
        <v>368</v>
      </c>
      <c r="N123" s="109">
        <v>1.538461538</v>
      </c>
      <c r="O123" s="108" t="s">
        <v>368</v>
      </c>
      <c r="P123" s="40"/>
      <c r="Q123" s="72" t="str">
        <f t="shared" si="16"/>
        <v>NO</v>
      </c>
      <c r="R123" s="110" t="s">
        <v>371</v>
      </c>
      <c r="S123" s="41">
        <v>9929.75</v>
      </c>
      <c r="T123" s="47">
        <v>860.0214152261344</v>
      </c>
      <c r="U123" s="47">
        <v>1376</v>
      </c>
      <c r="V123" s="48">
        <v>3479.345205628041</v>
      </c>
      <c r="W123" s="103">
        <f t="shared" si="11"/>
        <v>1</v>
      </c>
      <c r="X123" s="104">
        <f t="shared" si="17"/>
        <v>1</v>
      </c>
      <c r="Y123" s="104">
        <f t="shared" si="12"/>
        <v>0</v>
      </c>
      <c r="Z123" s="106">
        <f t="shared" si="13"/>
        <v>0</v>
      </c>
      <c r="AA123" s="111" t="str">
        <f t="shared" si="18"/>
        <v>SRSA</v>
      </c>
      <c r="AB123" s="103">
        <f t="shared" si="19"/>
        <v>1</v>
      </c>
      <c r="AC123" s="104">
        <f t="shared" si="20"/>
        <v>0</v>
      </c>
      <c r="AD123" s="106">
        <f t="shared" si="21"/>
        <v>0</v>
      </c>
      <c r="AE123" s="111" t="str">
        <f t="shared" si="14"/>
        <v>-</v>
      </c>
      <c r="AF123" s="103">
        <f t="shared" si="15"/>
        <v>0</v>
      </c>
      <c r="AG123" s="1" t="s">
        <v>451</v>
      </c>
    </row>
    <row r="124" spans="1:33" s="1" customFormat="1" ht="12.75">
      <c r="A124" s="102">
        <v>1921210</v>
      </c>
      <c r="B124" s="102" t="s">
        <v>188</v>
      </c>
      <c r="C124" s="103" t="s">
        <v>189</v>
      </c>
      <c r="D124" s="104" t="s">
        <v>190</v>
      </c>
      <c r="E124" s="104" t="s">
        <v>191</v>
      </c>
      <c r="F124" s="104">
        <v>50459</v>
      </c>
      <c r="G124" s="105">
        <v>289</v>
      </c>
      <c r="H124" s="106">
        <v>6413242021</v>
      </c>
      <c r="I124" s="107">
        <v>7</v>
      </c>
      <c r="J124" s="108" t="s">
        <v>371</v>
      </c>
      <c r="K124" s="72"/>
      <c r="L124" s="64">
        <v>508</v>
      </c>
      <c r="M124" s="68" t="s">
        <v>368</v>
      </c>
      <c r="N124" s="109">
        <v>8.08678501</v>
      </c>
      <c r="O124" s="108" t="s">
        <v>368</v>
      </c>
      <c r="P124" s="40"/>
      <c r="Q124" s="72" t="str">
        <f t="shared" si="16"/>
        <v>NO</v>
      </c>
      <c r="R124" s="110" t="s">
        <v>371</v>
      </c>
      <c r="S124" s="41">
        <v>20398.73</v>
      </c>
      <c r="T124" s="47">
        <v>1371.0407949539924</v>
      </c>
      <c r="U124" s="47">
        <v>2272</v>
      </c>
      <c r="V124" s="48">
        <v>2547.9057667276165</v>
      </c>
      <c r="W124" s="103">
        <f t="shared" si="11"/>
        <v>1</v>
      </c>
      <c r="X124" s="104">
        <f t="shared" si="17"/>
        <v>1</v>
      </c>
      <c r="Y124" s="104">
        <f t="shared" si="12"/>
        <v>0</v>
      </c>
      <c r="Z124" s="106">
        <f t="shared" si="13"/>
        <v>0</v>
      </c>
      <c r="AA124" s="111" t="str">
        <f t="shared" si="18"/>
        <v>SRSA</v>
      </c>
      <c r="AB124" s="103">
        <f t="shared" si="19"/>
        <v>1</v>
      </c>
      <c r="AC124" s="104">
        <f t="shared" si="20"/>
        <v>0</v>
      </c>
      <c r="AD124" s="106">
        <f t="shared" si="21"/>
        <v>0</v>
      </c>
      <c r="AE124" s="111" t="str">
        <f t="shared" si="14"/>
        <v>-</v>
      </c>
      <c r="AF124" s="103">
        <f t="shared" si="15"/>
        <v>0</v>
      </c>
      <c r="AG124" s="1" t="s">
        <v>450</v>
      </c>
    </row>
    <row r="125" spans="1:33" s="1" customFormat="1" ht="12.75">
      <c r="A125" s="102">
        <v>1921600</v>
      </c>
      <c r="B125" s="102" t="s">
        <v>195</v>
      </c>
      <c r="C125" s="103" t="s">
        <v>196</v>
      </c>
      <c r="D125" s="104" t="s">
        <v>197</v>
      </c>
      <c r="E125" s="104" t="s">
        <v>198</v>
      </c>
      <c r="F125" s="104">
        <v>51458</v>
      </c>
      <c r="G125" s="105">
        <v>475</v>
      </c>
      <c r="H125" s="106">
        <v>7126682289</v>
      </c>
      <c r="I125" s="107">
        <v>7</v>
      </c>
      <c r="J125" s="108" t="s">
        <v>371</v>
      </c>
      <c r="K125" s="72"/>
      <c r="L125" s="64">
        <v>373</v>
      </c>
      <c r="M125" s="68" t="s">
        <v>368</v>
      </c>
      <c r="N125" s="109">
        <v>10.38647343</v>
      </c>
      <c r="O125" s="108" t="s">
        <v>368</v>
      </c>
      <c r="P125" s="40"/>
      <c r="Q125" s="72" t="str">
        <f t="shared" si="16"/>
        <v>NO</v>
      </c>
      <c r="R125" s="110" t="s">
        <v>371</v>
      </c>
      <c r="S125" s="41">
        <v>18288.1</v>
      </c>
      <c r="T125" s="47">
        <v>1470.3638526990871</v>
      </c>
      <c r="U125" s="47">
        <v>2165</v>
      </c>
      <c r="V125" s="48">
        <v>2920.5794571635524</v>
      </c>
      <c r="W125" s="103">
        <f t="shared" si="11"/>
        <v>1</v>
      </c>
      <c r="X125" s="104">
        <f t="shared" si="17"/>
        <v>1</v>
      </c>
      <c r="Y125" s="104">
        <f t="shared" si="12"/>
        <v>0</v>
      </c>
      <c r="Z125" s="106">
        <f t="shared" si="13"/>
        <v>0</v>
      </c>
      <c r="AA125" s="111" t="str">
        <f t="shared" si="18"/>
        <v>SRSA</v>
      </c>
      <c r="AB125" s="103">
        <f t="shared" si="19"/>
        <v>1</v>
      </c>
      <c r="AC125" s="104">
        <f t="shared" si="20"/>
        <v>0</v>
      </c>
      <c r="AD125" s="106">
        <f t="shared" si="21"/>
        <v>0</v>
      </c>
      <c r="AE125" s="111" t="str">
        <f t="shared" si="14"/>
        <v>-</v>
      </c>
      <c r="AF125" s="103">
        <f t="shared" si="15"/>
        <v>0</v>
      </c>
      <c r="AG125" s="1" t="s">
        <v>449</v>
      </c>
    </row>
    <row r="126" spans="1:33" s="1" customFormat="1" ht="12.75">
      <c r="A126" s="102">
        <v>1921720</v>
      </c>
      <c r="B126" s="102" t="s">
        <v>206</v>
      </c>
      <c r="C126" s="103" t="s">
        <v>207</v>
      </c>
      <c r="D126" s="104" t="s">
        <v>208</v>
      </c>
      <c r="E126" s="104" t="s">
        <v>209</v>
      </c>
      <c r="F126" s="104">
        <v>52320</v>
      </c>
      <c r="G126" s="105" t="s">
        <v>354</v>
      </c>
      <c r="H126" s="106">
        <v>3194842155</v>
      </c>
      <c r="I126" s="107">
        <v>8</v>
      </c>
      <c r="J126" s="108" t="s">
        <v>371</v>
      </c>
      <c r="K126" s="72"/>
      <c r="L126" s="64">
        <v>260</v>
      </c>
      <c r="M126" s="68" t="s">
        <v>368</v>
      </c>
      <c r="N126" s="109">
        <v>10.59602649</v>
      </c>
      <c r="O126" s="108" t="s">
        <v>368</v>
      </c>
      <c r="P126" s="40"/>
      <c r="Q126" s="72" t="str">
        <f t="shared" si="16"/>
        <v>NO</v>
      </c>
      <c r="R126" s="110" t="s">
        <v>371</v>
      </c>
      <c r="S126" s="41">
        <v>13772.76</v>
      </c>
      <c r="T126" s="47">
        <v>1279.282585856394</v>
      </c>
      <c r="U126" s="47">
        <v>1709</v>
      </c>
      <c r="V126" s="48">
        <v>1967.5092928766721</v>
      </c>
      <c r="W126" s="103">
        <f t="shared" si="11"/>
        <v>1</v>
      </c>
      <c r="X126" s="104">
        <f t="shared" si="17"/>
        <v>1</v>
      </c>
      <c r="Y126" s="104">
        <f t="shared" si="12"/>
        <v>0</v>
      </c>
      <c r="Z126" s="106">
        <f t="shared" si="13"/>
        <v>0</v>
      </c>
      <c r="AA126" s="111" t="str">
        <f t="shared" si="18"/>
        <v>SRSA</v>
      </c>
      <c r="AB126" s="103">
        <f t="shared" si="19"/>
        <v>1</v>
      </c>
      <c r="AC126" s="104">
        <f t="shared" si="20"/>
        <v>0</v>
      </c>
      <c r="AD126" s="106">
        <f t="shared" si="21"/>
        <v>0</v>
      </c>
      <c r="AE126" s="111" t="str">
        <f t="shared" si="14"/>
        <v>-</v>
      </c>
      <c r="AF126" s="103">
        <f t="shared" si="15"/>
        <v>0</v>
      </c>
      <c r="AG126" s="1" t="s">
        <v>448</v>
      </c>
    </row>
    <row r="127" spans="1:33" s="1" customFormat="1" ht="12.75">
      <c r="A127" s="102">
        <v>1921810</v>
      </c>
      <c r="B127" s="102" t="s">
        <v>210</v>
      </c>
      <c r="C127" s="103" t="s">
        <v>211</v>
      </c>
      <c r="D127" s="104" t="s">
        <v>212</v>
      </c>
      <c r="E127" s="104" t="s">
        <v>213</v>
      </c>
      <c r="F127" s="104">
        <v>50858</v>
      </c>
      <c r="G127" s="105">
        <v>129</v>
      </c>
      <c r="H127" s="106">
        <v>6413375061</v>
      </c>
      <c r="I127" s="107">
        <v>7</v>
      </c>
      <c r="J127" s="108" t="s">
        <v>371</v>
      </c>
      <c r="K127" s="72"/>
      <c r="L127" s="64">
        <v>320</v>
      </c>
      <c r="M127" s="68" t="s">
        <v>368</v>
      </c>
      <c r="N127" s="109">
        <v>8.391608392</v>
      </c>
      <c r="O127" s="108" t="s">
        <v>368</v>
      </c>
      <c r="P127" s="40"/>
      <c r="Q127" s="72" t="str">
        <f t="shared" si="16"/>
        <v>NO</v>
      </c>
      <c r="R127" s="110" t="s">
        <v>371</v>
      </c>
      <c r="S127" s="41">
        <v>11801.5</v>
      </c>
      <c r="T127" s="47">
        <v>2172.3898339308803</v>
      </c>
      <c r="U127" s="47">
        <v>2622</v>
      </c>
      <c r="V127" s="48">
        <v>2218.8500938498023</v>
      </c>
      <c r="W127" s="103">
        <f t="shared" si="11"/>
        <v>1</v>
      </c>
      <c r="X127" s="104">
        <f t="shared" si="17"/>
        <v>1</v>
      </c>
      <c r="Y127" s="104">
        <f t="shared" si="12"/>
        <v>0</v>
      </c>
      <c r="Z127" s="106">
        <f t="shared" si="13"/>
        <v>0</v>
      </c>
      <c r="AA127" s="111" t="str">
        <f t="shared" si="18"/>
        <v>SRSA</v>
      </c>
      <c r="AB127" s="103">
        <f t="shared" si="19"/>
        <v>1</v>
      </c>
      <c r="AC127" s="104">
        <f t="shared" si="20"/>
        <v>0</v>
      </c>
      <c r="AD127" s="106">
        <f t="shared" si="21"/>
        <v>0</v>
      </c>
      <c r="AE127" s="111" t="str">
        <f t="shared" si="14"/>
        <v>-</v>
      </c>
      <c r="AF127" s="103">
        <f t="shared" si="15"/>
        <v>0</v>
      </c>
      <c r="AG127" s="1" t="s">
        <v>447</v>
      </c>
    </row>
    <row r="128" spans="1:33" s="1" customFormat="1" ht="12.75">
      <c r="A128" s="102">
        <v>1922350</v>
      </c>
      <c r="B128" s="102" t="s">
        <v>226</v>
      </c>
      <c r="C128" s="103" t="s">
        <v>227</v>
      </c>
      <c r="D128" s="104" t="s">
        <v>228</v>
      </c>
      <c r="E128" s="104" t="s">
        <v>229</v>
      </c>
      <c r="F128" s="104">
        <v>50665</v>
      </c>
      <c r="G128" s="105" t="s">
        <v>354</v>
      </c>
      <c r="H128" s="106">
        <v>3193461012</v>
      </c>
      <c r="I128" s="107">
        <v>7</v>
      </c>
      <c r="J128" s="108" t="s">
        <v>371</v>
      </c>
      <c r="K128" s="72"/>
      <c r="L128" s="64">
        <v>478</v>
      </c>
      <c r="M128" s="68" t="s">
        <v>368</v>
      </c>
      <c r="N128" s="109">
        <v>7.991360691</v>
      </c>
      <c r="O128" s="108" t="s">
        <v>368</v>
      </c>
      <c r="P128" s="40"/>
      <c r="Q128" s="72" t="str">
        <f t="shared" si="16"/>
        <v>NO</v>
      </c>
      <c r="R128" s="110" t="s">
        <v>371</v>
      </c>
      <c r="S128" s="41">
        <v>22263.54</v>
      </c>
      <c r="T128" s="47">
        <v>948.9786115171291</v>
      </c>
      <c r="U128" s="47">
        <v>1809</v>
      </c>
      <c r="V128" s="48">
        <v>2321.206220751852</v>
      </c>
      <c r="W128" s="103">
        <f t="shared" si="11"/>
        <v>1</v>
      </c>
      <c r="X128" s="104">
        <f t="shared" si="17"/>
        <v>1</v>
      </c>
      <c r="Y128" s="104">
        <f t="shared" si="12"/>
        <v>0</v>
      </c>
      <c r="Z128" s="106">
        <f t="shared" si="13"/>
        <v>0</v>
      </c>
      <c r="AA128" s="111" t="str">
        <f t="shared" si="18"/>
        <v>SRSA</v>
      </c>
      <c r="AB128" s="103">
        <f t="shared" si="19"/>
        <v>1</v>
      </c>
      <c r="AC128" s="104">
        <f t="shared" si="20"/>
        <v>0</v>
      </c>
      <c r="AD128" s="106">
        <f t="shared" si="21"/>
        <v>0</v>
      </c>
      <c r="AE128" s="111" t="str">
        <f t="shared" si="14"/>
        <v>-</v>
      </c>
      <c r="AF128" s="103">
        <f t="shared" si="15"/>
        <v>0</v>
      </c>
      <c r="AG128" s="1" t="s">
        <v>446</v>
      </c>
    </row>
    <row r="129" spans="1:33" s="1" customFormat="1" ht="12.75">
      <c r="A129" s="102">
        <v>1922380</v>
      </c>
      <c r="B129" s="102" t="s">
        <v>230</v>
      </c>
      <c r="C129" s="103" t="s">
        <v>231</v>
      </c>
      <c r="D129" s="104" t="s">
        <v>232</v>
      </c>
      <c r="E129" s="104" t="s">
        <v>233</v>
      </c>
      <c r="F129" s="104">
        <v>50050</v>
      </c>
      <c r="G129" s="105">
        <v>157</v>
      </c>
      <c r="H129" s="106">
        <v>5153893111</v>
      </c>
      <c r="I129" s="107">
        <v>7</v>
      </c>
      <c r="J129" s="108" t="s">
        <v>371</v>
      </c>
      <c r="K129" s="72"/>
      <c r="L129" s="64">
        <v>153</v>
      </c>
      <c r="M129" s="68" t="s">
        <v>368</v>
      </c>
      <c r="N129" s="109">
        <v>14.95327103</v>
      </c>
      <c r="O129" s="108" t="s">
        <v>368</v>
      </c>
      <c r="P129" s="40"/>
      <c r="Q129" s="72" t="str">
        <f t="shared" si="16"/>
        <v>NO</v>
      </c>
      <c r="R129" s="110" t="s">
        <v>371</v>
      </c>
      <c r="S129" s="41">
        <v>8680.92</v>
      </c>
      <c r="T129" s="47">
        <v>865.7349540591583</v>
      </c>
      <c r="U129" s="47">
        <v>1168</v>
      </c>
      <c r="V129" s="48">
        <v>1443.520280430761</v>
      </c>
      <c r="W129" s="103">
        <f t="shared" si="11"/>
        <v>1</v>
      </c>
      <c r="X129" s="104">
        <f t="shared" si="17"/>
        <v>1</v>
      </c>
      <c r="Y129" s="104">
        <f t="shared" si="12"/>
        <v>0</v>
      </c>
      <c r="Z129" s="106">
        <f t="shared" si="13"/>
        <v>0</v>
      </c>
      <c r="AA129" s="111" t="str">
        <f t="shared" si="18"/>
        <v>SRSA</v>
      </c>
      <c r="AB129" s="103">
        <f t="shared" si="19"/>
        <v>1</v>
      </c>
      <c r="AC129" s="104">
        <f t="shared" si="20"/>
        <v>0</v>
      </c>
      <c r="AD129" s="106">
        <f t="shared" si="21"/>
        <v>0</v>
      </c>
      <c r="AE129" s="111" t="str">
        <f t="shared" si="14"/>
        <v>-</v>
      </c>
      <c r="AF129" s="103">
        <f t="shared" si="15"/>
        <v>0</v>
      </c>
      <c r="AG129" s="1" t="s">
        <v>445</v>
      </c>
    </row>
    <row r="130" spans="1:33" s="1" customFormat="1" ht="12.75">
      <c r="A130" s="102">
        <v>1923220</v>
      </c>
      <c r="B130" s="102" t="s">
        <v>257</v>
      </c>
      <c r="C130" s="103" t="s">
        <v>258</v>
      </c>
      <c r="D130" s="104" t="s">
        <v>259</v>
      </c>
      <c r="E130" s="104" t="s">
        <v>260</v>
      </c>
      <c r="F130" s="104">
        <v>50575</v>
      </c>
      <c r="G130" s="105" t="s">
        <v>354</v>
      </c>
      <c r="H130" s="106">
        <v>7124682268</v>
      </c>
      <c r="I130" s="107">
        <v>7</v>
      </c>
      <c r="J130" s="108" t="s">
        <v>371</v>
      </c>
      <c r="K130" s="72"/>
      <c r="L130" s="64">
        <v>250</v>
      </c>
      <c r="M130" s="68" t="s">
        <v>368</v>
      </c>
      <c r="N130" s="109">
        <v>10.48951049</v>
      </c>
      <c r="O130" s="108" t="s">
        <v>368</v>
      </c>
      <c r="P130" s="40"/>
      <c r="Q130" s="72" t="str">
        <f t="shared" si="16"/>
        <v>NO</v>
      </c>
      <c r="R130" s="110" t="s">
        <v>371</v>
      </c>
      <c r="S130" s="41">
        <v>15619.57</v>
      </c>
      <c r="T130" s="47">
        <v>1360.6846228537688</v>
      </c>
      <c r="U130" s="47">
        <v>1789</v>
      </c>
      <c r="V130" s="48">
        <v>1862.4216153859784</v>
      </c>
      <c r="W130" s="103">
        <f t="shared" si="11"/>
        <v>1</v>
      </c>
      <c r="X130" s="104">
        <f t="shared" si="17"/>
        <v>1</v>
      </c>
      <c r="Y130" s="104">
        <f t="shared" si="12"/>
        <v>0</v>
      </c>
      <c r="Z130" s="106">
        <f t="shared" si="13"/>
        <v>0</v>
      </c>
      <c r="AA130" s="111" t="str">
        <f t="shared" si="18"/>
        <v>SRSA</v>
      </c>
      <c r="AB130" s="103">
        <f t="shared" si="19"/>
        <v>1</v>
      </c>
      <c r="AC130" s="104">
        <f t="shared" si="20"/>
        <v>0</v>
      </c>
      <c r="AD130" s="106">
        <f t="shared" si="21"/>
        <v>0</v>
      </c>
      <c r="AE130" s="111" t="str">
        <f t="shared" si="14"/>
        <v>-</v>
      </c>
      <c r="AF130" s="103">
        <f t="shared" si="15"/>
        <v>0</v>
      </c>
      <c r="AG130" s="1" t="s">
        <v>444</v>
      </c>
    </row>
    <row r="131" spans="1:33" s="1" customFormat="1" ht="12.75">
      <c r="A131" s="102">
        <v>1923340</v>
      </c>
      <c r="B131" s="102" t="s">
        <v>261</v>
      </c>
      <c r="C131" s="103" t="s">
        <v>262</v>
      </c>
      <c r="D131" s="104" t="s">
        <v>263</v>
      </c>
      <c r="E131" s="104" t="s">
        <v>264</v>
      </c>
      <c r="F131" s="104">
        <v>52162</v>
      </c>
      <c r="G131" s="105">
        <v>717</v>
      </c>
      <c r="H131" s="106">
        <v>5638647651</v>
      </c>
      <c r="I131" s="107">
        <v>7</v>
      </c>
      <c r="J131" s="108" t="s">
        <v>371</v>
      </c>
      <c r="K131" s="72"/>
      <c r="L131" s="64">
        <v>535</v>
      </c>
      <c r="M131" s="68" t="s">
        <v>368</v>
      </c>
      <c r="N131" s="109">
        <v>12.99093656</v>
      </c>
      <c r="O131" s="108" t="s">
        <v>368</v>
      </c>
      <c r="P131" s="40"/>
      <c r="Q131" s="72" t="str">
        <f t="shared" si="16"/>
        <v>NO</v>
      </c>
      <c r="R131" s="110" t="s">
        <v>371</v>
      </c>
      <c r="S131" s="41">
        <v>31243.13</v>
      </c>
      <c r="T131" s="47">
        <v>2635.2723751172716</v>
      </c>
      <c r="U131" s="47">
        <v>3488</v>
      </c>
      <c r="V131" s="48">
        <v>4202.426315305981</v>
      </c>
      <c r="W131" s="103">
        <f t="shared" si="11"/>
        <v>1</v>
      </c>
      <c r="X131" s="104">
        <f t="shared" si="17"/>
        <v>1</v>
      </c>
      <c r="Y131" s="104">
        <f t="shared" si="12"/>
        <v>0</v>
      </c>
      <c r="Z131" s="106">
        <f t="shared" si="13"/>
        <v>0</v>
      </c>
      <c r="AA131" s="111" t="str">
        <f t="shared" si="18"/>
        <v>SRSA</v>
      </c>
      <c r="AB131" s="103">
        <f t="shared" si="19"/>
        <v>1</v>
      </c>
      <c r="AC131" s="104">
        <f t="shared" si="20"/>
        <v>0</v>
      </c>
      <c r="AD131" s="106">
        <f t="shared" si="21"/>
        <v>0</v>
      </c>
      <c r="AE131" s="111" t="str">
        <f t="shared" si="14"/>
        <v>-</v>
      </c>
      <c r="AF131" s="103">
        <f t="shared" si="15"/>
        <v>0</v>
      </c>
      <c r="AG131" s="1" t="s">
        <v>443</v>
      </c>
    </row>
    <row r="132" spans="1:33" s="1" customFormat="1" ht="12.75">
      <c r="A132" s="102">
        <v>1923760</v>
      </c>
      <c r="B132" s="102" t="s">
        <v>265</v>
      </c>
      <c r="C132" s="103" t="s">
        <v>266</v>
      </c>
      <c r="D132" s="104" t="s">
        <v>267</v>
      </c>
      <c r="E132" s="104" t="s">
        <v>268</v>
      </c>
      <c r="F132" s="104">
        <v>50859</v>
      </c>
      <c r="G132" s="105" t="s">
        <v>354</v>
      </c>
      <c r="H132" s="106">
        <v>6413352212</v>
      </c>
      <c r="I132" s="107">
        <v>7</v>
      </c>
      <c r="J132" s="108" t="s">
        <v>371</v>
      </c>
      <c r="K132" s="72"/>
      <c r="L132" s="64">
        <v>41</v>
      </c>
      <c r="M132" s="68" t="s">
        <v>368</v>
      </c>
      <c r="N132" s="109">
        <v>2.06185567</v>
      </c>
      <c r="O132" s="108" t="s">
        <v>368</v>
      </c>
      <c r="P132" s="40"/>
      <c r="Q132" s="72" t="str">
        <f t="shared" si="16"/>
        <v>NO</v>
      </c>
      <c r="R132" s="110" t="s">
        <v>371</v>
      </c>
      <c r="S132" s="41">
        <v>2561.96</v>
      </c>
      <c r="T132" s="47">
        <v>425.8400888672186</v>
      </c>
      <c r="U132" s="47">
        <v>481</v>
      </c>
      <c r="V132" s="48">
        <v>351.500227464351</v>
      </c>
      <c r="W132" s="103">
        <f t="shared" si="11"/>
        <v>1</v>
      </c>
      <c r="X132" s="104">
        <f t="shared" si="17"/>
        <v>1</v>
      </c>
      <c r="Y132" s="104">
        <f t="shared" si="12"/>
        <v>0</v>
      </c>
      <c r="Z132" s="106">
        <f t="shared" si="13"/>
        <v>0</v>
      </c>
      <c r="AA132" s="111" t="str">
        <f t="shared" si="18"/>
        <v>SRSA</v>
      </c>
      <c r="AB132" s="103">
        <f t="shared" si="19"/>
        <v>1</v>
      </c>
      <c r="AC132" s="104">
        <f t="shared" si="20"/>
        <v>0</v>
      </c>
      <c r="AD132" s="106">
        <f t="shared" si="21"/>
        <v>0</v>
      </c>
      <c r="AE132" s="111" t="str">
        <f t="shared" si="14"/>
        <v>-</v>
      </c>
      <c r="AF132" s="103">
        <f t="shared" si="15"/>
        <v>0</v>
      </c>
      <c r="AG132" s="1" t="s">
        <v>442</v>
      </c>
    </row>
    <row r="133" spans="1:33" s="1" customFormat="1" ht="12.75">
      <c r="A133" s="102">
        <v>1923790</v>
      </c>
      <c r="B133" s="102" t="s">
        <v>568</v>
      </c>
      <c r="C133" s="103" t="s">
        <v>569</v>
      </c>
      <c r="D133" s="104" t="s">
        <v>1615</v>
      </c>
      <c r="E133" s="104" t="s">
        <v>318</v>
      </c>
      <c r="F133" s="104">
        <v>52069</v>
      </c>
      <c r="G133" s="105" t="s">
        <v>354</v>
      </c>
      <c r="H133" s="106">
        <v>5636893431</v>
      </c>
      <c r="I133" s="107">
        <v>7</v>
      </c>
      <c r="J133" s="108" t="s">
        <v>371</v>
      </c>
      <c r="K133" s="72"/>
      <c r="L133" s="64">
        <v>342</v>
      </c>
      <c r="M133" s="68" t="s">
        <v>368</v>
      </c>
      <c r="N133" s="109">
        <v>12.5</v>
      </c>
      <c r="O133" s="108" t="s">
        <v>368</v>
      </c>
      <c r="P133" s="40"/>
      <c r="Q133" s="72" t="str">
        <f t="shared" si="16"/>
        <v>NO</v>
      </c>
      <c r="R133" s="110" t="s">
        <v>371</v>
      </c>
      <c r="S133" s="41">
        <v>18349.36</v>
      </c>
      <c r="T133" s="47">
        <v>1037.0949898358879</v>
      </c>
      <c r="U133" s="47">
        <v>1634</v>
      </c>
      <c r="V133" s="48">
        <v>1695.3183438187623</v>
      </c>
      <c r="W133" s="103">
        <f t="shared" si="11"/>
        <v>1</v>
      </c>
      <c r="X133" s="104">
        <f t="shared" si="17"/>
        <v>1</v>
      </c>
      <c r="Y133" s="104">
        <f t="shared" si="12"/>
        <v>0</v>
      </c>
      <c r="Z133" s="106">
        <f t="shared" si="13"/>
        <v>0</v>
      </c>
      <c r="AA133" s="111" t="str">
        <f t="shared" si="18"/>
        <v>SRSA</v>
      </c>
      <c r="AB133" s="103">
        <f t="shared" si="19"/>
        <v>1</v>
      </c>
      <c r="AC133" s="104">
        <f t="shared" si="20"/>
        <v>0</v>
      </c>
      <c r="AD133" s="106">
        <f t="shared" si="21"/>
        <v>0</v>
      </c>
      <c r="AE133" s="111" t="str">
        <f t="shared" si="14"/>
        <v>-</v>
      </c>
      <c r="AF133" s="103">
        <f t="shared" si="15"/>
        <v>0</v>
      </c>
      <c r="AG133" s="1" t="s">
        <v>441</v>
      </c>
    </row>
    <row r="134" spans="1:33" s="1" customFormat="1" ht="12.75">
      <c r="A134" s="102">
        <v>1924120</v>
      </c>
      <c r="B134" s="102" t="s">
        <v>574</v>
      </c>
      <c r="C134" s="103" t="s">
        <v>575</v>
      </c>
      <c r="D134" s="104" t="s">
        <v>576</v>
      </c>
      <c r="E134" s="104" t="s">
        <v>577</v>
      </c>
      <c r="F134" s="104">
        <v>51050</v>
      </c>
      <c r="G134" s="105" t="s">
        <v>354</v>
      </c>
      <c r="H134" s="106">
        <v>7127861101</v>
      </c>
      <c r="I134" s="107">
        <v>7</v>
      </c>
      <c r="J134" s="108" t="s">
        <v>371</v>
      </c>
      <c r="K134" s="72"/>
      <c r="L134" s="64">
        <v>358</v>
      </c>
      <c r="M134" s="68" t="s">
        <v>368</v>
      </c>
      <c r="N134" s="109">
        <v>10.42524005</v>
      </c>
      <c r="O134" s="108" t="s">
        <v>368</v>
      </c>
      <c r="P134" s="40"/>
      <c r="Q134" s="72" t="str">
        <f t="shared" si="16"/>
        <v>NO</v>
      </c>
      <c r="R134" s="110" t="s">
        <v>371</v>
      </c>
      <c r="S134" s="41">
        <v>34062.41</v>
      </c>
      <c r="T134" s="47">
        <v>1936.830565696769</v>
      </c>
      <c r="U134" s="47">
        <v>1720.87</v>
      </c>
      <c r="V134" s="48">
        <v>3183.6501456596525</v>
      </c>
      <c r="W134" s="103">
        <f t="shared" si="11"/>
        <v>1</v>
      </c>
      <c r="X134" s="104">
        <f t="shared" si="17"/>
        <v>1</v>
      </c>
      <c r="Y134" s="104">
        <f t="shared" si="12"/>
        <v>0</v>
      </c>
      <c r="Z134" s="106">
        <f t="shared" si="13"/>
        <v>0</v>
      </c>
      <c r="AA134" s="111" t="str">
        <f t="shared" si="18"/>
        <v>SRSA</v>
      </c>
      <c r="AB134" s="103">
        <f t="shared" si="19"/>
        <v>1</v>
      </c>
      <c r="AC134" s="104">
        <f t="shared" si="20"/>
        <v>0</v>
      </c>
      <c r="AD134" s="106">
        <f t="shared" si="21"/>
        <v>0</v>
      </c>
      <c r="AE134" s="111" t="str">
        <f t="shared" si="14"/>
        <v>-</v>
      </c>
      <c r="AF134" s="103">
        <f t="shared" si="15"/>
        <v>0</v>
      </c>
      <c r="AG134" s="1" t="s">
        <v>440</v>
      </c>
    </row>
    <row r="135" spans="1:33" s="1" customFormat="1" ht="12.75">
      <c r="A135" s="102">
        <v>1924150</v>
      </c>
      <c r="B135" s="102" t="s">
        <v>578</v>
      </c>
      <c r="C135" s="103" t="s">
        <v>579</v>
      </c>
      <c r="D135" s="104" t="s">
        <v>580</v>
      </c>
      <c r="E135" s="104" t="s">
        <v>581</v>
      </c>
      <c r="F135" s="104">
        <v>50466</v>
      </c>
      <c r="G135" s="105" t="s">
        <v>354</v>
      </c>
      <c r="H135" s="106">
        <v>6419852288</v>
      </c>
      <c r="I135" s="107">
        <v>7</v>
      </c>
      <c r="J135" s="108" t="s">
        <v>371</v>
      </c>
      <c r="K135" s="72"/>
      <c r="L135" s="64">
        <v>395</v>
      </c>
      <c r="M135" s="68" t="s">
        <v>368</v>
      </c>
      <c r="N135" s="109">
        <v>15.97444089</v>
      </c>
      <c r="O135" s="108" t="s">
        <v>368</v>
      </c>
      <c r="P135" s="40"/>
      <c r="Q135" s="72" t="str">
        <f t="shared" si="16"/>
        <v>NO</v>
      </c>
      <c r="R135" s="110" t="s">
        <v>371</v>
      </c>
      <c r="S135" s="41">
        <v>36053.62</v>
      </c>
      <c r="T135" s="47">
        <v>2818.559765157758</v>
      </c>
      <c r="U135" s="47">
        <v>3417</v>
      </c>
      <c r="V135" s="48">
        <v>2099.4349257755603</v>
      </c>
      <c r="W135" s="103">
        <f t="shared" si="11"/>
        <v>1</v>
      </c>
      <c r="X135" s="104">
        <f t="shared" si="17"/>
        <v>1</v>
      </c>
      <c r="Y135" s="104">
        <f t="shared" si="12"/>
        <v>0</v>
      </c>
      <c r="Z135" s="106">
        <f t="shared" si="13"/>
        <v>0</v>
      </c>
      <c r="AA135" s="111" t="str">
        <f t="shared" si="18"/>
        <v>SRSA</v>
      </c>
      <c r="AB135" s="103">
        <f t="shared" si="19"/>
        <v>1</v>
      </c>
      <c r="AC135" s="104">
        <f t="shared" si="20"/>
        <v>0</v>
      </c>
      <c r="AD135" s="106">
        <f t="shared" si="21"/>
        <v>0</v>
      </c>
      <c r="AE135" s="111" t="str">
        <f t="shared" si="14"/>
        <v>-</v>
      </c>
      <c r="AF135" s="103">
        <f t="shared" si="15"/>
        <v>0</v>
      </c>
      <c r="AG135" s="1" t="s">
        <v>439</v>
      </c>
    </row>
    <row r="136" spans="1:33" s="1" customFormat="1" ht="12.75">
      <c r="A136" s="102">
        <v>1910340</v>
      </c>
      <c r="B136" s="102" t="s">
        <v>1390</v>
      </c>
      <c r="C136" s="103" t="s">
        <v>1391</v>
      </c>
      <c r="D136" s="104" t="s">
        <v>1392</v>
      </c>
      <c r="E136" s="104" t="s">
        <v>1393</v>
      </c>
      <c r="F136" s="104">
        <v>51016</v>
      </c>
      <c r="G136" s="105">
        <v>8</v>
      </c>
      <c r="H136" s="106">
        <v>7123724420</v>
      </c>
      <c r="I136" s="107" t="s">
        <v>373</v>
      </c>
      <c r="J136" s="108" t="s">
        <v>371</v>
      </c>
      <c r="K136" s="72"/>
      <c r="L136" s="64">
        <v>459</v>
      </c>
      <c r="M136" s="68" t="s">
        <v>368</v>
      </c>
      <c r="N136" s="109">
        <v>15.55555556</v>
      </c>
      <c r="O136" s="108" t="s">
        <v>368</v>
      </c>
      <c r="P136" s="40"/>
      <c r="Q136" s="72" t="str">
        <f t="shared" si="16"/>
        <v>NO</v>
      </c>
      <c r="R136" s="110" t="s">
        <v>371</v>
      </c>
      <c r="S136" s="41">
        <v>26168.34</v>
      </c>
      <c r="T136" s="47">
        <v>2304.897731213544</v>
      </c>
      <c r="U136" s="47">
        <v>3111</v>
      </c>
      <c r="V136" s="48">
        <v>3692.419310624543</v>
      </c>
      <c r="W136" s="103">
        <f t="shared" si="11"/>
        <v>1</v>
      </c>
      <c r="X136" s="104">
        <f t="shared" si="17"/>
        <v>1</v>
      </c>
      <c r="Y136" s="104">
        <f t="shared" si="12"/>
        <v>0</v>
      </c>
      <c r="Z136" s="106">
        <f t="shared" si="13"/>
        <v>0</v>
      </c>
      <c r="AA136" s="111" t="str">
        <f t="shared" si="18"/>
        <v>SRSA</v>
      </c>
      <c r="AB136" s="103">
        <f t="shared" si="19"/>
        <v>1</v>
      </c>
      <c r="AC136" s="104">
        <f t="shared" si="20"/>
        <v>0</v>
      </c>
      <c r="AD136" s="106">
        <f t="shared" si="21"/>
        <v>0</v>
      </c>
      <c r="AE136" s="111" t="str">
        <f t="shared" si="14"/>
        <v>-</v>
      </c>
      <c r="AF136" s="103">
        <f t="shared" si="15"/>
        <v>0</v>
      </c>
      <c r="AG136" s="1" t="s">
        <v>438</v>
      </c>
    </row>
    <row r="137" spans="1:33" s="1" customFormat="1" ht="12.75">
      <c r="A137" s="102">
        <v>1924720</v>
      </c>
      <c r="B137" s="102" t="s">
        <v>586</v>
      </c>
      <c r="C137" s="103" t="s">
        <v>587</v>
      </c>
      <c r="D137" s="104" t="s">
        <v>588</v>
      </c>
      <c r="E137" s="104" t="s">
        <v>589</v>
      </c>
      <c r="F137" s="104">
        <v>50579</v>
      </c>
      <c r="G137" s="105" t="s">
        <v>354</v>
      </c>
      <c r="H137" s="106">
        <v>7122977341</v>
      </c>
      <c r="I137" s="107">
        <v>7</v>
      </c>
      <c r="J137" s="108" t="s">
        <v>371</v>
      </c>
      <c r="K137" s="72"/>
      <c r="L137" s="64">
        <v>511</v>
      </c>
      <c r="M137" s="68" t="s">
        <v>368</v>
      </c>
      <c r="N137" s="109">
        <v>7.378640777</v>
      </c>
      <c r="O137" s="108" t="s">
        <v>368</v>
      </c>
      <c r="P137" s="40"/>
      <c r="Q137" s="72" t="str">
        <f t="shared" si="16"/>
        <v>NO</v>
      </c>
      <c r="R137" s="110" t="s">
        <v>371</v>
      </c>
      <c r="S137" s="41">
        <v>24880.49</v>
      </c>
      <c r="T137" s="47">
        <v>1745.7808466255894</v>
      </c>
      <c r="U137" s="47">
        <v>2659</v>
      </c>
      <c r="V137" s="48">
        <v>3728.979820503618</v>
      </c>
      <c r="W137" s="103">
        <f t="shared" si="11"/>
        <v>1</v>
      </c>
      <c r="X137" s="104">
        <f t="shared" si="17"/>
        <v>1</v>
      </c>
      <c r="Y137" s="104">
        <f t="shared" si="12"/>
        <v>0</v>
      </c>
      <c r="Z137" s="106">
        <f t="shared" si="13"/>
        <v>0</v>
      </c>
      <c r="AA137" s="111" t="str">
        <f t="shared" si="18"/>
        <v>SRSA</v>
      </c>
      <c r="AB137" s="103">
        <f t="shared" si="19"/>
        <v>1</v>
      </c>
      <c r="AC137" s="104">
        <f t="shared" si="20"/>
        <v>0</v>
      </c>
      <c r="AD137" s="106">
        <f t="shared" si="21"/>
        <v>0</v>
      </c>
      <c r="AE137" s="111" t="str">
        <f t="shared" si="14"/>
        <v>-</v>
      </c>
      <c r="AF137" s="103">
        <f t="shared" si="15"/>
        <v>0</v>
      </c>
      <c r="AG137" s="1" t="s">
        <v>437</v>
      </c>
    </row>
    <row r="138" spans="1:33" s="1" customFormat="1" ht="12.75">
      <c r="A138" s="102">
        <v>1924750</v>
      </c>
      <c r="B138" s="102" t="s">
        <v>590</v>
      </c>
      <c r="C138" s="103" t="s">
        <v>591</v>
      </c>
      <c r="D138" s="104" t="s">
        <v>592</v>
      </c>
      <c r="E138" s="104" t="s">
        <v>593</v>
      </c>
      <c r="F138" s="104">
        <v>50469</v>
      </c>
      <c r="G138" s="105" t="s">
        <v>354</v>
      </c>
      <c r="H138" s="106">
        <v>6418223236</v>
      </c>
      <c r="I138" s="107">
        <v>7</v>
      </c>
      <c r="J138" s="108" t="s">
        <v>371</v>
      </c>
      <c r="K138" s="72"/>
      <c r="L138" s="64">
        <v>377</v>
      </c>
      <c r="M138" s="68" t="s">
        <v>368</v>
      </c>
      <c r="N138" s="109">
        <v>8.591885442</v>
      </c>
      <c r="O138" s="108" t="s">
        <v>368</v>
      </c>
      <c r="P138" s="40"/>
      <c r="Q138" s="72" t="str">
        <f t="shared" si="16"/>
        <v>NO</v>
      </c>
      <c r="R138" s="110" t="s">
        <v>371</v>
      </c>
      <c r="S138" s="41">
        <v>16833.96</v>
      </c>
      <c r="T138" s="47">
        <v>1117.191717337871</v>
      </c>
      <c r="U138" s="47">
        <v>1851</v>
      </c>
      <c r="V138" s="48">
        <v>2050.152415780829</v>
      </c>
      <c r="W138" s="103">
        <f t="shared" si="11"/>
        <v>1</v>
      </c>
      <c r="X138" s="104">
        <f t="shared" si="17"/>
        <v>1</v>
      </c>
      <c r="Y138" s="104">
        <f t="shared" si="12"/>
        <v>0</v>
      </c>
      <c r="Z138" s="106">
        <f t="shared" si="13"/>
        <v>0</v>
      </c>
      <c r="AA138" s="111" t="str">
        <f t="shared" si="18"/>
        <v>SRSA</v>
      </c>
      <c r="AB138" s="103">
        <f t="shared" si="19"/>
        <v>1</v>
      </c>
      <c r="AC138" s="104">
        <f t="shared" si="20"/>
        <v>0</v>
      </c>
      <c r="AD138" s="106">
        <f t="shared" si="21"/>
        <v>0</v>
      </c>
      <c r="AE138" s="111" t="str">
        <f t="shared" si="14"/>
        <v>-</v>
      </c>
      <c r="AF138" s="103">
        <f t="shared" si="15"/>
        <v>0</v>
      </c>
      <c r="AG138" s="1" t="s">
        <v>436</v>
      </c>
    </row>
    <row r="139" spans="1:33" s="1" customFormat="1" ht="12.75">
      <c r="A139" s="102">
        <v>1924960</v>
      </c>
      <c r="B139" s="102" t="s">
        <v>598</v>
      </c>
      <c r="C139" s="103" t="s">
        <v>599</v>
      </c>
      <c r="D139" s="104" t="s">
        <v>976</v>
      </c>
      <c r="E139" s="104" t="s">
        <v>303</v>
      </c>
      <c r="F139" s="104">
        <v>50468</v>
      </c>
      <c r="G139" s="105">
        <v>218</v>
      </c>
      <c r="H139" s="106">
        <v>6417563610</v>
      </c>
      <c r="I139" s="107">
        <v>7</v>
      </c>
      <c r="J139" s="108" t="s">
        <v>371</v>
      </c>
      <c r="K139" s="72"/>
      <c r="L139" s="64">
        <v>571</v>
      </c>
      <c r="M139" s="68" t="s">
        <v>368</v>
      </c>
      <c r="N139" s="109">
        <v>14.61897356</v>
      </c>
      <c r="O139" s="108" t="s">
        <v>368</v>
      </c>
      <c r="P139" s="40"/>
      <c r="Q139" s="72" t="str">
        <f t="shared" si="16"/>
        <v>NO</v>
      </c>
      <c r="R139" s="110" t="s">
        <v>371</v>
      </c>
      <c r="S139" s="41">
        <v>30946.42</v>
      </c>
      <c r="T139" s="47">
        <v>2339.3900117018848</v>
      </c>
      <c r="U139" s="47">
        <v>3393</v>
      </c>
      <c r="V139" s="48">
        <v>4382.218335090448</v>
      </c>
      <c r="W139" s="103">
        <f aca="true" t="shared" si="22" ref="W139:W183">IF(OR(J139="YES",K139="YES"),1,0)</f>
        <v>1</v>
      </c>
      <c r="X139" s="104">
        <f t="shared" si="17"/>
        <v>1</v>
      </c>
      <c r="Y139" s="104">
        <f aca="true" t="shared" si="23" ref="Y139:Y183">IF(AND(OR(J139="YES",K139="YES"),(W139=0)),"Trouble",0)</f>
        <v>0</v>
      </c>
      <c r="Z139" s="106">
        <f aca="true" t="shared" si="24" ref="Z139:Z183">IF(AND(OR(AND(ISNUMBER(L139),AND(L139&gt;0,L139&lt;600)),AND(ISNUMBER(L139),AND(L139&gt;0,M139="YES"))),(X139=0)),"Trouble",0)</f>
        <v>0</v>
      </c>
      <c r="AA139" s="111" t="str">
        <f t="shared" si="18"/>
        <v>SRSA</v>
      </c>
      <c r="AB139" s="103">
        <f t="shared" si="19"/>
        <v>1</v>
      </c>
      <c r="AC139" s="104">
        <f t="shared" si="20"/>
        <v>0</v>
      </c>
      <c r="AD139" s="106">
        <f t="shared" si="21"/>
        <v>0</v>
      </c>
      <c r="AE139" s="111" t="str">
        <f aca="true" t="shared" si="25" ref="AE139:AE183">IF(AND(AND(AD139="Initial",AF139=0),AND(ISNUMBER(L139),L139&gt;0)),"RLIS","-")</f>
        <v>-</v>
      </c>
      <c r="AF139" s="103">
        <f aca="true" t="shared" si="26" ref="AF139:AF183">IF(AND(AA139="SRSA",AD139="Initial"),"SRSA",0)</f>
        <v>0</v>
      </c>
      <c r="AG139" s="1" t="s">
        <v>560</v>
      </c>
    </row>
    <row r="140" spans="1:33" s="1" customFormat="1" ht="12.75">
      <c r="A140" s="102">
        <v>1924990</v>
      </c>
      <c r="B140" s="102" t="s">
        <v>600</v>
      </c>
      <c r="C140" s="103" t="s">
        <v>601</v>
      </c>
      <c r="D140" s="104" t="s">
        <v>602</v>
      </c>
      <c r="E140" s="104" t="s">
        <v>603</v>
      </c>
      <c r="F140" s="104">
        <v>50238</v>
      </c>
      <c r="G140" s="105" t="s">
        <v>354</v>
      </c>
      <c r="H140" s="106">
        <v>6415352404</v>
      </c>
      <c r="I140" s="107">
        <v>7</v>
      </c>
      <c r="J140" s="108" t="s">
        <v>371</v>
      </c>
      <c r="K140" s="72"/>
      <c r="L140" s="64">
        <v>132</v>
      </c>
      <c r="M140" s="68" t="s">
        <v>368</v>
      </c>
      <c r="N140" s="109">
        <v>19.21182266</v>
      </c>
      <c r="O140" s="108" t="s">
        <v>368</v>
      </c>
      <c r="P140" s="40"/>
      <c r="Q140" s="72" t="str">
        <f aca="true" t="shared" si="27" ref="Q140:Q183">IF(AND(ISNUMBER(P140),P140&gt;=20),"YES","NO")</f>
        <v>NO</v>
      </c>
      <c r="R140" s="110" t="s">
        <v>371</v>
      </c>
      <c r="S140" s="41">
        <v>13310.75</v>
      </c>
      <c r="T140" s="47">
        <v>1547.3409595074668</v>
      </c>
      <c r="U140" s="47">
        <v>1724</v>
      </c>
      <c r="V140" s="48">
        <v>1507.1191970429059</v>
      </c>
      <c r="W140" s="103">
        <f t="shared" si="22"/>
        <v>1</v>
      </c>
      <c r="X140" s="104">
        <f aca="true" t="shared" si="28" ref="X140:X183">IF(OR(AND(ISNUMBER(L140),AND(L140&gt;0,L140&lt;600)),AND(ISNUMBER(L140),AND(L140&gt;0,M140="YES"))),1,0)</f>
        <v>1</v>
      </c>
      <c r="Y140" s="104">
        <f t="shared" si="23"/>
        <v>0</v>
      </c>
      <c r="Z140" s="106">
        <f t="shared" si="24"/>
        <v>0</v>
      </c>
      <c r="AA140" s="111" t="str">
        <f aca="true" t="shared" si="29" ref="AA140:AA183">IF(AND(W140=1,X140=1),"SRSA","-")</f>
        <v>SRSA</v>
      </c>
      <c r="AB140" s="103">
        <f aca="true" t="shared" si="30" ref="AB140:AB183">IF(R140="YES",1,0)</f>
        <v>1</v>
      </c>
      <c r="AC140" s="104">
        <f aca="true" t="shared" si="31" ref="AC140:AC183">IF(OR(AND(ISNUMBER(P140),P140&gt;=20),(AND(ISNUMBER(P140)=FALSE,AND(ISNUMBER(N140),N140&gt;=20)))),1,0)</f>
        <v>0</v>
      </c>
      <c r="AD140" s="106">
        <f aca="true" t="shared" si="32" ref="AD140:AD183">IF(AND(AB140=1,AC140=1),"Initial",0)</f>
        <v>0</v>
      </c>
      <c r="AE140" s="111" t="str">
        <f t="shared" si="25"/>
        <v>-</v>
      </c>
      <c r="AF140" s="103">
        <f t="shared" si="26"/>
        <v>0</v>
      </c>
      <c r="AG140" s="1" t="s">
        <v>435</v>
      </c>
    </row>
    <row r="141" spans="1:33" s="1" customFormat="1" ht="12.75">
      <c r="A141" s="102">
        <v>1925050</v>
      </c>
      <c r="B141" s="102" t="s">
        <v>604</v>
      </c>
      <c r="C141" s="103" t="s">
        <v>605</v>
      </c>
      <c r="D141" s="104" t="s">
        <v>984</v>
      </c>
      <c r="E141" s="104" t="s">
        <v>606</v>
      </c>
      <c r="F141" s="104">
        <v>51358</v>
      </c>
      <c r="G141" s="105" t="s">
        <v>354</v>
      </c>
      <c r="H141" s="106">
        <v>7128375211</v>
      </c>
      <c r="I141" s="107">
        <v>7</v>
      </c>
      <c r="J141" s="108" t="s">
        <v>371</v>
      </c>
      <c r="K141" s="72"/>
      <c r="L141" s="64">
        <v>234</v>
      </c>
      <c r="M141" s="68" t="s">
        <v>368</v>
      </c>
      <c r="N141" s="109">
        <v>10.35856574</v>
      </c>
      <c r="O141" s="108" t="s">
        <v>368</v>
      </c>
      <c r="P141" s="40"/>
      <c r="Q141" s="72" t="str">
        <f t="shared" si="27"/>
        <v>NO</v>
      </c>
      <c r="R141" s="110" t="s">
        <v>371</v>
      </c>
      <c r="S141" s="41">
        <v>13717.89</v>
      </c>
      <c r="T141" s="47">
        <v>1540.3832844962753</v>
      </c>
      <c r="U141" s="47">
        <v>1934</v>
      </c>
      <c r="V141" s="48">
        <v>1808.8464001992497</v>
      </c>
      <c r="W141" s="103">
        <f t="shared" si="22"/>
        <v>1</v>
      </c>
      <c r="X141" s="104">
        <f t="shared" si="28"/>
        <v>1</v>
      </c>
      <c r="Y141" s="104">
        <f t="shared" si="23"/>
        <v>0</v>
      </c>
      <c r="Z141" s="106">
        <f t="shared" si="24"/>
        <v>0</v>
      </c>
      <c r="AA141" s="111" t="str">
        <f t="shared" si="29"/>
        <v>SRSA</v>
      </c>
      <c r="AB141" s="103">
        <f t="shared" si="30"/>
        <v>1</v>
      </c>
      <c r="AC141" s="104">
        <f t="shared" si="31"/>
        <v>0</v>
      </c>
      <c r="AD141" s="106">
        <f t="shared" si="32"/>
        <v>0</v>
      </c>
      <c r="AE141" s="111" t="str">
        <f t="shared" si="25"/>
        <v>-</v>
      </c>
      <c r="AF141" s="103">
        <f t="shared" si="26"/>
        <v>0</v>
      </c>
      <c r="AG141" s="1" t="s">
        <v>434</v>
      </c>
    </row>
    <row r="142" spans="1:33" s="1" customFormat="1" ht="12.75">
      <c r="A142" s="102">
        <v>1925140</v>
      </c>
      <c r="B142" s="102" t="s">
        <v>607</v>
      </c>
      <c r="C142" s="103" t="s">
        <v>608</v>
      </c>
      <c r="D142" s="104" t="s">
        <v>609</v>
      </c>
      <c r="E142" s="104" t="s">
        <v>610</v>
      </c>
      <c r="F142" s="104">
        <v>50583</v>
      </c>
      <c r="G142" s="105" t="s">
        <v>354</v>
      </c>
      <c r="H142" s="106">
        <v>7126627030</v>
      </c>
      <c r="I142" s="107">
        <v>7</v>
      </c>
      <c r="J142" s="108" t="s">
        <v>371</v>
      </c>
      <c r="K142" s="72"/>
      <c r="L142" s="64">
        <v>452</v>
      </c>
      <c r="M142" s="68" t="s">
        <v>368</v>
      </c>
      <c r="N142" s="109">
        <v>15.43478261</v>
      </c>
      <c r="O142" s="108" t="s">
        <v>368</v>
      </c>
      <c r="P142" s="40"/>
      <c r="Q142" s="72" t="str">
        <f t="shared" si="27"/>
        <v>NO</v>
      </c>
      <c r="R142" s="110" t="s">
        <v>371</v>
      </c>
      <c r="S142" s="41">
        <v>23943.11</v>
      </c>
      <c r="T142" s="47">
        <v>1838.0147067635996</v>
      </c>
      <c r="U142" s="47">
        <v>2707</v>
      </c>
      <c r="V142" s="48">
        <v>3821.6688127654616</v>
      </c>
      <c r="W142" s="103">
        <f t="shared" si="22"/>
        <v>1</v>
      </c>
      <c r="X142" s="104">
        <f t="shared" si="28"/>
        <v>1</v>
      </c>
      <c r="Y142" s="104">
        <f t="shared" si="23"/>
        <v>0</v>
      </c>
      <c r="Z142" s="106">
        <f t="shared" si="24"/>
        <v>0</v>
      </c>
      <c r="AA142" s="111" t="str">
        <f t="shared" si="29"/>
        <v>SRSA</v>
      </c>
      <c r="AB142" s="103">
        <f t="shared" si="30"/>
        <v>1</v>
      </c>
      <c r="AC142" s="104">
        <f t="shared" si="31"/>
        <v>0</v>
      </c>
      <c r="AD142" s="106">
        <f t="shared" si="32"/>
        <v>0</v>
      </c>
      <c r="AE142" s="111" t="str">
        <f t="shared" si="25"/>
        <v>-</v>
      </c>
      <c r="AF142" s="103">
        <f t="shared" si="26"/>
        <v>0</v>
      </c>
      <c r="AG142" s="1" t="s">
        <v>433</v>
      </c>
    </row>
    <row r="143" spans="1:33" s="1" customFormat="1" ht="12.75">
      <c r="A143" s="102">
        <v>1925380</v>
      </c>
      <c r="B143" s="102" t="s">
        <v>618</v>
      </c>
      <c r="C143" s="103" t="s">
        <v>619</v>
      </c>
      <c r="D143" s="104" t="s">
        <v>620</v>
      </c>
      <c r="E143" s="104" t="s">
        <v>621</v>
      </c>
      <c r="F143" s="104">
        <v>51053</v>
      </c>
      <c r="G143" s="105" t="s">
        <v>354</v>
      </c>
      <c r="H143" s="106">
        <v>7122754267</v>
      </c>
      <c r="I143" s="107">
        <v>7</v>
      </c>
      <c r="J143" s="108" t="s">
        <v>371</v>
      </c>
      <c r="K143" s="72"/>
      <c r="L143" s="64">
        <v>435</v>
      </c>
      <c r="M143" s="68" t="s">
        <v>368</v>
      </c>
      <c r="N143" s="109">
        <v>6.976744186</v>
      </c>
      <c r="O143" s="108" t="s">
        <v>368</v>
      </c>
      <c r="P143" s="40"/>
      <c r="Q143" s="72" t="str">
        <f t="shared" si="27"/>
        <v>NO</v>
      </c>
      <c r="R143" s="110" t="s">
        <v>371</v>
      </c>
      <c r="S143" s="41">
        <v>19818.14</v>
      </c>
      <c r="T143" s="47">
        <v>2082.905824728005</v>
      </c>
      <c r="U143" s="47">
        <v>2855</v>
      </c>
      <c r="V143" s="48">
        <v>2360.632228747637</v>
      </c>
      <c r="W143" s="103">
        <f t="shared" si="22"/>
        <v>1</v>
      </c>
      <c r="X143" s="104">
        <f t="shared" si="28"/>
        <v>1</v>
      </c>
      <c r="Y143" s="104">
        <f t="shared" si="23"/>
        <v>0</v>
      </c>
      <c r="Z143" s="106">
        <f t="shared" si="24"/>
        <v>0</v>
      </c>
      <c r="AA143" s="111" t="str">
        <f t="shared" si="29"/>
        <v>SRSA</v>
      </c>
      <c r="AB143" s="103">
        <f t="shared" si="30"/>
        <v>1</v>
      </c>
      <c r="AC143" s="104">
        <f t="shared" si="31"/>
        <v>0</v>
      </c>
      <c r="AD143" s="106">
        <f t="shared" si="32"/>
        <v>0</v>
      </c>
      <c r="AE143" s="111" t="str">
        <f t="shared" si="25"/>
        <v>-</v>
      </c>
      <c r="AF143" s="103">
        <f t="shared" si="26"/>
        <v>0</v>
      </c>
      <c r="AG143" s="1" t="s">
        <v>432</v>
      </c>
    </row>
    <row r="144" spans="1:33" s="1" customFormat="1" ht="12.75">
      <c r="A144" s="102">
        <v>1925410</v>
      </c>
      <c r="B144" s="102" t="s">
        <v>622</v>
      </c>
      <c r="C144" s="103" t="s">
        <v>623</v>
      </c>
      <c r="D144" s="104" t="s">
        <v>624</v>
      </c>
      <c r="E144" s="104" t="s">
        <v>625</v>
      </c>
      <c r="F144" s="104">
        <v>51461</v>
      </c>
      <c r="G144" s="105">
        <v>250</v>
      </c>
      <c r="H144" s="106">
        <v>7126763313</v>
      </c>
      <c r="I144" s="107">
        <v>7</v>
      </c>
      <c r="J144" s="108" t="s">
        <v>371</v>
      </c>
      <c r="K144" s="72"/>
      <c r="L144" s="64">
        <v>186</v>
      </c>
      <c r="M144" s="68" t="s">
        <v>368</v>
      </c>
      <c r="N144" s="109">
        <v>2.893890675</v>
      </c>
      <c r="O144" s="108" t="s">
        <v>368</v>
      </c>
      <c r="P144" s="40"/>
      <c r="Q144" s="72" t="str">
        <f t="shared" si="27"/>
        <v>NO</v>
      </c>
      <c r="R144" s="110" t="s">
        <v>371</v>
      </c>
      <c r="S144" s="41">
        <v>12242.13</v>
      </c>
      <c r="T144" s="47">
        <v>1317.3770090802218</v>
      </c>
      <c r="U144" s="47">
        <v>1554</v>
      </c>
      <c r="V144" s="48">
        <v>1306.3209137133242</v>
      </c>
      <c r="W144" s="103">
        <f t="shared" si="22"/>
        <v>1</v>
      </c>
      <c r="X144" s="104">
        <f t="shared" si="28"/>
        <v>1</v>
      </c>
      <c r="Y144" s="104">
        <f t="shared" si="23"/>
        <v>0</v>
      </c>
      <c r="Z144" s="106">
        <f t="shared" si="24"/>
        <v>0</v>
      </c>
      <c r="AA144" s="111" t="str">
        <f t="shared" si="29"/>
        <v>SRSA</v>
      </c>
      <c r="AB144" s="103">
        <f t="shared" si="30"/>
        <v>1</v>
      </c>
      <c r="AC144" s="104">
        <f t="shared" si="31"/>
        <v>0</v>
      </c>
      <c r="AD144" s="106">
        <f t="shared" si="32"/>
        <v>0</v>
      </c>
      <c r="AE144" s="111" t="str">
        <f t="shared" si="25"/>
        <v>-</v>
      </c>
      <c r="AF144" s="103">
        <f t="shared" si="26"/>
        <v>0</v>
      </c>
      <c r="AG144" s="1" t="s">
        <v>431</v>
      </c>
    </row>
    <row r="145" spans="1:33" s="1" customFormat="1" ht="12.75">
      <c r="A145" s="102">
        <v>1925560</v>
      </c>
      <c r="B145" s="102" t="s">
        <v>626</v>
      </c>
      <c r="C145" s="103" t="s">
        <v>627</v>
      </c>
      <c r="D145" s="104" t="s">
        <v>628</v>
      </c>
      <c r="E145" s="104" t="s">
        <v>629</v>
      </c>
      <c r="F145" s="104">
        <v>50539</v>
      </c>
      <c r="G145" s="105">
        <v>109</v>
      </c>
      <c r="H145" s="106">
        <v>5158892261</v>
      </c>
      <c r="I145" s="107">
        <v>7</v>
      </c>
      <c r="J145" s="108" t="s">
        <v>371</v>
      </c>
      <c r="K145" s="72"/>
      <c r="L145" s="64">
        <v>217</v>
      </c>
      <c r="M145" s="68" t="s">
        <v>368</v>
      </c>
      <c r="N145" s="109">
        <v>12.95546559</v>
      </c>
      <c r="O145" s="108" t="s">
        <v>368</v>
      </c>
      <c r="P145" s="40"/>
      <c r="Q145" s="72" t="str">
        <f t="shared" si="27"/>
        <v>NO</v>
      </c>
      <c r="R145" s="110" t="s">
        <v>371</v>
      </c>
      <c r="S145" s="41">
        <v>13145.78</v>
      </c>
      <c r="T145" s="47">
        <v>1185.4087227261016</v>
      </c>
      <c r="U145" s="47">
        <v>1536</v>
      </c>
      <c r="V145" s="48">
        <v>1649.235730793681</v>
      </c>
      <c r="W145" s="103">
        <f t="shared" si="22"/>
        <v>1</v>
      </c>
      <c r="X145" s="104">
        <f t="shared" si="28"/>
        <v>1</v>
      </c>
      <c r="Y145" s="104">
        <f t="shared" si="23"/>
        <v>0</v>
      </c>
      <c r="Z145" s="106">
        <f t="shared" si="24"/>
        <v>0</v>
      </c>
      <c r="AA145" s="111" t="str">
        <f t="shared" si="29"/>
        <v>SRSA</v>
      </c>
      <c r="AB145" s="103">
        <f t="shared" si="30"/>
        <v>1</v>
      </c>
      <c r="AC145" s="104">
        <f t="shared" si="31"/>
        <v>0</v>
      </c>
      <c r="AD145" s="106">
        <f t="shared" si="32"/>
        <v>0</v>
      </c>
      <c r="AE145" s="111" t="str">
        <f t="shared" si="25"/>
        <v>-</v>
      </c>
      <c r="AF145" s="103">
        <f t="shared" si="26"/>
        <v>0</v>
      </c>
      <c r="AG145" s="1" t="s">
        <v>430</v>
      </c>
    </row>
    <row r="146" spans="1:33" s="1" customFormat="1" ht="12.75">
      <c r="A146" s="102">
        <v>1925620</v>
      </c>
      <c r="B146" s="102" t="s">
        <v>633</v>
      </c>
      <c r="C146" s="103" t="s">
        <v>634</v>
      </c>
      <c r="D146" s="104" t="s">
        <v>635</v>
      </c>
      <c r="E146" s="104" t="s">
        <v>307</v>
      </c>
      <c r="F146" s="104">
        <v>52590</v>
      </c>
      <c r="G146" s="105" t="s">
        <v>354</v>
      </c>
      <c r="H146" s="106">
        <v>6418982291</v>
      </c>
      <c r="I146" s="107">
        <v>7</v>
      </c>
      <c r="J146" s="108" t="s">
        <v>371</v>
      </c>
      <c r="K146" s="72"/>
      <c r="L146" s="64">
        <v>294</v>
      </c>
      <c r="M146" s="68" t="s">
        <v>368</v>
      </c>
      <c r="N146" s="109">
        <v>20.38043478</v>
      </c>
      <c r="O146" s="108" t="s">
        <v>371</v>
      </c>
      <c r="P146" s="40"/>
      <c r="Q146" s="72" t="str">
        <f t="shared" si="27"/>
        <v>NO</v>
      </c>
      <c r="R146" s="110" t="s">
        <v>371</v>
      </c>
      <c r="S146" s="41">
        <v>31030.87</v>
      </c>
      <c r="T146" s="47">
        <v>2361.5815729831584</v>
      </c>
      <c r="U146" s="47">
        <v>2894</v>
      </c>
      <c r="V146" s="48">
        <v>2746.184034759564</v>
      </c>
      <c r="W146" s="103">
        <f t="shared" si="22"/>
        <v>1</v>
      </c>
      <c r="X146" s="104">
        <f t="shared" si="28"/>
        <v>1</v>
      </c>
      <c r="Y146" s="104">
        <f t="shared" si="23"/>
        <v>0</v>
      </c>
      <c r="Z146" s="106">
        <f t="shared" si="24"/>
        <v>0</v>
      </c>
      <c r="AA146" s="111" t="str">
        <f t="shared" si="29"/>
        <v>SRSA</v>
      </c>
      <c r="AB146" s="103">
        <f t="shared" si="30"/>
        <v>1</v>
      </c>
      <c r="AC146" s="104">
        <f t="shared" si="31"/>
        <v>1</v>
      </c>
      <c r="AD146" s="106" t="str">
        <f t="shared" si="32"/>
        <v>Initial</v>
      </c>
      <c r="AE146" s="111" t="str">
        <f t="shared" si="25"/>
        <v>-</v>
      </c>
      <c r="AF146" s="103" t="str">
        <f t="shared" si="26"/>
        <v>SRSA</v>
      </c>
      <c r="AG146" s="1" t="s">
        <v>429</v>
      </c>
    </row>
    <row r="147" spans="1:33" s="1" customFormat="1" ht="12.75">
      <c r="A147" s="102">
        <v>1925920</v>
      </c>
      <c r="B147" s="102" t="s">
        <v>636</v>
      </c>
      <c r="C147" s="103" t="s">
        <v>637</v>
      </c>
      <c r="D147" s="104" t="s">
        <v>638</v>
      </c>
      <c r="E147" s="104" t="s">
        <v>639</v>
      </c>
      <c r="F147" s="104">
        <v>50475</v>
      </c>
      <c r="G147" s="105" t="s">
        <v>354</v>
      </c>
      <c r="H147" s="106">
        <v>6418924160</v>
      </c>
      <c r="I147" s="107">
        <v>7</v>
      </c>
      <c r="J147" s="108" t="s">
        <v>371</v>
      </c>
      <c r="K147" s="72"/>
      <c r="L147" s="64">
        <v>317</v>
      </c>
      <c r="M147" s="68" t="s">
        <v>368</v>
      </c>
      <c r="N147" s="109">
        <v>2.787456446</v>
      </c>
      <c r="O147" s="108" t="s">
        <v>368</v>
      </c>
      <c r="P147" s="40"/>
      <c r="Q147" s="72" t="str">
        <f t="shared" si="27"/>
        <v>NO</v>
      </c>
      <c r="R147" s="110" t="s">
        <v>371</v>
      </c>
      <c r="S147" s="41">
        <v>12542.87</v>
      </c>
      <c r="T147" s="47">
        <v>764.4373261018035</v>
      </c>
      <c r="U147" s="47">
        <v>1325</v>
      </c>
      <c r="V147" s="48">
        <v>1547.470813834568</v>
      </c>
      <c r="W147" s="103">
        <f t="shared" si="22"/>
        <v>1</v>
      </c>
      <c r="X147" s="104">
        <f t="shared" si="28"/>
        <v>1</v>
      </c>
      <c r="Y147" s="104">
        <f t="shared" si="23"/>
        <v>0</v>
      </c>
      <c r="Z147" s="106">
        <f t="shared" si="24"/>
        <v>0</v>
      </c>
      <c r="AA147" s="111" t="str">
        <f t="shared" si="29"/>
        <v>SRSA</v>
      </c>
      <c r="AB147" s="103">
        <f t="shared" si="30"/>
        <v>1</v>
      </c>
      <c r="AC147" s="104">
        <f t="shared" si="31"/>
        <v>0</v>
      </c>
      <c r="AD147" s="106">
        <f t="shared" si="32"/>
        <v>0</v>
      </c>
      <c r="AE147" s="111" t="str">
        <f t="shared" si="25"/>
        <v>-</v>
      </c>
      <c r="AF147" s="103">
        <f t="shared" si="26"/>
        <v>0</v>
      </c>
      <c r="AG147" s="1" t="s">
        <v>428</v>
      </c>
    </row>
    <row r="148" spans="1:33" s="1" customFormat="1" ht="12.75">
      <c r="A148" s="102">
        <v>1926250</v>
      </c>
      <c r="B148" s="102" t="s">
        <v>648</v>
      </c>
      <c r="C148" s="103" t="s">
        <v>649</v>
      </c>
      <c r="D148" s="104" t="s">
        <v>650</v>
      </c>
      <c r="E148" s="104" t="s">
        <v>651</v>
      </c>
      <c r="F148" s="104">
        <v>51652</v>
      </c>
      <c r="G148" s="105">
        <v>609</v>
      </c>
      <c r="H148" s="106">
        <v>7123742141</v>
      </c>
      <c r="I148" s="107">
        <v>7</v>
      </c>
      <c r="J148" s="108" t="s">
        <v>371</v>
      </c>
      <c r="K148" s="72"/>
      <c r="L148" s="64">
        <v>346</v>
      </c>
      <c r="M148" s="68" t="s">
        <v>368</v>
      </c>
      <c r="N148" s="109">
        <v>9.660574413</v>
      </c>
      <c r="O148" s="108" t="s">
        <v>368</v>
      </c>
      <c r="P148" s="40"/>
      <c r="Q148" s="72" t="str">
        <f t="shared" si="27"/>
        <v>NO</v>
      </c>
      <c r="R148" s="110" t="s">
        <v>371</v>
      </c>
      <c r="S148" s="41">
        <v>20402.06</v>
      </c>
      <c r="T148" s="47">
        <v>1626.9087407087309</v>
      </c>
      <c r="U148" s="47">
        <v>2264</v>
      </c>
      <c r="V148" s="48">
        <v>2968.914190430137</v>
      </c>
      <c r="W148" s="103">
        <f t="shared" si="22"/>
        <v>1</v>
      </c>
      <c r="X148" s="104">
        <f t="shared" si="28"/>
        <v>1</v>
      </c>
      <c r="Y148" s="104">
        <f t="shared" si="23"/>
        <v>0</v>
      </c>
      <c r="Z148" s="106">
        <f t="shared" si="24"/>
        <v>0</v>
      </c>
      <c r="AA148" s="111" t="str">
        <f t="shared" si="29"/>
        <v>SRSA</v>
      </c>
      <c r="AB148" s="103">
        <f t="shared" si="30"/>
        <v>1</v>
      </c>
      <c r="AC148" s="104">
        <f t="shared" si="31"/>
        <v>0</v>
      </c>
      <c r="AD148" s="106">
        <f t="shared" si="32"/>
        <v>0</v>
      </c>
      <c r="AE148" s="111" t="str">
        <f t="shared" si="25"/>
        <v>-</v>
      </c>
      <c r="AF148" s="103">
        <f t="shared" si="26"/>
        <v>0</v>
      </c>
      <c r="AG148" s="1" t="s">
        <v>427</v>
      </c>
    </row>
    <row r="149" spans="1:33" s="1" customFormat="1" ht="12.75">
      <c r="A149" s="102">
        <v>1900023</v>
      </c>
      <c r="B149" s="102" t="s">
        <v>959</v>
      </c>
      <c r="C149" s="103" t="s">
        <v>960</v>
      </c>
      <c r="D149" s="104" t="s">
        <v>961</v>
      </c>
      <c r="E149" s="104" t="s">
        <v>962</v>
      </c>
      <c r="F149" s="104">
        <v>50585</v>
      </c>
      <c r="G149" s="105" t="s">
        <v>354</v>
      </c>
      <c r="H149" s="106">
        <v>7122832571</v>
      </c>
      <c r="I149" s="107">
        <v>7</v>
      </c>
      <c r="J149" s="108" t="s">
        <v>371</v>
      </c>
      <c r="K149" s="72"/>
      <c r="L149" s="64">
        <v>514</v>
      </c>
      <c r="M149" s="68" t="s">
        <v>368</v>
      </c>
      <c r="N149" s="109">
        <v>5.895196507</v>
      </c>
      <c r="O149" s="108" t="s">
        <v>368</v>
      </c>
      <c r="P149" s="40"/>
      <c r="Q149" s="72" t="str">
        <f t="shared" si="27"/>
        <v>NO</v>
      </c>
      <c r="R149" s="110" t="s">
        <v>371</v>
      </c>
      <c r="S149" s="41">
        <v>21007.23</v>
      </c>
      <c r="T149" s="47">
        <v>1818.986320125067</v>
      </c>
      <c r="U149" s="47">
        <v>2661</v>
      </c>
      <c r="V149" s="48">
        <v>3662.5264897408983</v>
      </c>
      <c r="W149" s="103">
        <f t="shared" si="22"/>
        <v>1</v>
      </c>
      <c r="X149" s="104">
        <f t="shared" si="28"/>
        <v>1</v>
      </c>
      <c r="Y149" s="104">
        <f t="shared" si="23"/>
        <v>0</v>
      </c>
      <c r="Z149" s="106">
        <f t="shared" si="24"/>
        <v>0</v>
      </c>
      <c r="AA149" s="111" t="str">
        <f t="shared" si="29"/>
        <v>SRSA</v>
      </c>
      <c r="AB149" s="103">
        <f t="shared" si="30"/>
        <v>1</v>
      </c>
      <c r="AC149" s="104">
        <f t="shared" si="31"/>
        <v>0</v>
      </c>
      <c r="AD149" s="106">
        <f t="shared" si="32"/>
        <v>0</v>
      </c>
      <c r="AE149" s="111" t="str">
        <f t="shared" si="25"/>
        <v>-</v>
      </c>
      <c r="AF149" s="103">
        <f t="shared" si="26"/>
        <v>0</v>
      </c>
      <c r="AG149" s="1" t="s">
        <v>426</v>
      </c>
    </row>
    <row r="150" spans="1:33" s="1" customFormat="1" ht="12.75">
      <c r="A150" s="102">
        <v>1926610</v>
      </c>
      <c r="B150" s="102" t="s">
        <v>668</v>
      </c>
      <c r="C150" s="103" t="s">
        <v>669</v>
      </c>
      <c r="D150" s="104" t="s">
        <v>670</v>
      </c>
      <c r="E150" s="104" t="s">
        <v>671</v>
      </c>
      <c r="F150" s="104">
        <v>51341</v>
      </c>
      <c r="G150" s="105" t="s">
        <v>354</v>
      </c>
      <c r="H150" s="106">
        <v>7128352275</v>
      </c>
      <c r="I150" s="107">
        <v>7</v>
      </c>
      <c r="J150" s="108" t="s">
        <v>371</v>
      </c>
      <c r="K150" s="72"/>
      <c r="L150" s="64">
        <v>72</v>
      </c>
      <c r="M150" s="68" t="s">
        <v>368</v>
      </c>
      <c r="N150" s="109">
        <v>7.52688172</v>
      </c>
      <c r="O150" s="108" t="s">
        <v>368</v>
      </c>
      <c r="P150" s="40"/>
      <c r="Q150" s="72" t="str">
        <f t="shared" si="27"/>
        <v>NO</v>
      </c>
      <c r="R150" s="110" t="s">
        <v>371</v>
      </c>
      <c r="S150" s="41">
        <v>4544.75</v>
      </c>
      <c r="T150" s="47">
        <v>652.3060910155693</v>
      </c>
      <c r="U150" s="47">
        <v>748</v>
      </c>
      <c r="V150" s="48">
        <v>379.47532695943227</v>
      </c>
      <c r="W150" s="103">
        <f t="shared" si="22"/>
        <v>1</v>
      </c>
      <c r="X150" s="104">
        <f t="shared" si="28"/>
        <v>1</v>
      </c>
      <c r="Y150" s="104">
        <f t="shared" si="23"/>
        <v>0</v>
      </c>
      <c r="Z150" s="106">
        <f t="shared" si="24"/>
        <v>0</v>
      </c>
      <c r="AA150" s="111" t="str">
        <f t="shared" si="29"/>
        <v>SRSA</v>
      </c>
      <c r="AB150" s="103">
        <f t="shared" si="30"/>
        <v>1</v>
      </c>
      <c r="AC150" s="104">
        <f t="shared" si="31"/>
        <v>0</v>
      </c>
      <c r="AD150" s="106">
        <f t="shared" si="32"/>
        <v>0</v>
      </c>
      <c r="AE150" s="111" t="str">
        <f t="shared" si="25"/>
        <v>-</v>
      </c>
      <c r="AF150" s="103">
        <f t="shared" si="26"/>
        <v>0</v>
      </c>
      <c r="AG150" s="1" t="s">
        <v>425</v>
      </c>
    </row>
    <row r="151" spans="1:33" s="1" customFormat="1" ht="12.75">
      <c r="A151" s="102">
        <v>1926670</v>
      </c>
      <c r="B151" s="102" t="s">
        <v>676</v>
      </c>
      <c r="C151" s="103" t="s">
        <v>677</v>
      </c>
      <c r="D151" s="104" t="s">
        <v>1009</v>
      </c>
      <c r="E151" s="104" t="s">
        <v>678</v>
      </c>
      <c r="F151" s="104">
        <v>51637</v>
      </c>
      <c r="G151" s="105">
        <v>98</v>
      </c>
      <c r="H151" s="106">
        <v>7125823212</v>
      </c>
      <c r="I151" s="107">
        <v>7</v>
      </c>
      <c r="J151" s="108" t="s">
        <v>371</v>
      </c>
      <c r="K151" s="72"/>
      <c r="L151" s="64">
        <v>259</v>
      </c>
      <c r="M151" s="68" t="s">
        <v>368</v>
      </c>
      <c r="N151" s="109">
        <v>4.833836858</v>
      </c>
      <c r="O151" s="108" t="s">
        <v>368</v>
      </c>
      <c r="P151" s="40"/>
      <c r="Q151" s="72" t="str">
        <f t="shared" si="27"/>
        <v>NO</v>
      </c>
      <c r="R151" s="110" t="s">
        <v>371</v>
      </c>
      <c r="S151" s="41">
        <v>13943.4</v>
      </c>
      <c r="T151" s="47">
        <v>1674.3395383496784</v>
      </c>
      <c r="U151" s="47">
        <v>2116</v>
      </c>
      <c r="V151" s="48">
        <v>2233.3226159275514</v>
      </c>
      <c r="W151" s="103">
        <f t="shared" si="22"/>
        <v>1</v>
      </c>
      <c r="X151" s="104">
        <f t="shared" si="28"/>
        <v>1</v>
      </c>
      <c r="Y151" s="104">
        <f t="shared" si="23"/>
        <v>0</v>
      </c>
      <c r="Z151" s="106">
        <f t="shared" si="24"/>
        <v>0</v>
      </c>
      <c r="AA151" s="111" t="str">
        <f t="shared" si="29"/>
        <v>SRSA</v>
      </c>
      <c r="AB151" s="103">
        <f t="shared" si="30"/>
        <v>1</v>
      </c>
      <c r="AC151" s="104">
        <f t="shared" si="31"/>
        <v>0</v>
      </c>
      <c r="AD151" s="106">
        <f t="shared" si="32"/>
        <v>0</v>
      </c>
      <c r="AE151" s="111" t="str">
        <f t="shared" si="25"/>
        <v>-</v>
      </c>
      <c r="AF151" s="103">
        <f t="shared" si="26"/>
        <v>0</v>
      </c>
      <c r="AG151" s="1" t="s">
        <v>424</v>
      </c>
    </row>
    <row r="152" spans="1:33" s="1" customFormat="1" ht="12.75">
      <c r="A152" s="102">
        <v>1926790</v>
      </c>
      <c r="B152" s="102" t="s">
        <v>683</v>
      </c>
      <c r="C152" s="103" t="s">
        <v>684</v>
      </c>
      <c r="D152" s="104" t="s">
        <v>1377</v>
      </c>
      <c r="E152" s="104" t="s">
        <v>685</v>
      </c>
      <c r="F152" s="104">
        <v>52132</v>
      </c>
      <c r="G152" s="105">
        <v>430</v>
      </c>
      <c r="H152" s="106">
        <v>5635623269</v>
      </c>
      <c r="I152" s="107">
        <v>7</v>
      </c>
      <c r="J152" s="108" t="s">
        <v>371</v>
      </c>
      <c r="K152" s="72"/>
      <c r="L152" s="64">
        <v>599</v>
      </c>
      <c r="M152" s="68" t="s">
        <v>368</v>
      </c>
      <c r="N152" s="109">
        <v>7.880133185</v>
      </c>
      <c r="O152" s="108" t="s">
        <v>368</v>
      </c>
      <c r="P152" s="40"/>
      <c r="Q152" s="72" t="str">
        <f t="shared" si="27"/>
        <v>NO</v>
      </c>
      <c r="R152" s="110" t="s">
        <v>371</v>
      </c>
      <c r="S152" s="41">
        <v>34454.08</v>
      </c>
      <c r="T152" s="47">
        <v>2826.913651290407</v>
      </c>
      <c r="U152" s="47">
        <v>3072.18</v>
      </c>
      <c r="V152" s="48">
        <v>3425.1344446338367</v>
      </c>
      <c r="W152" s="103">
        <f t="shared" si="22"/>
        <v>1</v>
      </c>
      <c r="X152" s="104">
        <f t="shared" si="28"/>
        <v>1</v>
      </c>
      <c r="Y152" s="104">
        <f t="shared" si="23"/>
        <v>0</v>
      </c>
      <c r="Z152" s="106">
        <f t="shared" si="24"/>
        <v>0</v>
      </c>
      <c r="AA152" s="111" t="str">
        <f t="shared" si="29"/>
        <v>SRSA</v>
      </c>
      <c r="AB152" s="103">
        <f t="shared" si="30"/>
        <v>1</v>
      </c>
      <c r="AC152" s="104">
        <f t="shared" si="31"/>
        <v>0</v>
      </c>
      <c r="AD152" s="106">
        <f t="shared" si="32"/>
        <v>0</v>
      </c>
      <c r="AE152" s="111" t="str">
        <f t="shared" si="25"/>
        <v>-</v>
      </c>
      <c r="AF152" s="103">
        <f t="shared" si="26"/>
        <v>0</v>
      </c>
      <c r="AG152" s="1" t="s">
        <v>423</v>
      </c>
    </row>
    <row r="153" spans="1:33" s="1" customFormat="1" ht="12.75">
      <c r="A153" s="102">
        <v>1926850</v>
      </c>
      <c r="B153" s="102" t="s">
        <v>690</v>
      </c>
      <c r="C153" s="103" t="s">
        <v>691</v>
      </c>
      <c r="D153" s="104" t="s">
        <v>692</v>
      </c>
      <c r="E153" s="104" t="s">
        <v>693</v>
      </c>
      <c r="F153" s="104">
        <v>50145</v>
      </c>
      <c r="G153" s="105" t="s">
        <v>354</v>
      </c>
      <c r="H153" s="106">
        <v>6414663510</v>
      </c>
      <c r="I153" s="107">
        <v>8</v>
      </c>
      <c r="J153" s="108" t="s">
        <v>371</v>
      </c>
      <c r="K153" s="72"/>
      <c r="L153" s="64">
        <v>537</v>
      </c>
      <c r="M153" s="68" t="s">
        <v>368</v>
      </c>
      <c r="N153" s="109">
        <v>6.734006734</v>
      </c>
      <c r="O153" s="108" t="s">
        <v>368</v>
      </c>
      <c r="P153" s="40"/>
      <c r="Q153" s="72" t="str">
        <f t="shared" si="27"/>
        <v>NO</v>
      </c>
      <c r="R153" s="110" t="s">
        <v>371</v>
      </c>
      <c r="S153" s="41">
        <v>20873.79</v>
      </c>
      <c r="T153" s="47">
        <v>1256.0645666103608</v>
      </c>
      <c r="U153" s="47">
        <v>2258</v>
      </c>
      <c r="V153" s="48">
        <v>2740.1075557070694</v>
      </c>
      <c r="W153" s="103">
        <f t="shared" si="22"/>
        <v>1</v>
      </c>
      <c r="X153" s="104">
        <f t="shared" si="28"/>
        <v>1</v>
      </c>
      <c r="Y153" s="104">
        <f t="shared" si="23"/>
        <v>0</v>
      </c>
      <c r="Z153" s="106">
        <f t="shared" si="24"/>
        <v>0</v>
      </c>
      <c r="AA153" s="111" t="str">
        <f t="shared" si="29"/>
        <v>SRSA</v>
      </c>
      <c r="AB153" s="103">
        <f t="shared" si="30"/>
        <v>1</v>
      </c>
      <c r="AC153" s="104">
        <f t="shared" si="31"/>
        <v>0</v>
      </c>
      <c r="AD153" s="106">
        <f t="shared" si="32"/>
        <v>0</v>
      </c>
      <c r="AE153" s="111" t="str">
        <f t="shared" si="25"/>
        <v>-</v>
      </c>
      <c r="AF153" s="103">
        <f t="shared" si="26"/>
        <v>0</v>
      </c>
      <c r="AG153" s="1" t="s">
        <v>422</v>
      </c>
    </row>
    <row r="154" spans="1:33" s="1" customFormat="1" ht="12.75">
      <c r="A154" s="102">
        <v>1999019</v>
      </c>
      <c r="B154" s="102" t="s">
        <v>927</v>
      </c>
      <c r="C154" s="103" t="s">
        <v>928</v>
      </c>
      <c r="D154" s="104" t="s">
        <v>929</v>
      </c>
      <c r="E154" s="104" t="s">
        <v>930</v>
      </c>
      <c r="F154" s="104">
        <v>50521</v>
      </c>
      <c r="G154" s="105">
        <v>49</v>
      </c>
      <c r="H154" s="106">
        <v>5153592235</v>
      </c>
      <c r="I154" s="107">
        <v>7</v>
      </c>
      <c r="J154" s="108" t="s">
        <v>371</v>
      </c>
      <c r="K154" s="72"/>
      <c r="L154" s="64">
        <v>492</v>
      </c>
      <c r="M154" s="68" t="s">
        <v>368</v>
      </c>
      <c r="N154" s="109">
        <v>12.71676301</v>
      </c>
      <c r="O154" s="108" t="s">
        <v>368</v>
      </c>
      <c r="P154" s="40"/>
      <c r="Q154" s="72" t="str">
        <f t="shared" si="27"/>
        <v>NO</v>
      </c>
      <c r="R154" s="110" t="s">
        <v>371</v>
      </c>
      <c r="S154" s="41">
        <v>25284.34</v>
      </c>
      <c r="T154" s="47">
        <v>2021.422508930853</v>
      </c>
      <c r="U154" s="47">
        <v>2848</v>
      </c>
      <c r="V154" s="48">
        <v>3419.4477842649567</v>
      </c>
      <c r="W154" s="103">
        <f t="shared" si="22"/>
        <v>1</v>
      </c>
      <c r="X154" s="104">
        <f t="shared" si="28"/>
        <v>1</v>
      </c>
      <c r="Y154" s="104">
        <f t="shared" si="23"/>
        <v>0</v>
      </c>
      <c r="Z154" s="106">
        <f t="shared" si="24"/>
        <v>0</v>
      </c>
      <c r="AA154" s="111" t="str">
        <f t="shared" si="29"/>
        <v>SRSA</v>
      </c>
      <c r="AB154" s="103">
        <f t="shared" si="30"/>
        <v>1</v>
      </c>
      <c r="AC154" s="104">
        <f t="shared" si="31"/>
        <v>0</v>
      </c>
      <c r="AD154" s="106">
        <f t="shared" si="32"/>
        <v>0</v>
      </c>
      <c r="AE154" s="111" t="str">
        <f t="shared" si="25"/>
        <v>-</v>
      </c>
      <c r="AF154" s="103">
        <f t="shared" si="26"/>
        <v>0</v>
      </c>
      <c r="AG154" s="1" t="s">
        <v>421</v>
      </c>
    </row>
    <row r="155" spans="1:33" s="1" customFormat="1" ht="12.75">
      <c r="A155" s="102">
        <v>1900024</v>
      </c>
      <c r="B155" s="102" t="s">
        <v>963</v>
      </c>
      <c r="C155" s="103" t="s">
        <v>964</v>
      </c>
      <c r="D155" s="104" t="s">
        <v>965</v>
      </c>
      <c r="E155" s="104" t="s">
        <v>358</v>
      </c>
      <c r="F155" s="104">
        <v>51449</v>
      </c>
      <c r="G155" s="105" t="s">
        <v>354</v>
      </c>
      <c r="H155" s="106">
        <v>7124647210</v>
      </c>
      <c r="I155" s="107">
        <v>7</v>
      </c>
      <c r="J155" s="108" t="s">
        <v>371</v>
      </c>
      <c r="K155" s="72"/>
      <c r="L155" s="64">
        <v>574</v>
      </c>
      <c r="M155" s="68" t="s">
        <v>368</v>
      </c>
      <c r="N155" s="109">
        <v>17.79661017</v>
      </c>
      <c r="O155" s="108" t="s">
        <v>368</v>
      </c>
      <c r="P155" s="40"/>
      <c r="Q155" s="72" t="str">
        <f t="shared" si="27"/>
        <v>NO</v>
      </c>
      <c r="R155" s="110" t="s">
        <v>371</v>
      </c>
      <c r="S155" s="41">
        <v>32184.91</v>
      </c>
      <c r="T155" s="47">
        <v>2285.9269343310666</v>
      </c>
      <c r="U155" s="47">
        <v>3283</v>
      </c>
      <c r="V155" s="48">
        <v>4184.085098552701</v>
      </c>
      <c r="W155" s="103">
        <f t="shared" si="22"/>
        <v>1</v>
      </c>
      <c r="X155" s="104">
        <f t="shared" si="28"/>
        <v>1</v>
      </c>
      <c r="Y155" s="104">
        <f t="shared" si="23"/>
        <v>0</v>
      </c>
      <c r="Z155" s="106">
        <f t="shared" si="24"/>
        <v>0</v>
      </c>
      <c r="AA155" s="111" t="str">
        <f t="shared" si="29"/>
        <v>SRSA</v>
      </c>
      <c r="AB155" s="103">
        <f t="shared" si="30"/>
        <v>1</v>
      </c>
      <c r="AC155" s="104">
        <f t="shared" si="31"/>
        <v>0</v>
      </c>
      <c r="AD155" s="106">
        <f t="shared" si="32"/>
        <v>0</v>
      </c>
      <c r="AE155" s="111" t="str">
        <f t="shared" si="25"/>
        <v>-</v>
      </c>
      <c r="AF155" s="103">
        <f t="shared" si="26"/>
        <v>0</v>
      </c>
      <c r="AG155" s="1" t="s">
        <v>420</v>
      </c>
    </row>
    <row r="156" spans="1:33" s="1" customFormat="1" ht="12.75">
      <c r="A156" s="102">
        <v>1927060</v>
      </c>
      <c r="B156" s="102" t="s">
        <v>701</v>
      </c>
      <c r="C156" s="103" t="s">
        <v>702</v>
      </c>
      <c r="D156" s="104" t="s">
        <v>703</v>
      </c>
      <c r="E156" s="104" t="s">
        <v>704</v>
      </c>
      <c r="F156" s="104">
        <v>52336</v>
      </c>
      <c r="G156" s="105" t="s">
        <v>354</v>
      </c>
      <c r="H156" s="106">
        <v>3198546197</v>
      </c>
      <c r="I156" s="107">
        <v>8</v>
      </c>
      <c r="J156" s="108" t="s">
        <v>371</v>
      </c>
      <c r="K156" s="72"/>
      <c r="L156" s="64">
        <v>436</v>
      </c>
      <c r="M156" s="68" t="s">
        <v>368</v>
      </c>
      <c r="N156" s="109">
        <v>2.56916996</v>
      </c>
      <c r="O156" s="108" t="s">
        <v>368</v>
      </c>
      <c r="P156" s="40"/>
      <c r="Q156" s="72" t="str">
        <f t="shared" si="27"/>
        <v>NO</v>
      </c>
      <c r="R156" s="110" t="s">
        <v>371</v>
      </c>
      <c r="S156" s="41">
        <v>10290.09</v>
      </c>
      <c r="T156" s="47">
        <v>825.4458939842992</v>
      </c>
      <c r="U156" s="47">
        <v>1639</v>
      </c>
      <c r="V156" s="48">
        <v>2188.143443766077</v>
      </c>
      <c r="W156" s="103">
        <f t="shared" si="22"/>
        <v>1</v>
      </c>
      <c r="X156" s="104">
        <f t="shared" si="28"/>
        <v>1</v>
      </c>
      <c r="Y156" s="104">
        <f t="shared" si="23"/>
        <v>0</v>
      </c>
      <c r="Z156" s="106">
        <f t="shared" si="24"/>
        <v>0</v>
      </c>
      <c r="AA156" s="111" t="str">
        <f t="shared" si="29"/>
        <v>SRSA</v>
      </c>
      <c r="AB156" s="103">
        <f t="shared" si="30"/>
        <v>1</v>
      </c>
      <c r="AC156" s="104">
        <f t="shared" si="31"/>
        <v>0</v>
      </c>
      <c r="AD156" s="106">
        <f t="shared" si="32"/>
        <v>0</v>
      </c>
      <c r="AE156" s="111" t="str">
        <f t="shared" si="25"/>
        <v>-</v>
      </c>
      <c r="AF156" s="103">
        <f t="shared" si="26"/>
        <v>0</v>
      </c>
      <c r="AG156" s="1" t="s">
        <v>419</v>
      </c>
    </row>
    <row r="157" spans="1:33" s="1" customFormat="1" ht="12.75">
      <c r="A157" s="102">
        <v>1927240</v>
      </c>
      <c r="B157" s="102" t="s">
        <v>705</v>
      </c>
      <c r="C157" s="103" t="s">
        <v>706</v>
      </c>
      <c r="D157" s="104" t="s">
        <v>707</v>
      </c>
      <c r="E157" s="104" t="s">
        <v>708</v>
      </c>
      <c r="F157" s="104">
        <v>51573</v>
      </c>
      <c r="G157" s="105" t="s">
        <v>354</v>
      </c>
      <c r="H157" s="106">
        <v>7128292162</v>
      </c>
      <c r="I157" s="107">
        <v>7</v>
      </c>
      <c r="J157" s="108" t="s">
        <v>371</v>
      </c>
      <c r="K157" s="72"/>
      <c r="L157" s="64">
        <v>300</v>
      </c>
      <c r="M157" s="68" t="s">
        <v>368</v>
      </c>
      <c r="N157" s="109">
        <v>15.93625498</v>
      </c>
      <c r="O157" s="108" t="s">
        <v>368</v>
      </c>
      <c r="P157" s="40"/>
      <c r="Q157" s="72" t="str">
        <f t="shared" si="27"/>
        <v>NO</v>
      </c>
      <c r="R157" s="110" t="s">
        <v>371</v>
      </c>
      <c r="S157" s="41">
        <v>13419.21</v>
      </c>
      <c r="T157" s="47">
        <v>448.9267142721629</v>
      </c>
      <c r="U157" s="47">
        <v>1020</v>
      </c>
      <c r="V157" s="48">
        <v>1503.1165548393096</v>
      </c>
      <c r="W157" s="103">
        <f t="shared" si="22"/>
        <v>1</v>
      </c>
      <c r="X157" s="104">
        <f t="shared" si="28"/>
        <v>1</v>
      </c>
      <c r="Y157" s="104">
        <f t="shared" si="23"/>
        <v>0</v>
      </c>
      <c r="Z157" s="106">
        <f t="shared" si="24"/>
        <v>0</v>
      </c>
      <c r="AA157" s="111" t="str">
        <f t="shared" si="29"/>
        <v>SRSA</v>
      </c>
      <c r="AB157" s="103">
        <f t="shared" si="30"/>
        <v>1</v>
      </c>
      <c r="AC157" s="104">
        <f t="shared" si="31"/>
        <v>0</v>
      </c>
      <c r="AD157" s="106">
        <f t="shared" si="32"/>
        <v>0</v>
      </c>
      <c r="AE157" s="111" t="str">
        <f t="shared" si="25"/>
        <v>-</v>
      </c>
      <c r="AF157" s="103">
        <f t="shared" si="26"/>
        <v>0</v>
      </c>
      <c r="AG157" s="1" t="s">
        <v>418</v>
      </c>
    </row>
    <row r="158" spans="1:33" s="1" customFormat="1" ht="12.75">
      <c r="A158" s="102">
        <v>1927480</v>
      </c>
      <c r="B158" s="102" t="s">
        <v>717</v>
      </c>
      <c r="C158" s="103" t="s">
        <v>718</v>
      </c>
      <c r="D158" s="104" t="s">
        <v>719</v>
      </c>
      <c r="E158" s="104" t="s">
        <v>308</v>
      </c>
      <c r="F158" s="104">
        <v>50249</v>
      </c>
      <c r="G158" s="105">
        <v>190</v>
      </c>
      <c r="H158" s="106">
        <v>5158382208</v>
      </c>
      <c r="I158" s="107">
        <v>7</v>
      </c>
      <c r="J158" s="108" t="s">
        <v>371</v>
      </c>
      <c r="K158" s="72"/>
      <c r="L158" s="64">
        <v>106</v>
      </c>
      <c r="M158" s="68" t="s">
        <v>368</v>
      </c>
      <c r="N158" s="109">
        <v>8.583690987</v>
      </c>
      <c r="O158" s="108" t="s">
        <v>368</v>
      </c>
      <c r="P158" s="40"/>
      <c r="Q158" s="72" t="str">
        <f t="shared" si="27"/>
        <v>NO</v>
      </c>
      <c r="R158" s="110" t="s">
        <v>371</v>
      </c>
      <c r="S158" s="41">
        <v>5633.52</v>
      </c>
      <c r="T158" s="47">
        <v>597.5329437134166</v>
      </c>
      <c r="U158" s="47">
        <v>746</v>
      </c>
      <c r="V158" s="48">
        <v>765.1610804994247</v>
      </c>
      <c r="W158" s="103">
        <f t="shared" si="22"/>
        <v>1</v>
      </c>
      <c r="X158" s="104">
        <f t="shared" si="28"/>
        <v>1</v>
      </c>
      <c r="Y158" s="104">
        <f t="shared" si="23"/>
        <v>0</v>
      </c>
      <c r="Z158" s="106">
        <f t="shared" si="24"/>
        <v>0</v>
      </c>
      <c r="AA158" s="111" t="str">
        <f t="shared" si="29"/>
        <v>SRSA</v>
      </c>
      <c r="AB158" s="103">
        <f t="shared" si="30"/>
        <v>1</v>
      </c>
      <c r="AC158" s="104">
        <f t="shared" si="31"/>
        <v>0</v>
      </c>
      <c r="AD158" s="106">
        <f t="shared" si="32"/>
        <v>0</v>
      </c>
      <c r="AE158" s="111" t="str">
        <f t="shared" si="25"/>
        <v>-</v>
      </c>
      <c r="AF158" s="103">
        <f t="shared" si="26"/>
        <v>0</v>
      </c>
      <c r="AG158" s="1" t="s">
        <v>417</v>
      </c>
    </row>
    <row r="159" spans="1:33" s="1" customFormat="1" ht="12.75">
      <c r="A159" s="102">
        <v>1927810</v>
      </c>
      <c r="B159" s="102" t="s">
        <v>727</v>
      </c>
      <c r="C159" s="103" t="s">
        <v>728</v>
      </c>
      <c r="D159" s="104" t="s">
        <v>1560</v>
      </c>
      <c r="E159" s="104" t="s">
        <v>729</v>
      </c>
      <c r="F159" s="104">
        <v>51364</v>
      </c>
      <c r="G159" s="105" t="s">
        <v>354</v>
      </c>
      <c r="H159" s="106">
        <v>7128536111</v>
      </c>
      <c r="I159" s="107">
        <v>7</v>
      </c>
      <c r="J159" s="108" t="s">
        <v>371</v>
      </c>
      <c r="K159" s="72"/>
      <c r="L159" s="64">
        <v>153</v>
      </c>
      <c r="M159" s="68" t="s">
        <v>368</v>
      </c>
      <c r="N159" s="109">
        <v>6.930693069</v>
      </c>
      <c r="O159" s="108" t="s">
        <v>368</v>
      </c>
      <c r="P159" s="40"/>
      <c r="Q159" s="72" t="str">
        <f t="shared" si="27"/>
        <v>NO</v>
      </c>
      <c r="R159" s="110" t="s">
        <v>371</v>
      </c>
      <c r="S159" s="41">
        <v>9539.02</v>
      </c>
      <c r="T159" s="47">
        <v>704.9825392428052</v>
      </c>
      <c r="U159" s="47">
        <v>1002</v>
      </c>
      <c r="V159" s="48">
        <v>887.0851799051663</v>
      </c>
      <c r="W159" s="103">
        <f t="shared" si="22"/>
        <v>1</v>
      </c>
      <c r="X159" s="104">
        <f t="shared" si="28"/>
        <v>1</v>
      </c>
      <c r="Y159" s="104">
        <f t="shared" si="23"/>
        <v>0</v>
      </c>
      <c r="Z159" s="106">
        <f t="shared" si="24"/>
        <v>0</v>
      </c>
      <c r="AA159" s="111" t="str">
        <f t="shared" si="29"/>
        <v>SRSA</v>
      </c>
      <c r="AB159" s="103">
        <f t="shared" si="30"/>
        <v>1</v>
      </c>
      <c r="AC159" s="104">
        <f t="shared" si="31"/>
        <v>0</v>
      </c>
      <c r="AD159" s="106">
        <f t="shared" si="32"/>
        <v>0</v>
      </c>
      <c r="AE159" s="111" t="str">
        <f t="shared" si="25"/>
        <v>-</v>
      </c>
      <c r="AF159" s="103">
        <f t="shared" si="26"/>
        <v>0</v>
      </c>
      <c r="AG159" s="1" t="s">
        <v>416</v>
      </c>
    </row>
    <row r="160" spans="1:33" s="1" customFormat="1" ht="12.75">
      <c r="A160" s="102">
        <v>1927900</v>
      </c>
      <c r="B160" s="102" t="s">
        <v>733</v>
      </c>
      <c r="C160" s="103" t="s">
        <v>734</v>
      </c>
      <c r="D160" s="104" t="s">
        <v>735</v>
      </c>
      <c r="E160" s="104" t="s">
        <v>736</v>
      </c>
      <c r="F160" s="104">
        <v>50480</v>
      </c>
      <c r="G160" s="105" t="s">
        <v>354</v>
      </c>
      <c r="H160" s="106">
        <v>5159282717</v>
      </c>
      <c r="I160" s="107">
        <v>7</v>
      </c>
      <c r="J160" s="108" t="s">
        <v>371</v>
      </c>
      <c r="K160" s="72"/>
      <c r="L160" s="64">
        <v>157</v>
      </c>
      <c r="M160" s="68" t="s">
        <v>368</v>
      </c>
      <c r="N160" s="109">
        <v>9.31372549</v>
      </c>
      <c r="O160" s="108" t="s">
        <v>368</v>
      </c>
      <c r="P160" s="40"/>
      <c r="Q160" s="72" t="str">
        <f t="shared" si="27"/>
        <v>NO</v>
      </c>
      <c r="R160" s="110" t="s">
        <v>371</v>
      </c>
      <c r="S160" s="41">
        <v>8938.83</v>
      </c>
      <c r="T160" s="47">
        <v>976.5430774722042</v>
      </c>
      <c r="U160" s="47">
        <v>1223</v>
      </c>
      <c r="V160" s="48">
        <v>1154.9723398049439</v>
      </c>
      <c r="W160" s="103">
        <f t="shared" si="22"/>
        <v>1</v>
      </c>
      <c r="X160" s="104">
        <f t="shared" si="28"/>
        <v>1</v>
      </c>
      <c r="Y160" s="104">
        <f t="shared" si="23"/>
        <v>0</v>
      </c>
      <c r="Z160" s="106">
        <f t="shared" si="24"/>
        <v>0</v>
      </c>
      <c r="AA160" s="111" t="str">
        <f t="shared" si="29"/>
        <v>SRSA</v>
      </c>
      <c r="AB160" s="103">
        <f t="shared" si="30"/>
        <v>1</v>
      </c>
      <c r="AC160" s="104">
        <f t="shared" si="31"/>
        <v>0</v>
      </c>
      <c r="AD160" s="106">
        <f t="shared" si="32"/>
        <v>0</v>
      </c>
      <c r="AE160" s="111" t="str">
        <f t="shared" si="25"/>
        <v>-</v>
      </c>
      <c r="AF160" s="103">
        <f t="shared" si="26"/>
        <v>0</v>
      </c>
      <c r="AG160" s="1" t="s">
        <v>415</v>
      </c>
    </row>
    <row r="161" spans="1:33" s="1" customFormat="1" ht="12.75">
      <c r="A161" s="102">
        <v>1928020</v>
      </c>
      <c r="B161" s="102" t="s">
        <v>745</v>
      </c>
      <c r="C161" s="103" t="s">
        <v>746</v>
      </c>
      <c r="D161" s="104" t="s">
        <v>747</v>
      </c>
      <c r="E161" s="104" t="s">
        <v>748</v>
      </c>
      <c r="F161" s="104">
        <v>50255</v>
      </c>
      <c r="G161" s="105" t="s">
        <v>354</v>
      </c>
      <c r="H161" s="106">
        <v>6416342408</v>
      </c>
      <c r="I161" s="107">
        <v>7</v>
      </c>
      <c r="J161" s="108" t="s">
        <v>371</v>
      </c>
      <c r="K161" s="72"/>
      <c r="L161" s="64">
        <v>326</v>
      </c>
      <c r="M161" s="68" t="s">
        <v>368</v>
      </c>
      <c r="N161" s="109">
        <v>7.671232877</v>
      </c>
      <c r="O161" s="108" t="s">
        <v>368</v>
      </c>
      <c r="P161" s="40"/>
      <c r="Q161" s="72" t="str">
        <f t="shared" si="27"/>
        <v>NO</v>
      </c>
      <c r="R161" s="110" t="s">
        <v>371</v>
      </c>
      <c r="S161" s="41">
        <v>19280.58</v>
      </c>
      <c r="T161" s="47">
        <v>1591.57582071521</v>
      </c>
      <c r="U161" s="47">
        <v>2142</v>
      </c>
      <c r="V161" s="48">
        <v>1705.1748458177085</v>
      </c>
      <c r="W161" s="103">
        <f t="shared" si="22"/>
        <v>1</v>
      </c>
      <c r="X161" s="104">
        <f t="shared" si="28"/>
        <v>1</v>
      </c>
      <c r="Y161" s="104">
        <f t="shared" si="23"/>
        <v>0</v>
      </c>
      <c r="Z161" s="106">
        <f t="shared" si="24"/>
        <v>0</v>
      </c>
      <c r="AA161" s="111" t="str">
        <f t="shared" si="29"/>
        <v>SRSA</v>
      </c>
      <c r="AB161" s="103">
        <f t="shared" si="30"/>
        <v>1</v>
      </c>
      <c r="AC161" s="104">
        <f t="shared" si="31"/>
        <v>0</v>
      </c>
      <c r="AD161" s="106">
        <f t="shared" si="32"/>
        <v>0</v>
      </c>
      <c r="AE161" s="111" t="str">
        <f t="shared" si="25"/>
        <v>-</v>
      </c>
      <c r="AF161" s="103">
        <f t="shared" si="26"/>
        <v>0</v>
      </c>
      <c r="AG161" s="1" t="s">
        <v>414</v>
      </c>
    </row>
    <row r="162" spans="1:33" s="1" customFormat="1" ht="12.75">
      <c r="A162" s="102">
        <v>1928050</v>
      </c>
      <c r="B162" s="102" t="s">
        <v>749</v>
      </c>
      <c r="C162" s="103" t="s">
        <v>750</v>
      </c>
      <c r="D162" s="104" t="s">
        <v>751</v>
      </c>
      <c r="E162" s="104" t="s">
        <v>752</v>
      </c>
      <c r="F162" s="104">
        <v>50676</v>
      </c>
      <c r="G162" s="105" t="s">
        <v>354</v>
      </c>
      <c r="H162" s="106">
        <v>3198824201</v>
      </c>
      <c r="I162" s="107">
        <v>8</v>
      </c>
      <c r="J162" s="108" t="s">
        <v>371</v>
      </c>
      <c r="K162" s="72"/>
      <c r="L162" s="64">
        <v>492</v>
      </c>
      <c r="M162" s="68" t="s">
        <v>368</v>
      </c>
      <c r="N162" s="109">
        <v>11.78861789</v>
      </c>
      <c r="O162" s="108" t="s">
        <v>368</v>
      </c>
      <c r="P162" s="40"/>
      <c r="Q162" s="72" t="str">
        <f t="shared" si="27"/>
        <v>NO</v>
      </c>
      <c r="R162" s="110" t="s">
        <v>371</v>
      </c>
      <c r="S162" s="41">
        <v>19787.45</v>
      </c>
      <c r="T162" s="47">
        <v>948.6014463797494</v>
      </c>
      <c r="U162" s="47">
        <v>1864</v>
      </c>
      <c r="V162" s="48">
        <v>2513.4080097313044</v>
      </c>
      <c r="W162" s="103">
        <f t="shared" si="22"/>
        <v>1</v>
      </c>
      <c r="X162" s="104">
        <f t="shared" si="28"/>
        <v>1</v>
      </c>
      <c r="Y162" s="104">
        <f t="shared" si="23"/>
        <v>0</v>
      </c>
      <c r="Z162" s="106">
        <f t="shared" si="24"/>
        <v>0</v>
      </c>
      <c r="AA162" s="111" t="str">
        <f t="shared" si="29"/>
        <v>SRSA</v>
      </c>
      <c r="AB162" s="103">
        <f t="shared" si="30"/>
        <v>1</v>
      </c>
      <c r="AC162" s="104">
        <f t="shared" si="31"/>
        <v>0</v>
      </c>
      <c r="AD162" s="106">
        <f t="shared" si="32"/>
        <v>0</v>
      </c>
      <c r="AE162" s="111" t="str">
        <f t="shared" si="25"/>
        <v>-</v>
      </c>
      <c r="AF162" s="103">
        <f t="shared" si="26"/>
        <v>0</v>
      </c>
      <c r="AG162" s="1" t="s">
        <v>413</v>
      </c>
    </row>
    <row r="163" spans="1:33" s="1" customFormat="1" ht="12.75">
      <c r="A163" s="102">
        <v>1928110</v>
      </c>
      <c r="B163" s="102" t="s">
        <v>753</v>
      </c>
      <c r="C163" s="103" t="s">
        <v>754</v>
      </c>
      <c r="D163" s="104" t="s">
        <v>755</v>
      </c>
      <c r="E163" s="104" t="s">
        <v>756</v>
      </c>
      <c r="F163" s="104">
        <v>52171</v>
      </c>
      <c r="G163" s="105">
        <v>8308</v>
      </c>
      <c r="H163" s="106">
        <v>5637766011</v>
      </c>
      <c r="I163" s="107">
        <v>7</v>
      </c>
      <c r="J163" s="108" t="s">
        <v>371</v>
      </c>
      <c r="K163" s="72"/>
      <c r="L163" s="64">
        <v>559</v>
      </c>
      <c r="M163" s="68" t="s">
        <v>368</v>
      </c>
      <c r="N163" s="109">
        <v>9.459459459</v>
      </c>
      <c r="O163" s="108" t="s">
        <v>368</v>
      </c>
      <c r="P163" s="40"/>
      <c r="Q163" s="72" t="str">
        <f t="shared" si="27"/>
        <v>NO</v>
      </c>
      <c r="R163" s="110" t="s">
        <v>371</v>
      </c>
      <c r="S163" s="41">
        <v>29517.95</v>
      </c>
      <c r="T163" s="47">
        <v>2252.3630863316143</v>
      </c>
      <c r="U163" s="47">
        <v>2979.57</v>
      </c>
      <c r="V163" s="48">
        <v>3390.6366876375246</v>
      </c>
      <c r="W163" s="103">
        <f t="shared" si="22"/>
        <v>1</v>
      </c>
      <c r="X163" s="104">
        <f t="shared" si="28"/>
        <v>1</v>
      </c>
      <c r="Y163" s="104">
        <f t="shared" si="23"/>
        <v>0</v>
      </c>
      <c r="Z163" s="106">
        <f t="shared" si="24"/>
        <v>0</v>
      </c>
      <c r="AA163" s="111" t="str">
        <f t="shared" si="29"/>
        <v>SRSA</v>
      </c>
      <c r="AB163" s="103">
        <f t="shared" si="30"/>
        <v>1</v>
      </c>
      <c r="AC163" s="104">
        <f t="shared" si="31"/>
        <v>0</v>
      </c>
      <c r="AD163" s="106">
        <f t="shared" si="32"/>
        <v>0</v>
      </c>
      <c r="AE163" s="111" t="str">
        <f t="shared" si="25"/>
        <v>-</v>
      </c>
      <c r="AF163" s="103">
        <f t="shared" si="26"/>
        <v>0</v>
      </c>
      <c r="AG163" s="1" t="s">
        <v>412</v>
      </c>
    </row>
    <row r="164" spans="1:33" s="1" customFormat="1" ht="12.75">
      <c r="A164" s="102">
        <v>1928170</v>
      </c>
      <c r="B164" s="102" t="s">
        <v>757</v>
      </c>
      <c r="C164" s="103" t="s">
        <v>758</v>
      </c>
      <c r="D164" s="104" t="s">
        <v>759</v>
      </c>
      <c r="E164" s="104" t="s">
        <v>760</v>
      </c>
      <c r="F164" s="104">
        <v>50044</v>
      </c>
      <c r="G164" s="105">
        <v>7512</v>
      </c>
      <c r="H164" s="106">
        <v>6419445241</v>
      </c>
      <c r="I164" s="107">
        <v>7</v>
      </c>
      <c r="J164" s="108" t="s">
        <v>371</v>
      </c>
      <c r="K164" s="72"/>
      <c r="L164" s="64">
        <v>483</v>
      </c>
      <c r="M164" s="68" t="s">
        <v>368</v>
      </c>
      <c r="N164" s="109">
        <v>11.53039832</v>
      </c>
      <c r="O164" s="108" t="s">
        <v>368</v>
      </c>
      <c r="P164" s="40"/>
      <c r="Q164" s="72" t="str">
        <f t="shared" si="27"/>
        <v>NO</v>
      </c>
      <c r="R164" s="110" t="s">
        <v>371</v>
      </c>
      <c r="S164" s="41">
        <v>20581.76</v>
      </c>
      <c r="T164" s="47">
        <v>1310.9739168740757</v>
      </c>
      <c r="U164" s="47">
        <v>2216</v>
      </c>
      <c r="V164" s="48">
        <v>3530.255374022935</v>
      </c>
      <c r="W164" s="103">
        <f t="shared" si="22"/>
        <v>1</v>
      </c>
      <c r="X164" s="104">
        <f t="shared" si="28"/>
        <v>1</v>
      </c>
      <c r="Y164" s="104">
        <f t="shared" si="23"/>
        <v>0</v>
      </c>
      <c r="Z164" s="106">
        <f t="shared" si="24"/>
        <v>0</v>
      </c>
      <c r="AA164" s="111" t="str">
        <f t="shared" si="29"/>
        <v>SRSA</v>
      </c>
      <c r="AB164" s="103">
        <f t="shared" si="30"/>
        <v>1</v>
      </c>
      <c r="AC164" s="104">
        <f t="shared" si="31"/>
        <v>0</v>
      </c>
      <c r="AD164" s="106">
        <f t="shared" si="32"/>
        <v>0</v>
      </c>
      <c r="AE164" s="111" t="str">
        <f t="shared" si="25"/>
        <v>-</v>
      </c>
      <c r="AF164" s="103">
        <f t="shared" si="26"/>
        <v>0</v>
      </c>
      <c r="AG164" s="1" t="s">
        <v>411</v>
      </c>
    </row>
    <row r="165" spans="1:33" s="1" customFormat="1" ht="12.75">
      <c r="A165" s="102">
        <v>1928200</v>
      </c>
      <c r="B165" s="102" t="s">
        <v>761</v>
      </c>
      <c r="C165" s="103" t="s">
        <v>762</v>
      </c>
      <c r="D165" s="104" t="s">
        <v>763</v>
      </c>
      <c r="E165" s="104" t="s">
        <v>764</v>
      </c>
      <c r="F165" s="104">
        <v>50519</v>
      </c>
      <c r="G165" s="105" t="s">
        <v>354</v>
      </c>
      <c r="H165" s="106">
        <v>5153791526</v>
      </c>
      <c r="I165" s="107">
        <v>7</v>
      </c>
      <c r="J165" s="108" t="s">
        <v>371</v>
      </c>
      <c r="K165" s="72"/>
      <c r="L165" s="64">
        <v>179</v>
      </c>
      <c r="M165" s="68" t="s">
        <v>368</v>
      </c>
      <c r="N165" s="109">
        <v>9.019607843</v>
      </c>
      <c r="O165" s="108" t="s">
        <v>368</v>
      </c>
      <c r="P165" s="40"/>
      <c r="Q165" s="72" t="str">
        <f t="shared" si="27"/>
        <v>NO</v>
      </c>
      <c r="R165" s="110" t="s">
        <v>371</v>
      </c>
      <c r="S165" s="41">
        <v>9030.45</v>
      </c>
      <c r="T165" s="47">
        <v>1047.2633436109538</v>
      </c>
      <c r="U165" s="47">
        <v>1354</v>
      </c>
      <c r="V165" s="48">
        <v>985.6501998946293</v>
      </c>
      <c r="W165" s="103">
        <f t="shared" si="22"/>
        <v>1</v>
      </c>
      <c r="X165" s="104">
        <f t="shared" si="28"/>
        <v>1</v>
      </c>
      <c r="Y165" s="104">
        <f t="shared" si="23"/>
        <v>0</v>
      </c>
      <c r="Z165" s="106">
        <f t="shared" si="24"/>
        <v>0</v>
      </c>
      <c r="AA165" s="111" t="str">
        <f t="shared" si="29"/>
        <v>SRSA</v>
      </c>
      <c r="AB165" s="103">
        <f t="shared" si="30"/>
        <v>1</v>
      </c>
      <c r="AC165" s="104">
        <f t="shared" si="31"/>
        <v>0</v>
      </c>
      <c r="AD165" s="106">
        <f t="shared" si="32"/>
        <v>0</v>
      </c>
      <c r="AE165" s="111" t="str">
        <f t="shared" si="25"/>
        <v>-</v>
      </c>
      <c r="AF165" s="103">
        <f t="shared" si="26"/>
        <v>0</v>
      </c>
      <c r="AG165" s="1" t="s">
        <v>410</v>
      </c>
    </row>
    <row r="166" spans="1:33" s="1" customFormat="1" ht="12.75">
      <c r="A166" s="102">
        <v>1928560</v>
      </c>
      <c r="B166" s="102" t="s">
        <v>769</v>
      </c>
      <c r="C166" s="103" t="s">
        <v>770</v>
      </c>
      <c r="D166" s="104" t="s">
        <v>771</v>
      </c>
      <c r="E166" s="104" t="s">
        <v>1142</v>
      </c>
      <c r="F166" s="104">
        <v>50036</v>
      </c>
      <c r="G166" s="105">
        <v>589</v>
      </c>
      <c r="H166" s="106">
        <v>5154325319</v>
      </c>
      <c r="I166" s="107">
        <v>7</v>
      </c>
      <c r="J166" s="108" t="s">
        <v>371</v>
      </c>
      <c r="K166" s="72"/>
      <c r="L166" s="64">
        <v>307</v>
      </c>
      <c r="M166" s="68" t="s">
        <v>368</v>
      </c>
      <c r="N166" s="109">
        <v>6.12244898</v>
      </c>
      <c r="O166" s="108" t="s">
        <v>368</v>
      </c>
      <c r="P166" s="40"/>
      <c r="Q166" s="72" t="str">
        <f t="shared" si="27"/>
        <v>NO</v>
      </c>
      <c r="R166" s="110" t="s">
        <v>371</v>
      </c>
      <c r="S166" s="41">
        <v>9055.16</v>
      </c>
      <c r="T166" s="47">
        <v>506.8527419201839</v>
      </c>
      <c r="U166" s="47">
        <v>1146</v>
      </c>
      <c r="V166" s="48">
        <v>1680.5335908203429</v>
      </c>
      <c r="W166" s="103">
        <f t="shared" si="22"/>
        <v>1</v>
      </c>
      <c r="X166" s="104">
        <f t="shared" si="28"/>
        <v>1</v>
      </c>
      <c r="Y166" s="104">
        <f t="shared" si="23"/>
        <v>0</v>
      </c>
      <c r="Z166" s="106">
        <f t="shared" si="24"/>
        <v>0</v>
      </c>
      <c r="AA166" s="111" t="str">
        <f t="shared" si="29"/>
        <v>SRSA</v>
      </c>
      <c r="AB166" s="103">
        <f t="shared" si="30"/>
        <v>1</v>
      </c>
      <c r="AC166" s="104">
        <f t="shared" si="31"/>
        <v>0</v>
      </c>
      <c r="AD166" s="106">
        <f t="shared" si="32"/>
        <v>0</v>
      </c>
      <c r="AE166" s="111" t="str">
        <f t="shared" si="25"/>
        <v>-</v>
      </c>
      <c r="AF166" s="103">
        <f t="shared" si="26"/>
        <v>0</v>
      </c>
      <c r="AG166" s="1" t="s">
        <v>409</v>
      </c>
    </row>
    <row r="167" spans="1:33" s="1" customFormat="1" ht="12.75">
      <c r="A167" s="102">
        <v>1928710</v>
      </c>
      <c r="B167" s="102" t="s">
        <v>776</v>
      </c>
      <c r="C167" s="103" t="s">
        <v>777</v>
      </c>
      <c r="D167" s="104" t="s">
        <v>778</v>
      </c>
      <c r="E167" s="104" t="s">
        <v>287</v>
      </c>
      <c r="F167" s="104">
        <v>52141</v>
      </c>
      <c r="G167" s="105">
        <v>9634</v>
      </c>
      <c r="H167" s="106">
        <v>5634265501</v>
      </c>
      <c r="I167" s="107">
        <v>7</v>
      </c>
      <c r="J167" s="108" t="s">
        <v>371</v>
      </c>
      <c r="K167" s="72"/>
      <c r="L167" s="64">
        <v>553</v>
      </c>
      <c r="M167" s="68" t="s">
        <v>368</v>
      </c>
      <c r="N167" s="109">
        <v>9.172661871</v>
      </c>
      <c r="O167" s="108" t="s">
        <v>368</v>
      </c>
      <c r="P167" s="40"/>
      <c r="Q167" s="72" t="str">
        <f t="shared" si="27"/>
        <v>NO</v>
      </c>
      <c r="R167" s="110" t="s">
        <v>371</v>
      </c>
      <c r="S167" s="41">
        <v>21498.14</v>
      </c>
      <c r="T167" s="47">
        <v>2266.196105067806</v>
      </c>
      <c r="U167" s="47">
        <v>3182</v>
      </c>
      <c r="V167" s="48">
        <v>4073.4890440857325</v>
      </c>
      <c r="W167" s="103">
        <f t="shared" si="22"/>
        <v>1</v>
      </c>
      <c r="X167" s="104">
        <f t="shared" si="28"/>
        <v>1</v>
      </c>
      <c r="Y167" s="104">
        <f t="shared" si="23"/>
        <v>0</v>
      </c>
      <c r="Z167" s="106">
        <f t="shared" si="24"/>
        <v>0</v>
      </c>
      <c r="AA167" s="111" t="str">
        <f t="shared" si="29"/>
        <v>SRSA</v>
      </c>
      <c r="AB167" s="103">
        <f t="shared" si="30"/>
        <v>1</v>
      </c>
      <c r="AC167" s="104">
        <f t="shared" si="31"/>
        <v>0</v>
      </c>
      <c r="AD167" s="106">
        <f t="shared" si="32"/>
        <v>0</v>
      </c>
      <c r="AE167" s="111" t="str">
        <f t="shared" si="25"/>
        <v>-</v>
      </c>
      <c r="AF167" s="103">
        <f t="shared" si="26"/>
        <v>0</v>
      </c>
      <c r="AG167" s="1" t="s">
        <v>408</v>
      </c>
    </row>
    <row r="168" spans="1:33" s="1" customFormat="1" ht="12.75">
      <c r="A168" s="102">
        <v>1929010</v>
      </c>
      <c r="B168" s="102" t="s">
        <v>783</v>
      </c>
      <c r="C168" s="103" t="s">
        <v>784</v>
      </c>
      <c r="D168" s="104" t="s">
        <v>55</v>
      </c>
      <c r="E168" s="104" t="s">
        <v>785</v>
      </c>
      <c r="F168" s="104">
        <v>50261</v>
      </c>
      <c r="G168" s="105" t="s">
        <v>354</v>
      </c>
      <c r="H168" s="106">
        <v>5159969960</v>
      </c>
      <c r="I168" s="107">
        <v>8</v>
      </c>
      <c r="J168" s="108" t="s">
        <v>371</v>
      </c>
      <c r="K168" s="72"/>
      <c r="L168" s="64">
        <v>483</v>
      </c>
      <c r="M168" s="68" t="s">
        <v>368</v>
      </c>
      <c r="N168" s="109">
        <v>2.741935484</v>
      </c>
      <c r="O168" s="108" t="s">
        <v>368</v>
      </c>
      <c r="P168" s="40"/>
      <c r="Q168" s="72" t="str">
        <f t="shared" si="27"/>
        <v>NO</v>
      </c>
      <c r="R168" s="110" t="s">
        <v>371</v>
      </c>
      <c r="S168" s="41">
        <v>14088.58</v>
      </c>
      <c r="T168" s="47">
        <v>485.1304815521757</v>
      </c>
      <c r="U168" s="47">
        <v>1467</v>
      </c>
      <c r="V168" s="48">
        <v>2518.3362607307777</v>
      </c>
      <c r="W168" s="103">
        <f t="shared" si="22"/>
        <v>1</v>
      </c>
      <c r="X168" s="104">
        <f t="shared" si="28"/>
        <v>1</v>
      </c>
      <c r="Y168" s="104">
        <f t="shared" si="23"/>
        <v>0</v>
      </c>
      <c r="Z168" s="106">
        <f t="shared" si="24"/>
        <v>0</v>
      </c>
      <c r="AA168" s="111" t="str">
        <f t="shared" si="29"/>
        <v>SRSA</v>
      </c>
      <c r="AB168" s="103">
        <f t="shared" si="30"/>
        <v>1</v>
      </c>
      <c r="AC168" s="104">
        <f t="shared" si="31"/>
        <v>0</v>
      </c>
      <c r="AD168" s="106">
        <f t="shared" si="32"/>
        <v>0</v>
      </c>
      <c r="AE168" s="111" t="str">
        <f t="shared" si="25"/>
        <v>-</v>
      </c>
      <c r="AF168" s="103">
        <f t="shared" si="26"/>
        <v>0</v>
      </c>
      <c r="AG168" s="1" t="s">
        <v>407</v>
      </c>
    </row>
    <row r="169" spans="1:33" s="1" customFormat="1" ht="12.75">
      <c r="A169" s="102">
        <v>1929100</v>
      </c>
      <c r="B169" s="102" t="s">
        <v>786</v>
      </c>
      <c r="C169" s="103" t="s">
        <v>787</v>
      </c>
      <c r="D169" s="104" t="s">
        <v>788</v>
      </c>
      <c r="E169" s="104" t="s">
        <v>789</v>
      </c>
      <c r="F169" s="104">
        <v>50482</v>
      </c>
      <c r="G169" s="105">
        <v>18</v>
      </c>
      <c r="H169" s="106">
        <v>6418294484</v>
      </c>
      <c r="I169" s="107">
        <v>7</v>
      </c>
      <c r="J169" s="108" t="s">
        <v>371</v>
      </c>
      <c r="K169" s="72"/>
      <c r="L169" s="64">
        <v>280</v>
      </c>
      <c r="M169" s="68" t="s">
        <v>368</v>
      </c>
      <c r="N169" s="109">
        <v>3.883495146</v>
      </c>
      <c r="O169" s="108" t="s">
        <v>368</v>
      </c>
      <c r="P169" s="40"/>
      <c r="Q169" s="72" t="str">
        <f t="shared" si="27"/>
        <v>NO</v>
      </c>
      <c r="R169" s="110" t="s">
        <v>371</v>
      </c>
      <c r="S169" s="41">
        <v>11471.93</v>
      </c>
      <c r="T169" s="47">
        <v>658.908564496239</v>
      </c>
      <c r="U169" s="47">
        <v>1308</v>
      </c>
      <c r="V169" s="48">
        <v>1739.6726028140206</v>
      </c>
      <c r="W169" s="103">
        <f t="shared" si="22"/>
        <v>1</v>
      </c>
      <c r="X169" s="104">
        <f t="shared" si="28"/>
        <v>1</v>
      </c>
      <c r="Y169" s="104">
        <f t="shared" si="23"/>
        <v>0</v>
      </c>
      <c r="Z169" s="106">
        <f t="shared" si="24"/>
        <v>0</v>
      </c>
      <c r="AA169" s="111" t="str">
        <f t="shared" si="29"/>
        <v>SRSA</v>
      </c>
      <c r="AB169" s="103">
        <f t="shared" si="30"/>
        <v>1</v>
      </c>
      <c r="AC169" s="104">
        <f t="shared" si="31"/>
        <v>0</v>
      </c>
      <c r="AD169" s="106">
        <f t="shared" si="32"/>
        <v>0</v>
      </c>
      <c r="AE169" s="111" t="str">
        <f t="shared" si="25"/>
        <v>-</v>
      </c>
      <c r="AF169" s="103">
        <f t="shared" si="26"/>
        <v>0</v>
      </c>
      <c r="AG169" s="1" t="s">
        <v>406</v>
      </c>
    </row>
    <row r="170" spans="1:33" s="1" customFormat="1" ht="12.75">
      <c r="A170" s="102">
        <v>1929280</v>
      </c>
      <c r="B170" s="102" t="s">
        <v>790</v>
      </c>
      <c r="C170" s="103" t="s">
        <v>791</v>
      </c>
      <c r="D170" s="104" t="s">
        <v>792</v>
      </c>
      <c r="E170" s="104" t="s">
        <v>793</v>
      </c>
      <c r="F170" s="104">
        <v>50864</v>
      </c>
      <c r="G170" s="105" t="s">
        <v>354</v>
      </c>
      <c r="H170" s="106">
        <v>7128262552</v>
      </c>
      <c r="I170" s="107">
        <v>7</v>
      </c>
      <c r="J170" s="108" t="s">
        <v>371</v>
      </c>
      <c r="K170" s="72"/>
      <c r="L170" s="64">
        <v>368</v>
      </c>
      <c r="M170" s="68" t="s">
        <v>368</v>
      </c>
      <c r="N170" s="109">
        <v>13.19444444</v>
      </c>
      <c r="O170" s="108" t="s">
        <v>368</v>
      </c>
      <c r="P170" s="40"/>
      <c r="Q170" s="72" t="str">
        <f t="shared" si="27"/>
        <v>NO</v>
      </c>
      <c r="R170" s="110" t="s">
        <v>371</v>
      </c>
      <c r="S170" s="41">
        <v>24239.49</v>
      </c>
      <c r="T170" s="47">
        <v>1755.970708969387</v>
      </c>
      <c r="U170" s="47">
        <v>2425</v>
      </c>
      <c r="V170" s="48">
        <v>2994.3471066953143</v>
      </c>
      <c r="W170" s="103">
        <f t="shared" si="22"/>
        <v>1</v>
      </c>
      <c r="X170" s="104">
        <f t="shared" si="28"/>
        <v>1</v>
      </c>
      <c r="Y170" s="104">
        <f t="shared" si="23"/>
        <v>0</v>
      </c>
      <c r="Z170" s="106">
        <f t="shared" si="24"/>
        <v>0</v>
      </c>
      <c r="AA170" s="111" t="str">
        <f t="shared" si="29"/>
        <v>SRSA</v>
      </c>
      <c r="AB170" s="103">
        <f t="shared" si="30"/>
        <v>1</v>
      </c>
      <c r="AC170" s="104">
        <f t="shared" si="31"/>
        <v>0</v>
      </c>
      <c r="AD170" s="106">
        <f t="shared" si="32"/>
        <v>0</v>
      </c>
      <c r="AE170" s="111" t="str">
        <f t="shared" si="25"/>
        <v>-</v>
      </c>
      <c r="AF170" s="103">
        <f t="shared" si="26"/>
        <v>0</v>
      </c>
      <c r="AG170" s="1" t="s">
        <v>405</v>
      </c>
    </row>
    <row r="171" spans="1:33" s="1" customFormat="1" ht="12.75">
      <c r="A171" s="102">
        <v>1929490</v>
      </c>
      <c r="B171" s="102" t="s">
        <v>798</v>
      </c>
      <c r="C171" s="103" t="s">
        <v>799</v>
      </c>
      <c r="D171" s="104" t="s">
        <v>800</v>
      </c>
      <c r="E171" s="104" t="s">
        <v>801</v>
      </c>
      <c r="F171" s="104">
        <v>52654</v>
      </c>
      <c r="G171" s="105" t="s">
        <v>354</v>
      </c>
      <c r="H171" s="106">
        <v>3192566200</v>
      </c>
      <c r="I171" s="107" t="s">
        <v>373</v>
      </c>
      <c r="J171" s="108" t="s">
        <v>371</v>
      </c>
      <c r="K171" s="72"/>
      <c r="L171" s="64">
        <v>467</v>
      </c>
      <c r="M171" s="68" t="s">
        <v>368</v>
      </c>
      <c r="N171" s="109">
        <v>6.902356902</v>
      </c>
      <c r="O171" s="108" t="s">
        <v>368</v>
      </c>
      <c r="P171" s="40"/>
      <c r="Q171" s="72" t="str">
        <f t="shared" si="27"/>
        <v>NO</v>
      </c>
      <c r="R171" s="110" t="s">
        <v>371</v>
      </c>
      <c r="S171" s="41">
        <v>20574.03</v>
      </c>
      <c r="T171" s="47">
        <v>1945.7026001519762</v>
      </c>
      <c r="U171" s="47">
        <v>2819</v>
      </c>
      <c r="V171" s="48">
        <v>3619.443322360592</v>
      </c>
      <c r="W171" s="103">
        <f t="shared" si="22"/>
        <v>1</v>
      </c>
      <c r="X171" s="104">
        <f t="shared" si="28"/>
        <v>1</v>
      </c>
      <c r="Y171" s="104">
        <f t="shared" si="23"/>
        <v>0</v>
      </c>
      <c r="Z171" s="106">
        <f t="shared" si="24"/>
        <v>0</v>
      </c>
      <c r="AA171" s="111" t="str">
        <f t="shared" si="29"/>
        <v>SRSA</v>
      </c>
      <c r="AB171" s="103">
        <f t="shared" si="30"/>
        <v>1</v>
      </c>
      <c r="AC171" s="104">
        <f t="shared" si="31"/>
        <v>0</v>
      </c>
      <c r="AD171" s="106">
        <f t="shared" si="32"/>
        <v>0</v>
      </c>
      <c r="AE171" s="111" t="str">
        <f t="shared" si="25"/>
        <v>-</v>
      </c>
      <c r="AF171" s="103">
        <f t="shared" si="26"/>
        <v>0</v>
      </c>
      <c r="AG171" s="1" t="s">
        <v>404</v>
      </c>
    </row>
    <row r="172" spans="1:33" s="1" customFormat="1" ht="12.75">
      <c r="A172" s="102">
        <v>1929580</v>
      </c>
      <c r="B172" s="102" t="s">
        <v>802</v>
      </c>
      <c r="C172" s="103" t="s">
        <v>803</v>
      </c>
      <c r="D172" s="104" t="s">
        <v>1259</v>
      </c>
      <c r="E172" s="104" t="s">
        <v>804</v>
      </c>
      <c r="F172" s="104">
        <v>51450</v>
      </c>
      <c r="G172" s="105" t="s">
        <v>354</v>
      </c>
      <c r="H172" s="106">
        <v>7126645000</v>
      </c>
      <c r="I172" s="107">
        <v>7</v>
      </c>
      <c r="J172" s="108" t="s">
        <v>371</v>
      </c>
      <c r="K172" s="72"/>
      <c r="L172" s="64">
        <v>559</v>
      </c>
      <c r="M172" s="68" t="s">
        <v>368</v>
      </c>
      <c r="N172" s="109">
        <v>12.7399651</v>
      </c>
      <c r="O172" s="108" t="s">
        <v>368</v>
      </c>
      <c r="P172" s="40"/>
      <c r="Q172" s="72" t="str">
        <f t="shared" si="27"/>
        <v>NO</v>
      </c>
      <c r="R172" s="110" t="s">
        <v>371</v>
      </c>
      <c r="S172" s="41">
        <v>35619.33</v>
      </c>
      <c r="T172" s="47">
        <v>2727.6361647803606</v>
      </c>
      <c r="U172" s="47">
        <v>3661</v>
      </c>
      <c r="V172" s="48">
        <v>4207.187366878984</v>
      </c>
      <c r="W172" s="103">
        <f t="shared" si="22"/>
        <v>1</v>
      </c>
      <c r="X172" s="104">
        <f t="shared" si="28"/>
        <v>1</v>
      </c>
      <c r="Y172" s="104">
        <f t="shared" si="23"/>
        <v>0</v>
      </c>
      <c r="Z172" s="106">
        <f t="shared" si="24"/>
        <v>0</v>
      </c>
      <c r="AA172" s="111" t="str">
        <f t="shared" si="29"/>
        <v>SRSA</v>
      </c>
      <c r="AB172" s="103">
        <f t="shared" si="30"/>
        <v>1</v>
      </c>
      <c r="AC172" s="104">
        <f t="shared" si="31"/>
        <v>0</v>
      </c>
      <c r="AD172" s="106">
        <f t="shared" si="32"/>
        <v>0</v>
      </c>
      <c r="AE172" s="111" t="str">
        <f t="shared" si="25"/>
        <v>-</v>
      </c>
      <c r="AF172" s="103">
        <f t="shared" si="26"/>
        <v>0</v>
      </c>
      <c r="AG172" s="1" t="s">
        <v>403</v>
      </c>
    </row>
    <row r="173" spans="1:33" s="1" customFormat="1" ht="12.75">
      <c r="A173" s="102">
        <v>1929640</v>
      </c>
      <c r="B173" s="102" t="s">
        <v>805</v>
      </c>
      <c r="C173" s="103" t="s">
        <v>806</v>
      </c>
      <c r="D173" s="104" t="s">
        <v>807</v>
      </c>
      <c r="E173" s="104" t="s">
        <v>808</v>
      </c>
      <c r="F173" s="104">
        <v>51577</v>
      </c>
      <c r="G173" s="105" t="s">
        <v>354</v>
      </c>
      <c r="H173" s="106">
        <v>7127842251</v>
      </c>
      <c r="I173" s="107">
        <v>8</v>
      </c>
      <c r="J173" s="108" t="s">
        <v>371</v>
      </c>
      <c r="K173" s="72"/>
      <c r="L173" s="64">
        <v>251</v>
      </c>
      <c r="M173" s="68" t="s">
        <v>368</v>
      </c>
      <c r="N173" s="109">
        <v>15.12027491</v>
      </c>
      <c r="O173" s="108" t="s">
        <v>368</v>
      </c>
      <c r="P173" s="40"/>
      <c r="Q173" s="72" t="str">
        <f t="shared" si="27"/>
        <v>NO</v>
      </c>
      <c r="R173" s="110" t="s">
        <v>371</v>
      </c>
      <c r="S173" s="41">
        <v>14516.86</v>
      </c>
      <c r="T173" s="47">
        <v>1033.6358508694505</v>
      </c>
      <c r="U173" s="47">
        <v>1452</v>
      </c>
      <c r="V173" s="48">
        <v>1846.8452011197473</v>
      </c>
      <c r="W173" s="103">
        <f t="shared" si="22"/>
        <v>1</v>
      </c>
      <c r="X173" s="104">
        <f t="shared" si="28"/>
        <v>1</v>
      </c>
      <c r="Y173" s="104">
        <f t="shared" si="23"/>
        <v>0</v>
      </c>
      <c r="Z173" s="106">
        <f t="shared" si="24"/>
        <v>0</v>
      </c>
      <c r="AA173" s="111" t="str">
        <f t="shared" si="29"/>
        <v>SRSA</v>
      </c>
      <c r="AB173" s="103">
        <f t="shared" si="30"/>
        <v>1</v>
      </c>
      <c r="AC173" s="104">
        <f t="shared" si="31"/>
        <v>0</v>
      </c>
      <c r="AD173" s="106">
        <f t="shared" si="32"/>
        <v>0</v>
      </c>
      <c r="AE173" s="111" t="str">
        <f t="shared" si="25"/>
        <v>-</v>
      </c>
      <c r="AF173" s="103">
        <f t="shared" si="26"/>
        <v>0</v>
      </c>
      <c r="AG173" s="1" t="s">
        <v>402</v>
      </c>
    </row>
    <row r="174" spans="1:33" s="1" customFormat="1" ht="12.75">
      <c r="A174" s="112">
        <v>1930560</v>
      </c>
      <c r="B174" s="112" t="s">
        <v>829</v>
      </c>
      <c r="C174" s="113" t="s">
        <v>830</v>
      </c>
      <c r="D174" s="114" t="s">
        <v>831</v>
      </c>
      <c r="E174" s="114" t="s">
        <v>934</v>
      </c>
      <c r="F174" s="114">
        <v>50060</v>
      </c>
      <c r="G174" s="115">
        <v>1403</v>
      </c>
      <c r="H174" s="116">
        <v>6418721220</v>
      </c>
      <c r="I174" s="117">
        <v>7</v>
      </c>
      <c r="J174" s="118" t="s">
        <v>371</v>
      </c>
      <c r="K174" s="119"/>
      <c r="L174" s="120">
        <v>598</v>
      </c>
      <c r="M174" s="121" t="s">
        <v>368</v>
      </c>
      <c r="N174" s="122">
        <v>13.82488479</v>
      </c>
      <c r="O174" s="118" t="s">
        <v>368</v>
      </c>
      <c r="P174" s="123"/>
      <c r="Q174" s="119" t="str">
        <f t="shared" si="27"/>
        <v>NO</v>
      </c>
      <c r="R174" s="124" t="s">
        <v>371</v>
      </c>
      <c r="S174" s="125">
        <v>34002.73</v>
      </c>
      <c r="T174" s="126">
        <v>3933.8124404510695</v>
      </c>
      <c r="U174" s="126">
        <v>4885</v>
      </c>
      <c r="V174" s="127">
        <v>5241.830013779943</v>
      </c>
      <c r="W174" s="113">
        <f t="shared" si="22"/>
        <v>1</v>
      </c>
      <c r="X174" s="114">
        <f t="shared" si="28"/>
        <v>1</v>
      </c>
      <c r="Y174" s="114">
        <f t="shared" si="23"/>
        <v>0</v>
      </c>
      <c r="Z174" s="116">
        <f t="shared" si="24"/>
        <v>0</v>
      </c>
      <c r="AA174" s="128" t="str">
        <f t="shared" si="29"/>
        <v>SRSA</v>
      </c>
      <c r="AB174" s="113">
        <f t="shared" si="30"/>
        <v>1</v>
      </c>
      <c r="AC174" s="114">
        <f t="shared" si="31"/>
        <v>0</v>
      </c>
      <c r="AD174" s="116">
        <f t="shared" si="32"/>
        <v>0</v>
      </c>
      <c r="AE174" s="128" t="str">
        <f t="shared" si="25"/>
        <v>-</v>
      </c>
      <c r="AF174" s="113">
        <f t="shared" si="26"/>
        <v>0</v>
      </c>
      <c r="AG174" s="1" t="e">
        <v>#N/A</v>
      </c>
    </row>
    <row r="175" spans="1:33" s="1" customFormat="1" ht="12.75">
      <c r="A175" s="102">
        <v>1930720</v>
      </c>
      <c r="B175" s="102" t="s">
        <v>836</v>
      </c>
      <c r="C175" s="103" t="s">
        <v>837</v>
      </c>
      <c r="D175" s="104" t="s">
        <v>838</v>
      </c>
      <c r="E175" s="104" t="s">
        <v>839</v>
      </c>
      <c r="F175" s="104">
        <v>50562</v>
      </c>
      <c r="G175" s="105">
        <v>326</v>
      </c>
      <c r="H175" s="106">
        <v>7124253451</v>
      </c>
      <c r="I175" s="107">
        <v>7</v>
      </c>
      <c r="J175" s="108" t="s">
        <v>371</v>
      </c>
      <c r="K175" s="72"/>
      <c r="L175" s="64">
        <v>377</v>
      </c>
      <c r="M175" s="68" t="s">
        <v>368</v>
      </c>
      <c r="N175" s="109">
        <v>7.276995305</v>
      </c>
      <c r="O175" s="108" t="s">
        <v>368</v>
      </c>
      <c r="P175" s="40"/>
      <c r="Q175" s="72" t="str">
        <f t="shared" si="27"/>
        <v>NO</v>
      </c>
      <c r="R175" s="110" t="s">
        <v>371</v>
      </c>
      <c r="S175" s="41">
        <v>19640.11</v>
      </c>
      <c r="T175" s="47">
        <v>2202.7468884333666</v>
      </c>
      <c r="U175" s="47">
        <v>2612.05</v>
      </c>
      <c r="V175" s="48">
        <v>2984.8028356170385</v>
      </c>
      <c r="W175" s="103">
        <f t="shared" si="22"/>
        <v>1</v>
      </c>
      <c r="X175" s="104">
        <f t="shared" si="28"/>
        <v>1</v>
      </c>
      <c r="Y175" s="104">
        <f t="shared" si="23"/>
        <v>0</v>
      </c>
      <c r="Z175" s="106">
        <f t="shared" si="24"/>
        <v>0</v>
      </c>
      <c r="AA175" s="111" t="str">
        <f t="shared" si="29"/>
        <v>SRSA</v>
      </c>
      <c r="AB175" s="103">
        <f t="shared" si="30"/>
        <v>1</v>
      </c>
      <c r="AC175" s="104">
        <f t="shared" si="31"/>
        <v>0</v>
      </c>
      <c r="AD175" s="106">
        <f t="shared" si="32"/>
        <v>0</v>
      </c>
      <c r="AE175" s="111" t="str">
        <f t="shared" si="25"/>
        <v>-</v>
      </c>
      <c r="AF175" s="103">
        <f t="shared" si="26"/>
        <v>0</v>
      </c>
      <c r="AG175" s="1" t="s">
        <v>401</v>
      </c>
    </row>
    <row r="176" spans="1:33" s="1" customFormat="1" ht="12.75">
      <c r="A176" s="102">
        <v>1930870</v>
      </c>
      <c r="B176" s="102" t="s">
        <v>848</v>
      </c>
      <c r="C176" s="103" t="s">
        <v>849</v>
      </c>
      <c r="D176" s="104" t="s">
        <v>850</v>
      </c>
      <c r="E176" s="104" t="s">
        <v>851</v>
      </c>
      <c r="F176" s="104">
        <v>50655</v>
      </c>
      <c r="G176" s="105" t="s">
        <v>354</v>
      </c>
      <c r="H176" s="106">
        <v>5636372283</v>
      </c>
      <c r="I176" s="107">
        <v>7</v>
      </c>
      <c r="J176" s="108" t="s">
        <v>371</v>
      </c>
      <c r="K176" s="72"/>
      <c r="L176" s="64">
        <v>313</v>
      </c>
      <c r="M176" s="68" t="s">
        <v>368</v>
      </c>
      <c r="N176" s="109">
        <v>14.81481481</v>
      </c>
      <c r="O176" s="108" t="s">
        <v>368</v>
      </c>
      <c r="P176" s="40"/>
      <c r="Q176" s="72" t="str">
        <f t="shared" si="27"/>
        <v>NO</v>
      </c>
      <c r="R176" s="110" t="s">
        <v>371</v>
      </c>
      <c r="S176" s="41">
        <v>22965.29</v>
      </c>
      <c r="T176" s="47">
        <v>1594.9896521895985</v>
      </c>
      <c r="U176" s="47">
        <v>2111</v>
      </c>
      <c r="V176" s="48">
        <v>1621.394578826665</v>
      </c>
      <c r="W176" s="103">
        <f t="shared" si="22"/>
        <v>1</v>
      </c>
      <c r="X176" s="104">
        <f t="shared" si="28"/>
        <v>1</v>
      </c>
      <c r="Y176" s="104">
        <f t="shared" si="23"/>
        <v>0</v>
      </c>
      <c r="Z176" s="106">
        <f t="shared" si="24"/>
        <v>0</v>
      </c>
      <c r="AA176" s="111" t="str">
        <f t="shared" si="29"/>
        <v>SRSA</v>
      </c>
      <c r="AB176" s="103">
        <f t="shared" si="30"/>
        <v>1</v>
      </c>
      <c r="AC176" s="104">
        <f t="shared" si="31"/>
        <v>0</v>
      </c>
      <c r="AD176" s="106">
        <f t="shared" si="32"/>
        <v>0</v>
      </c>
      <c r="AE176" s="111" t="str">
        <f t="shared" si="25"/>
        <v>-</v>
      </c>
      <c r="AF176" s="103">
        <f t="shared" si="26"/>
        <v>0</v>
      </c>
      <c r="AG176" s="1" t="s">
        <v>400</v>
      </c>
    </row>
    <row r="177" spans="1:33" s="1" customFormat="1" ht="12.75">
      <c r="A177" s="102">
        <v>1930960</v>
      </c>
      <c r="B177" s="102" t="s">
        <v>859</v>
      </c>
      <c r="C177" s="103" t="s">
        <v>860</v>
      </c>
      <c r="D177" s="104" t="s">
        <v>861</v>
      </c>
      <c r="E177" s="104" t="s">
        <v>862</v>
      </c>
      <c r="F177" s="104">
        <v>51557</v>
      </c>
      <c r="G177" s="105" t="s">
        <v>354</v>
      </c>
      <c r="H177" s="106">
        <v>7126462231</v>
      </c>
      <c r="I177" s="107">
        <v>8</v>
      </c>
      <c r="J177" s="108" t="s">
        <v>371</v>
      </c>
      <c r="K177" s="72"/>
      <c r="L177" s="64">
        <v>485</v>
      </c>
      <c r="M177" s="68" t="s">
        <v>368</v>
      </c>
      <c r="N177" s="109">
        <v>11.54639175</v>
      </c>
      <c r="O177" s="108" t="s">
        <v>368</v>
      </c>
      <c r="P177" s="40"/>
      <c r="Q177" s="72" t="str">
        <f t="shared" si="27"/>
        <v>NO</v>
      </c>
      <c r="R177" s="110" t="s">
        <v>371</v>
      </c>
      <c r="S177" s="41">
        <v>20866.84</v>
      </c>
      <c r="T177" s="47">
        <v>1696.0294839392661</v>
      </c>
      <c r="U177" s="47">
        <v>2528</v>
      </c>
      <c r="V177" s="48">
        <v>3635.343051513629</v>
      </c>
      <c r="W177" s="103">
        <f t="shared" si="22"/>
        <v>1</v>
      </c>
      <c r="X177" s="104">
        <f t="shared" si="28"/>
        <v>1</v>
      </c>
      <c r="Y177" s="104">
        <f t="shared" si="23"/>
        <v>0</v>
      </c>
      <c r="Z177" s="106">
        <f t="shared" si="24"/>
        <v>0</v>
      </c>
      <c r="AA177" s="111" t="str">
        <f t="shared" si="29"/>
        <v>SRSA</v>
      </c>
      <c r="AB177" s="103">
        <f t="shared" si="30"/>
        <v>1</v>
      </c>
      <c r="AC177" s="104">
        <f t="shared" si="31"/>
        <v>0</v>
      </c>
      <c r="AD177" s="106">
        <f t="shared" si="32"/>
        <v>0</v>
      </c>
      <c r="AE177" s="111" t="str">
        <f t="shared" si="25"/>
        <v>-</v>
      </c>
      <c r="AF177" s="103">
        <f t="shared" si="26"/>
        <v>0</v>
      </c>
      <c r="AG177" s="1" t="s">
        <v>399</v>
      </c>
    </row>
    <row r="178" spans="1:33" s="1" customFormat="1" ht="12.75">
      <c r="A178" s="112">
        <v>1931290</v>
      </c>
      <c r="B178" s="112" t="s">
        <v>879</v>
      </c>
      <c r="C178" s="113" t="s">
        <v>880</v>
      </c>
      <c r="D178" s="114" t="s">
        <v>881</v>
      </c>
      <c r="E178" s="114" t="s">
        <v>882</v>
      </c>
      <c r="F178" s="114">
        <v>51023</v>
      </c>
      <c r="G178" s="115" t="s">
        <v>354</v>
      </c>
      <c r="H178" s="116">
        <v>7125511461</v>
      </c>
      <c r="I178" s="117">
        <v>7</v>
      </c>
      <c r="J178" s="118" t="s">
        <v>371</v>
      </c>
      <c r="K178" s="119"/>
      <c r="L178" s="120">
        <v>597</v>
      </c>
      <c r="M178" s="121" t="s">
        <v>368</v>
      </c>
      <c r="N178" s="122">
        <v>7.24450194</v>
      </c>
      <c r="O178" s="118" t="s">
        <v>368</v>
      </c>
      <c r="P178" s="123"/>
      <c r="Q178" s="119" t="str">
        <f t="shared" si="27"/>
        <v>NO</v>
      </c>
      <c r="R178" s="124" t="s">
        <v>371</v>
      </c>
      <c r="S178" s="125">
        <v>31904.14</v>
      </c>
      <c r="T178" s="126">
        <v>3144.589869289864</v>
      </c>
      <c r="U178" s="126">
        <v>4009.22</v>
      </c>
      <c r="V178" s="127">
        <v>5700.469587651617</v>
      </c>
      <c r="W178" s="113">
        <f t="shared" si="22"/>
        <v>1</v>
      </c>
      <c r="X178" s="114">
        <f t="shared" si="28"/>
        <v>1</v>
      </c>
      <c r="Y178" s="114">
        <f t="shared" si="23"/>
        <v>0</v>
      </c>
      <c r="Z178" s="116">
        <f t="shared" si="24"/>
        <v>0</v>
      </c>
      <c r="AA178" s="128" t="str">
        <f t="shared" si="29"/>
        <v>SRSA</v>
      </c>
      <c r="AB178" s="113">
        <f t="shared" si="30"/>
        <v>1</v>
      </c>
      <c r="AC178" s="114">
        <f t="shared" si="31"/>
        <v>0</v>
      </c>
      <c r="AD178" s="116">
        <f t="shared" si="32"/>
        <v>0</v>
      </c>
      <c r="AE178" s="128" t="str">
        <f t="shared" si="25"/>
        <v>-</v>
      </c>
      <c r="AF178" s="113">
        <f t="shared" si="26"/>
        <v>0</v>
      </c>
      <c r="AG178" s="1" t="e">
        <v>#N/A</v>
      </c>
    </row>
    <row r="179" spans="1:33" s="1" customFormat="1" ht="12.75">
      <c r="A179" s="102">
        <v>1931620</v>
      </c>
      <c r="B179" s="102" t="s">
        <v>891</v>
      </c>
      <c r="C179" s="103" t="s">
        <v>892</v>
      </c>
      <c r="D179" s="104" t="s">
        <v>893</v>
      </c>
      <c r="E179" s="104" t="s">
        <v>940</v>
      </c>
      <c r="F179" s="104">
        <v>51063</v>
      </c>
      <c r="G179" s="105" t="s">
        <v>354</v>
      </c>
      <c r="H179" s="106">
        <v>7124552468</v>
      </c>
      <c r="I179" s="107">
        <v>7</v>
      </c>
      <c r="J179" s="108" t="s">
        <v>371</v>
      </c>
      <c r="K179" s="72"/>
      <c r="L179" s="64">
        <v>203</v>
      </c>
      <c r="M179" s="68" t="s">
        <v>368</v>
      </c>
      <c r="N179" s="109">
        <v>7.075471698</v>
      </c>
      <c r="O179" s="108" t="s">
        <v>368</v>
      </c>
      <c r="P179" s="40"/>
      <c r="Q179" s="72" t="str">
        <f t="shared" si="27"/>
        <v>NO</v>
      </c>
      <c r="R179" s="110" t="s">
        <v>371</v>
      </c>
      <c r="S179" s="41">
        <v>6942.58</v>
      </c>
      <c r="T179" s="47">
        <v>999.9134230247431</v>
      </c>
      <c r="U179" s="47">
        <v>1355</v>
      </c>
      <c r="V179" s="48">
        <v>1674.9919619456634</v>
      </c>
      <c r="W179" s="103">
        <f t="shared" si="22"/>
        <v>1</v>
      </c>
      <c r="X179" s="104">
        <f t="shared" si="28"/>
        <v>1</v>
      </c>
      <c r="Y179" s="104">
        <f t="shared" si="23"/>
        <v>0</v>
      </c>
      <c r="Z179" s="106">
        <f t="shared" si="24"/>
        <v>0</v>
      </c>
      <c r="AA179" s="111" t="str">
        <f t="shared" si="29"/>
        <v>SRSA</v>
      </c>
      <c r="AB179" s="103">
        <f t="shared" si="30"/>
        <v>1</v>
      </c>
      <c r="AC179" s="104">
        <f t="shared" si="31"/>
        <v>0</v>
      </c>
      <c r="AD179" s="106">
        <f t="shared" si="32"/>
        <v>0</v>
      </c>
      <c r="AE179" s="111" t="str">
        <f t="shared" si="25"/>
        <v>-</v>
      </c>
      <c r="AF179" s="103">
        <f t="shared" si="26"/>
        <v>0</v>
      </c>
      <c r="AG179" s="1" t="s">
        <v>398</v>
      </c>
    </row>
    <row r="180" spans="1:33" s="1" customFormat="1" ht="12.75">
      <c r="A180" s="102">
        <v>1931830</v>
      </c>
      <c r="B180" s="102" t="s">
        <v>901</v>
      </c>
      <c r="C180" s="103" t="s">
        <v>902</v>
      </c>
      <c r="D180" s="104" t="s">
        <v>903</v>
      </c>
      <c r="E180" s="104" t="s">
        <v>275</v>
      </c>
      <c r="F180" s="104">
        <v>52659</v>
      </c>
      <c r="G180" s="105">
        <v>285</v>
      </c>
      <c r="H180" s="106">
        <v>3192577700</v>
      </c>
      <c r="I180" s="107">
        <v>7</v>
      </c>
      <c r="J180" s="108" t="s">
        <v>371</v>
      </c>
      <c r="K180" s="72"/>
      <c r="L180" s="64">
        <v>385</v>
      </c>
      <c r="M180" s="68" t="s">
        <v>368</v>
      </c>
      <c r="N180" s="109">
        <v>9.336609337</v>
      </c>
      <c r="O180" s="108" t="s">
        <v>368</v>
      </c>
      <c r="P180" s="40"/>
      <c r="Q180" s="72" t="str">
        <f t="shared" si="27"/>
        <v>NO</v>
      </c>
      <c r="R180" s="110" t="s">
        <v>371</v>
      </c>
      <c r="S180" s="41">
        <v>17690.13</v>
      </c>
      <c r="T180" s="47">
        <v>1348.7666986692266</v>
      </c>
      <c r="U180" s="47">
        <v>2087</v>
      </c>
      <c r="V180" s="48">
        <v>2183.2151927666036</v>
      </c>
      <c r="W180" s="103">
        <f t="shared" si="22"/>
        <v>1</v>
      </c>
      <c r="X180" s="104">
        <f t="shared" si="28"/>
        <v>1</v>
      </c>
      <c r="Y180" s="104">
        <f t="shared" si="23"/>
        <v>0</v>
      </c>
      <c r="Z180" s="106">
        <f t="shared" si="24"/>
        <v>0</v>
      </c>
      <c r="AA180" s="111" t="str">
        <f t="shared" si="29"/>
        <v>SRSA</v>
      </c>
      <c r="AB180" s="103">
        <f t="shared" si="30"/>
        <v>1</v>
      </c>
      <c r="AC180" s="104">
        <f t="shared" si="31"/>
        <v>0</v>
      </c>
      <c r="AD180" s="106">
        <f t="shared" si="32"/>
        <v>0</v>
      </c>
      <c r="AE180" s="111" t="str">
        <f t="shared" si="25"/>
        <v>-</v>
      </c>
      <c r="AF180" s="103">
        <f t="shared" si="26"/>
        <v>0</v>
      </c>
      <c r="AG180" s="1" t="s">
        <v>397</v>
      </c>
    </row>
    <row r="181" spans="1:33" s="1" customFormat="1" ht="12.75">
      <c r="A181" s="102">
        <v>1931890</v>
      </c>
      <c r="B181" s="102" t="s">
        <v>908</v>
      </c>
      <c r="C181" s="103" t="s">
        <v>909</v>
      </c>
      <c r="D181" s="104" t="s">
        <v>910</v>
      </c>
      <c r="E181" s="104" t="s">
        <v>911</v>
      </c>
      <c r="F181" s="104">
        <v>50484</v>
      </c>
      <c r="G181" s="105" t="s">
        <v>354</v>
      </c>
      <c r="H181" s="106">
        <v>6419265311</v>
      </c>
      <c r="I181" s="107">
        <v>7</v>
      </c>
      <c r="J181" s="108" t="s">
        <v>371</v>
      </c>
      <c r="K181" s="72"/>
      <c r="L181" s="64">
        <v>146</v>
      </c>
      <c r="M181" s="68" t="s">
        <v>368</v>
      </c>
      <c r="N181" s="109">
        <v>16.04278075</v>
      </c>
      <c r="O181" s="108" t="s">
        <v>368</v>
      </c>
      <c r="P181" s="40"/>
      <c r="Q181" s="72" t="str">
        <f t="shared" si="27"/>
        <v>NO</v>
      </c>
      <c r="R181" s="110" t="s">
        <v>371</v>
      </c>
      <c r="S181" s="41">
        <v>9173.25</v>
      </c>
      <c r="T181" s="47">
        <v>588.1232680712296</v>
      </c>
      <c r="U181" s="47">
        <v>910</v>
      </c>
      <c r="V181" s="48">
        <v>921.5829369014783</v>
      </c>
      <c r="W181" s="103">
        <f t="shared" si="22"/>
        <v>1</v>
      </c>
      <c r="X181" s="104">
        <f t="shared" si="28"/>
        <v>1</v>
      </c>
      <c r="Y181" s="104">
        <f t="shared" si="23"/>
        <v>0</v>
      </c>
      <c r="Z181" s="106">
        <f t="shared" si="24"/>
        <v>0</v>
      </c>
      <c r="AA181" s="111" t="str">
        <f t="shared" si="29"/>
        <v>SRSA</v>
      </c>
      <c r="AB181" s="103">
        <f t="shared" si="30"/>
        <v>1</v>
      </c>
      <c r="AC181" s="104">
        <f t="shared" si="31"/>
        <v>0</v>
      </c>
      <c r="AD181" s="106">
        <f t="shared" si="32"/>
        <v>0</v>
      </c>
      <c r="AE181" s="111" t="str">
        <f t="shared" si="25"/>
        <v>-</v>
      </c>
      <c r="AF181" s="103">
        <f t="shared" si="26"/>
        <v>0</v>
      </c>
      <c r="AG181" s="1" t="s">
        <v>396</v>
      </c>
    </row>
    <row r="182" spans="1:33" s="1" customFormat="1" ht="12.75">
      <c r="A182" s="102">
        <v>1931920</v>
      </c>
      <c r="B182" s="102" t="s">
        <v>912</v>
      </c>
      <c r="C182" s="103" t="s">
        <v>913</v>
      </c>
      <c r="D182" s="104" t="s">
        <v>914</v>
      </c>
      <c r="E182" s="104" t="s">
        <v>915</v>
      </c>
      <c r="F182" s="104">
        <v>51579</v>
      </c>
      <c r="G182" s="105" t="s">
        <v>354</v>
      </c>
      <c r="H182" s="106">
        <v>7126472411</v>
      </c>
      <c r="I182" s="107">
        <v>8</v>
      </c>
      <c r="J182" s="108" t="s">
        <v>371</v>
      </c>
      <c r="K182" s="72"/>
      <c r="L182" s="64">
        <v>444</v>
      </c>
      <c r="M182" s="68" t="s">
        <v>368</v>
      </c>
      <c r="N182" s="109">
        <v>11.76470588</v>
      </c>
      <c r="O182" s="108" t="s">
        <v>368</v>
      </c>
      <c r="P182" s="40"/>
      <c r="Q182" s="72" t="str">
        <f t="shared" si="27"/>
        <v>NO</v>
      </c>
      <c r="R182" s="110" t="s">
        <v>371</v>
      </c>
      <c r="S182" s="41">
        <v>28023.57</v>
      </c>
      <c r="T182" s="47">
        <v>2006.2297849406834</v>
      </c>
      <c r="U182" s="47">
        <v>2811</v>
      </c>
      <c r="V182" s="48">
        <v>3429.783716611044</v>
      </c>
      <c r="W182" s="103">
        <f t="shared" si="22"/>
        <v>1</v>
      </c>
      <c r="X182" s="104">
        <f t="shared" si="28"/>
        <v>1</v>
      </c>
      <c r="Y182" s="104">
        <f t="shared" si="23"/>
        <v>0</v>
      </c>
      <c r="Z182" s="106">
        <f t="shared" si="24"/>
        <v>0</v>
      </c>
      <c r="AA182" s="111" t="str">
        <f t="shared" si="29"/>
        <v>SRSA</v>
      </c>
      <c r="AB182" s="103">
        <f t="shared" si="30"/>
        <v>1</v>
      </c>
      <c r="AC182" s="104">
        <f t="shared" si="31"/>
        <v>0</v>
      </c>
      <c r="AD182" s="106">
        <f t="shared" si="32"/>
        <v>0</v>
      </c>
      <c r="AE182" s="111" t="str">
        <f t="shared" si="25"/>
        <v>-</v>
      </c>
      <c r="AF182" s="103">
        <f t="shared" si="26"/>
        <v>0</v>
      </c>
      <c r="AG182" s="1" t="s">
        <v>395</v>
      </c>
    </row>
    <row r="183" spans="1:33" s="1" customFormat="1" ht="12.75">
      <c r="A183" s="102">
        <v>1931950</v>
      </c>
      <c r="B183" s="102" t="s">
        <v>916</v>
      </c>
      <c r="C183" s="103" t="s">
        <v>917</v>
      </c>
      <c r="D183" s="104" t="s">
        <v>918</v>
      </c>
      <c r="E183" s="104" t="s">
        <v>919</v>
      </c>
      <c r="F183" s="104">
        <v>51039</v>
      </c>
      <c r="G183" s="105" t="s">
        <v>354</v>
      </c>
      <c r="H183" s="106">
        <v>7128733128</v>
      </c>
      <c r="I183" s="107">
        <v>8</v>
      </c>
      <c r="J183" s="108" t="s">
        <v>371</v>
      </c>
      <c r="K183" s="72"/>
      <c r="L183" s="64">
        <v>588</v>
      </c>
      <c r="M183" s="68" t="s">
        <v>368</v>
      </c>
      <c r="N183" s="109">
        <v>6.709265176</v>
      </c>
      <c r="O183" s="108" t="s">
        <v>368</v>
      </c>
      <c r="P183" s="40"/>
      <c r="Q183" s="72" t="str">
        <f t="shared" si="27"/>
        <v>NO</v>
      </c>
      <c r="R183" s="110" t="s">
        <v>371</v>
      </c>
      <c r="S183" s="41">
        <v>19684.8</v>
      </c>
      <c r="T183" s="47">
        <v>1666.3298615003737</v>
      </c>
      <c r="U183" s="47">
        <v>2749</v>
      </c>
      <c r="V183" s="48">
        <v>3030.874364675985</v>
      </c>
      <c r="W183" s="103">
        <f t="shared" si="22"/>
        <v>1</v>
      </c>
      <c r="X183" s="104">
        <f t="shared" si="28"/>
        <v>1</v>
      </c>
      <c r="Y183" s="104">
        <f t="shared" si="23"/>
        <v>0</v>
      </c>
      <c r="Z183" s="106">
        <f t="shared" si="24"/>
        <v>0</v>
      </c>
      <c r="AA183" s="111" t="str">
        <f t="shared" si="29"/>
        <v>SRSA</v>
      </c>
      <c r="AB183" s="103">
        <f t="shared" si="30"/>
        <v>1</v>
      </c>
      <c r="AC183" s="104">
        <f t="shared" si="31"/>
        <v>0</v>
      </c>
      <c r="AD183" s="106">
        <f t="shared" si="32"/>
        <v>0</v>
      </c>
      <c r="AE183" s="111" t="str">
        <f t="shared" si="25"/>
        <v>-</v>
      </c>
      <c r="AF183" s="103">
        <f t="shared" si="26"/>
        <v>0</v>
      </c>
      <c r="AG183" s="1" t="s">
        <v>394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2" customWidth="1"/>
    <col min="2" max="2" width="10.7109375" style="13" bestFit="1" customWidth="1"/>
    <col min="3" max="3" width="56.8515625" style="8" bestFit="1" customWidth="1"/>
    <col min="4" max="4" width="27.8515625" style="8" bestFit="1" customWidth="1"/>
    <col min="5" max="5" width="19.28125" style="8" bestFit="1" customWidth="1"/>
    <col min="6" max="6" width="6.8515625" style="8" customWidth="1"/>
    <col min="7" max="7" width="5.8515625" style="11" customWidth="1"/>
    <col min="8" max="8" width="11.7109375" style="8" customWidth="1"/>
    <col min="9" max="9" width="6.57421875" style="14" bestFit="1" customWidth="1"/>
    <col min="10" max="11" width="6.57421875" style="8" bestFit="1" customWidth="1"/>
    <col min="12" max="12" width="6.00390625" style="9" bestFit="1" customWidth="1"/>
    <col min="13" max="13" width="6.57421875" style="8" bestFit="1" customWidth="1"/>
    <col min="14" max="14" width="6.57421875" style="0" bestFit="1" customWidth="1"/>
    <col min="15" max="15" width="6.57421875" style="8" bestFit="1" customWidth="1"/>
    <col min="16" max="16" width="6.57421875" style="8" hidden="1" customWidth="1"/>
    <col min="17" max="17" width="9.140625" style="1" hidden="1" customWidth="1"/>
    <col min="18" max="18" width="6.57421875" style="8" bestFit="1" customWidth="1"/>
    <col min="19" max="19" width="8.00390625" style="10" bestFit="1" customWidth="1"/>
    <col min="20" max="22" width="7.00390625" style="10" bestFit="1" customWidth="1"/>
    <col min="23" max="26" width="4.00390625" style="8" hidden="1" customWidth="1"/>
    <col min="27" max="27" width="6.421875" style="8" customWidth="1"/>
    <col min="28" max="29" width="4.00390625" style="8" hidden="1" customWidth="1"/>
    <col min="30" max="30" width="5.28125" style="8" hidden="1" customWidth="1"/>
    <col min="31" max="31" width="6.421875" style="8" customWidth="1"/>
    <col min="32" max="32" width="6.421875" style="8" hidden="1" customWidth="1"/>
    <col min="33" max="16384" width="11.421875" style="8" customWidth="1"/>
  </cols>
  <sheetData>
    <row r="1" ht="12.75">
      <c r="A1" s="23" t="s">
        <v>369</v>
      </c>
    </row>
    <row r="2" spans="1:17" ht="18">
      <c r="A2" s="24" t="s">
        <v>370</v>
      </c>
      <c r="N2" s="25"/>
      <c r="Q2" s="26"/>
    </row>
    <row r="3" spans="1:32" ht="159.75" customHeight="1" thickBot="1">
      <c r="A3" s="2" t="s">
        <v>325</v>
      </c>
      <c r="B3" s="3" t="s">
        <v>326</v>
      </c>
      <c r="C3" s="4" t="s">
        <v>327</v>
      </c>
      <c r="D3" s="4" t="s">
        <v>328</v>
      </c>
      <c r="E3" s="4" t="s">
        <v>329</v>
      </c>
      <c r="F3" s="87" t="s">
        <v>330</v>
      </c>
      <c r="G3" s="45" t="s">
        <v>331</v>
      </c>
      <c r="H3" s="4" t="s">
        <v>332</v>
      </c>
      <c r="I3" s="17" t="s">
        <v>333</v>
      </c>
      <c r="J3" s="15" t="s">
        <v>389</v>
      </c>
      <c r="K3" s="18" t="s">
        <v>390</v>
      </c>
      <c r="L3" s="61" t="s">
        <v>334</v>
      </c>
      <c r="M3" s="65" t="s">
        <v>391</v>
      </c>
      <c r="N3" s="69" t="s">
        <v>345</v>
      </c>
      <c r="O3" s="21" t="s">
        <v>392</v>
      </c>
      <c r="P3" s="5" t="s">
        <v>346</v>
      </c>
      <c r="Q3" s="70" t="s">
        <v>393</v>
      </c>
      <c r="R3" s="73" t="s">
        <v>335</v>
      </c>
      <c r="S3" s="19" t="s">
        <v>349</v>
      </c>
      <c r="T3" s="16" t="s">
        <v>348</v>
      </c>
      <c r="U3" s="16" t="s">
        <v>350</v>
      </c>
      <c r="V3" s="20" t="s">
        <v>351</v>
      </c>
      <c r="W3" s="6" t="s">
        <v>336</v>
      </c>
      <c r="X3" s="7" t="s">
        <v>337</v>
      </c>
      <c r="Y3" s="7" t="s">
        <v>353</v>
      </c>
      <c r="Z3" s="78" t="s">
        <v>352</v>
      </c>
      <c r="AA3" s="80" t="s">
        <v>338</v>
      </c>
      <c r="AB3" s="6" t="s">
        <v>339</v>
      </c>
      <c r="AC3" s="7" t="s">
        <v>340</v>
      </c>
      <c r="AD3" s="78" t="s">
        <v>341</v>
      </c>
      <c r="AE3" s="84" t="s">
        <v>342</v>
      </c>
      <c r="AF3" s="83" t="s">
        <v>343</v>
      </c>
    </row>
    <row r="4" spans="1:32" s="44" customFormat="1" ht="12" customHeight="1" thickBot="1">
      <c r="A4" s="89">
        <v>1</v>
      </c>
      <c r="B4" s="89">
        <v>2</v>
      </c>
      <c r="C4" s="59">
        <v>3</v>
      </c>
      <c r="D4" s="50">
        <v>4</v>
      </c>
      <c r="E4" s="50">
        <v>5</v>
      </c>
      <c r="F4" s="88">
        <v>6</v>
      </c>
      <c r="G4" s="51"/>
      <c r="H4" s="52">
        <v>7</v>
      </c>
      <c r="I4" s="53">
        <v>8</v>
      </c>
      <c r="J4" s="50">
        <v>9</v>
      </c>
      <c r="K4" s="54">
        <v>10</v>
      </c>
      <c r="L4" s="62">
        <v>11</v>
      </c>
      <c r="M4" s="66">
        <v>12</v>
      </c>
      <c r="N4" s="56">
        <v>13</v>
      </c>
      <c r="O4" s="57">
        <v>14</v>
      </c>
      <c r="P4" s="58" t="s">
        <v>347</v>
      </c>
      <c r="Q4" s="54" t="s">
        <v>388</v>
      </c>
      <c r="R4" s="74">
        <v>15</v>
      </c>
      <c r="S4" s="55">
        <v>16</v>
      </c>
      <c r="T4" s="58">
        <v>17</v>
      </c>
      <c r="U4" s="58">
        <v>18</v>
      </c>
      <c r="V4" s="54">
        <v>19</v>
      </c>
      <c r="W4" s="59"/>
      <c r="X4" s="50"/>
      <c r="Y4" s="50"/>
      <c r="Z4" s="52"/>
      <c r="AA4" s="81">
        <v>20</v>
      </c>
      <c r="AB4" s="79"/>
      <c r="AC4" s="60"/>
      <c r="AD4" s="82"/>
      <c r="AE4" s="81">
        <v>21</v>
      </c>
      <c r="AF4" s="59" t="s">
        <v>344</v>
      </c>
    </row>
    <row r="5" spans="1:32" ht="12.75">
      <c r="A5" s="90">
        <v>1903090</v>
      </c>
      <c r="B5" s="90" t="s">
        <v>997</v>
      </c>
      <c r="C5" s="33" t="s">
        <v>998</v>
      </c>
      <c r="D5" s="27" t="s">
        <v>999</v>
      </c>
      <c r="E5" s="27" t="s">
        <v>1000</v>
      </c>
      <c r="F5" s="27">
        <v>50002</v>
      </c>
      <c r="G5" s="28" t="s">
        <v>354</v>
      </c>
      <c r="H5" s="29">
        <v>6417462241</v>
      </c>
      <c r="I5" s="30">
        <v>8</v>
      </c>
      <c r="J5" s="31" t="s">
        <v>371</v>
      </c>
      <c r="K5" s="71"/>
      <c r="L5" s="63">
        <v>345</v>
      </c>
      <c r="M5" s="67" t="s">
        <v>368</v>
      </c>
      <c r="N5" s="32">
        <v>4.871060172</v>
      </c>
      <c r="O5" s="31" t="s">
        <v>368</v>
      </c>
      <c r="P5" s="39"/>
      <c r="Q5" s="71" t="str">
        <f>IF(AND(ISNUMBER(P5),P5&gt;=20),"YES","NO")</f>
        <v>NO</v>
      </c>
      <c r="R5" s="75" t="s">
        <v>371</v>
      </c>
      <c r="S5" s="77">
        <v>13372.39</v>
      </c>
      <c r="T5" s="42">
        <v>1462.3000346680492</v>
      </c>
      <c r="U5" s="42">
        <v>2064</v>
      </c>
      <c r="V5" s="43">
        <v>1803.7398658071716</v>
      </c>
      <c r="W5" s="33">
        <f aca="true" t="shared" si="0" ref="W5:W68">IF(OR(J5="YES",K5="YES"),1,0)</f>
        <v>1</v>
      </c>
      <c r="X5" s="27">
        <f>IF(OR(AND(ISNUMBER(L5),AND(L5&gt;0,L5&lt;600)),AND(ISNUMBER(L5),AND(L5&gt;0,M5="YES"))),1,0)</f>
        <v>1</v>
      </c>
      <c r="Y5" s="27">
        <f aca="true" t="shared" si="1" ref="Y5:Y68">IF(AND(OR(J5="YES",K5="YES"),(W5=0)),"Trouble",0)</f>
        <v>0</v>
      </c>
      <c r="Z5" s="29">
        <f aca="true" t="shared" si="2" ref="Z5:Z68">IF(AND(OR(AND(ISNUMBER(L5),AND(L5&gt;0,L5&lt;600)),AND(ISNUMBER(L5),AND(L5&gt;0,M5="YES"))),(X5=0)),"Trouble",0)</f>
        <v>0</v>
      </c>
      <c r="AA5" s="85" t="str">
        <f>IF(AND(W5=1,X5=1),"SRSA","-")</f>
        <v>SRSA</v>
      </c>
      <c r="AB5" s="33">
        <f>IF(R5="YES",1,0)</f>
        <v>1</v>
      </c>
      <c r="AC5" s="27">
        <f>IF(OR(AND(ISNUMBER(P5),P5&gt;=20),(AND(ISNUMBER(P5)=FALSE,AND(ISNUMBER(N5),N5&gt;=20)))),1,0)</f>
        <v>0</v>
      </c>
      <c r="AD5" s="29">
        <f>IF(AND(AB5=1,AC5=1),"Initial",0)</f>
        <v>0</v>
      </c>
      <c r="AE5" s="85" t="str">
        <f aca="true" t="shared" si="3" ref="AE5:AE68">IF(AND(AND(AD5="Initial",AF5=0),AND(ISNUMBER(L5),L5&gt;0)),"RLIS","-")</f>
        <v>-</v>
      </c>
      <c r="AF5" s="33">
        <f aca="true" t="shared" si="4" ref="AF5:AF68">IF(AND(AA5="SRSA",AD5="Initial"),"SRSA",0)</f>
        <v>0</v>
      </c>
    </row>
    <row r="6" spans="1:32" ht="12.75">
      <c r="A6" s="91">
        <v>1903150</v>
      </c>
      <c r="B6" s="91" t="s">
        <v>1001</v>
      </c>
      <c r="C6" s="49" t="s">
        <v>1002</v>
      </c>
      <c r="D6" s="34" t="s">
        <v>1003</v>
      </c>
      <c r="E6" s="34" t="s">
        <v>365</v>
      </c>
      <c r="F6" s="34">
        <v>50003</v>
      </c>
      <c r="G6" s="35" t="s">
        <v>354</v>
      </c>
      <c r="H6" s="36">
        <v>5159934283</v>
      </c>
      <c r="I6" s="37" t="s">
        <v>372</v>
      </c>
      <c r="J6" s="38" t="s">
        <v>368</v>
      </c>
      <c r="K6" s="72"/>
      <c r="L6" s="64">
        <v>1413</v>
      </c>
      <c r="M6" s="68" t="s">
        <v>368</v>
      </c>
      <c r="N6" s="46">
        <v>0.605693519</v>
      </c>
      <c r="O6" s="38" t="s">
        <v>368</v>
      </c>
      <c r="P6" s="40"/>
      <c r="Q6" s="72" t="str">
        <f aca="true" t="shared" si="5" ref="Q6:Q69">IF(AND(ISNUMBER(P6),P6&gt;=20),"YES","NO")</f>
        <v>NO</v>
      </c>
      <c r="R6" s="76" t="s">
        <v>368</v>
      </c>
      <c r="S6" s="41">
        <v>26384.54</v>
      </c>
      <c r="T6" s="47">
        <v>1817.4291174566592</v>
      </c>
      <c r="U6" s="47">
        <v>4603</v>
      </c>
      <c r="V6" s="48">
        <v>7328.309236216569</v>
      </c>
      <c r="W6" s="49">
        <f t="shared" si="0"/>
        <v>0</v>
      </c>
      <c r="X6" s="34">
        <f aca="true" t="shared" si="6" ref="X6:X69">IF(OR(AND(ISNUMBER(L6),AND(L6&gt;0,L6&lt;600)),AND(ISNUMBER(L6),AND(L6&gt;0,M6="YES"))),1,0)</f>
        <v>0</v>
      </c>
      <c r="Y6" s="34">
        <f t="shared" si="1"/>
        <v>0</v>
      </c>
      <c r="Z6" s="36">
        <f t="shared" si="2"/>
        <v>0</v>
      </c>
      <c r="AA6" s="86" t="str">
        <f aca="true" t="shared" si="7" ref="AA6:AA69">IF(AND(W6=1,X6=1),"SRSA","-")</f>
        <v>-</v>
      </c>
      <c r="AB6" s="49">
        <f aca="true" t="shared" si="8" ref="AB6:AB69">IF(R6="YES",1,0)</f>
        <v>0</v>
      </c>
      <c r="AC6" s="34">
        <f aca="true" t="shared" si="9" ref="AC6:AC69">IF(OR(AND(ISNUMBER(P6),P6&gt;=20),(AND(ISNUMBER(P6)=FALSE,AND(ISNUMBER(N6),N6&gt;=20)))),1,0)</f>
        <v>0</v>
      </c>
      <c r="AD6" s="36">
        <f aca="true" t="shared" si="10" ref="AD6:AD69">IF(AND(AB6=1,AC6=1),"Initial",0)</f>
        <v>0</v>
      </c>
      <c r="AE6" s="86" t="str">
        <f t="shared" si="3"/>
        <v>-</v>
      </c>
      <c r="AF6" s="49">
        <f t="shared" si="4"/>
        <v>0</v>
      </c>
    </row>
    <row r="7" spans="1:32" ht="12.75">
      <c r="A7" s="91">
        <v>1903060</v>
      </c>
      <c r="B7" s="91" t="s">
        <v>993</v>
      </c>
      <c r="C7" s="49" t="s">
        <v>994</v>
      </c>
      <c r="D7" s="34" t="s">
        <v>995</v>
      </c>
      <c r="E7" s="34" t="s">
        <v>996</v>
      </c>
      <c r="F7" s="34">
        <v>50601</v>
      </c>
      <c r="G7" s="35" t="s">
        <v>354</v>
      </c>
      <c r="H7" s="36">
        <v>6418472611</v>
      </c>
      <c r="I7" s="37" t="s">
        <v>373</v>
      </c>
      <c r="J7" s="38" t="s">
        <v>371</v>
      </c>
      <c r="K7" s="72"/>
      <c r="L7" s="64">
        <v>683</v>
      </c>
      <c r="M7" s="68" t="s">
        <v>368</v>
      </c>
      <c r="N7" s="46">
        <v>9.956236324</v>
      </c>
      <c r="O7" s="38" t="s">
        <v>368</v>
      </c>
      <c r="P7" s="40"/>
      <c r="Q7" s="72" t="str">
        <f t="shared" si="5"/>
        <v>NO</v>
      </c>
      <c r="R7" s="76" t="s">
        <v>371</v>
      </c>
      <c r="S7" s="41">
        <v>35398.73</v>
      </c>
      <c r="T7" s="47">
        <v>3315.5029068402887</v>
      </c>
      <c r="U7" s="47">
        <v>4315.74</v>
      </c>
      <c r="V7" s="48">
        <v>5509.048375973841</v>
      </c>
      <c r="W7" s="49">
        <f t="shared" si="0"/>
        <v>1</v>
      </c>
      <c r="X7" s="34">
        <f t="shared" si="6"/>
        <v>0</v>
      </c>
      <c r="Y7" s="34">
        <f t="shared" si="1"/>
        <v>0</v>
      </c>
      <c r="Z7" s="36">
        <f t="shared" si="2"/>
        <v>0</v>
      </c>
      <c r="AA7" s="86" t="str">
        <f t="shared" si="7"/>
        <v>-</v>
      </c>
      <c r="AB7" s="49">
        <f t="shared" si="8"/>
        <v>1</v>
      </c>
      <c r="AC7" s="34">
        <f t="shared" si="9"/>
        <v>0</v>
      </c>
      <c r="AD7" s="36">
        <f t="shared" si="10"/>
        <v>0</v>
      </c>
      <c r="AE7" s="86" t="str">
        <f t="shared" si="3"/>
        <v>-</v>
      </c>
      <c r="AF7" s="49">
        <f t="shared" si="4"/>
        <v>0</v>
      </c>
    </row>
    <row r="8" spans="1:32" ht="12.75">
      <c r="A8" s="91">
        <v>1904080</v>
      </c>
      <c r="B8" s="91" t="s">
        <v>1085</v>
      </c>
      <c r="C8" s="49" t="s">
        <v>1086</v>
      </c>
      <c r="D8" s="34" t="s">
        <v>1087</v>
      </c>
      <c r="E8" s="34" t="s">
        <v>1088</v>
      </c>
      <c r="F8" s="34">
        <v>51521</v>
      </c>
      <c r="G8" s="35" t="s">
        <v>354</v>
      </c>
      <c r="H8" s="36">
        <v>7123436304</v>
      </c>
      <c r="I8" s="37" t="s">
        <v>373</v>
      </c>
      <c r="J8" s="38" t="s">
        <v>371</v>
      </c>
      <c r="K8" s="72"/>
      <c r="L8" s="64">
        <v>587</v>
      </c>
      <c r="M8" s="68" t="s">
        <v>368</v>
      </c>
      <c r="N8" s="46">
        <v>7.569141194</v>
      </c>
      <c r="O8" s="38" t="s">
        <v>368</v>
      </c>
      <c r="P8" s="40"/>
      <c r="Q8" s="72" t="str">
        <f t="shared" si="5"/>
        <v>NO</v>
      </c>
      <c r="R8" s="76" t="s">
        <v>371</v>
      </c>
      <c r="S8" s="41">
        <v>32185.33</v>
      </c>
      <c r="T8" s="47">
        <v>1916.7175153098908</v>
      </c>
      <c r="U8" s="47">
        <v>3007</v>
      </c>
      <c r="V8" s="48">
        <v>3104.7981296680823</v>
      </c>
      <c r="W8" s="49">
        <f t="shared" si="0"/>
        <v>1</v>
      </c>
      <c r="X8" s="34">
        <f t="shared" si="6"/>
        <v>1</v>
      </c>
      <c r="Y8" s="34">
        <f t="shared" si="1"/>
        <v>0</v>
      </c>
      <c r="Z8" s="36">
        <f t="shared" si="2"/>
        <v>0</v>
      </c>
      <c r="AA8" s="86" t="str">
        <f t="shared" si="7"/>
        <v>SRSA</v>
      </c>
      <c r="AB8" s="49">
        <f t="shared" si="8"/>
        <v>1</v>
      </c>
      <c r="AC8" s="34">
        <f t="shared" si="9"/>
        <v>0</v>
      </c>
      <c r="AD8" s="36">
        <f t="shared" si="10"/>
        <v>0</v>
      </c>
      <c r="AE8" s="86" t="str">
        <f t="shared" si="3"/>
        <v>-</v>
      </c>
      <c r="AF8" s="49">
        <f t="shared" si="4"/>
        <v>0</v>
      </c>
    </row>
    <row r="9" spans="1:32" ht="12.75">
      <c r="A9" s="91">
        <v>1903220</v>
      </c>
      <c r="B9" s="91" t="s">
        <v>1004</v>
      </c>
      <c r="C9" s="49" t="s">
        <v>1005</v>
      </c>
      <c r="D9" s="34" t="s">
        <v>1006</v>
      </c>
      <c r="E9" s="34" t="s">
        <v>938</v>
      </c>
      <c r="F9" s="34">
        <v>51001</v>
      </c>
      <c r="G9" s="35" t="s">
        <v>354</v>
      </c>
      <c r="H9" s="36">
        <v>7125682616</v>
      </c>
      <c r="I9" s="37">
        <v>7</v>
      </c>
      <c r="J9" s="38" t="s">
        <v>371</v>
      </c>
      <c r="K9" s="72"/>
      <c r="L9" s="64">
        <v>592</v>
      </c>
      <c r="M9" s="68" t="s">
        <v>368</v>
      </c>
      <c r="N9" s="46">
        <v>4.631217839</v>
      </c>
      <c r="O9" s="38" t="s">
        <v>368</v>
      </c>
      <c r="P9" s="40"/>
      <c r="Q9" s="72" t="str">
        <f t="shared" si="5"/>
        <v>NO</v>
      </c>
      <c r="R9" s="76" t="s">
        <v>371</v>
      </c>
      <c r="S9" s="41">
        <v>16891.46</v>
      </c>
      <c r="T9" s="47">
        <v>1540.7264039130423</v>
      </c>
      <c r="U9" s="47">
        <v>2663</v>
      </c>
      <c r="V9" s="48">
        <v>3104.7981296680823</v>
      </c>
      <c r="W9" s="49">
        <f t="shared" si="0"/>
        <v>1</v>
      </c>
      <c r="X9" s="34">
        <f t="shared" si="6"/>
        <v>1</v>
      </c>
      <c r="Y9" s="34">
        <f t="shared" si="1"/>
        <v>0</v>
      </c>
      <c r="Z9" s="36">
        <f t="shared" si="2"/>
        <v>0</v>
      </c>
      <c r="AA9" s="86" t="str">
        <f t="shared" si="7"/>
        <v>SRSA</v>
      </c>
      <c r="AB9" s="49">
        <f t="shared" si="8"/>
        <v>1</v>
      </c>
      <c r="AC9" s="34">
        <f t="shared" si="9"/>
        <v>0</v>
      </c>
      <c r="AD9" s="36">
        <f t="shared" si="10"/>
        <v>0</v>
      </c>
      <c r="AE9" s="86" t="str">
        <f t="shared" si="3"/>
        <v>-</v>
      </c>
      <c r="AF9" s="49">
        <f t="shared" si="4"/>
        <v>0</v>
      </c>
    </row>
    <row r="10" spans="1:32" ht="12.75">
      <c r="A10" s="91">
        <v>1903240</v>
      </c>
      <c r="B10" s="91" t="s">
        <v>1007</v>
      </c>
      <c r="C10" s="49" t="s">
        <v>1008</v>
      </c>
      <c r="D10" s="34" t="s">
        <v>1009</v>
      </c>
      <c r="E10" s="34" t="s">
        <v>1010</v>
      </c>
      <c r="F10" s="34">
        <v>50510</v>
      </c>
      <c r="G10" s="35" t="s">
        <v>354</v>
      </c>
      <c r="H10" s="36">
        <v>7128435496</v>
      </c>
      <c r="I10" s="37">
        <v>7</v>
      </c>
      <c r="J10" s="38" t="s">
        <v>371</v>
      </c>
      <c r="K10" s="72"/>
      <c r="L10" s="64">
        <v>200</v>
      </c>
      <c r="M10" s="68" t="s">
        <v>368</v>
      </c>
      <c r="N10" s="46">
        <v>15.25423729</v>
      </c>
      <c r="O10" s="38" t="s">
        <v>368</v>
      </c>
      <c r="P10" s="40"/>
      <c r="Q10" s="72" t="str">
        <f t="shared" si="5"/>
        <v>NO</v>
      </c>
      <c r="R10" s="76" t="s">
        <v>371</v>
      </c>
      <c r="S10" s="41">
        <v>10650.81</v>
      </c>
      <c r="T10" s="47">
        <v>1169.5509482121488</v>
      </c>
      <c r="U10" s="47">
        <v>1567</v>
      </c>
      <c r="V10" s="48">
        <v>1781.0274161645038</v>
      </c>
      <c r="W10" s="49">
        <f t="shared" si="0"/>
        <v>1</v>
      </c>
      <c r="X10" s="34">
        <f t="shared" si="6"/>
        <v>1</v>
      </c>
      <c r="Y10" s="34">
        <f t="shared" si="1"/>
        <v>0</v>
      </c>
      <c r="Z10" s="36">
        <f t="shared" si="2"/>
        <v>0</v>
      </c>
      <c r="AA10" s="86" t="str">
        <f t="shared" si="7"/>
        <v>SRSA</v>
      </c>
      <c r="AB10" s="49">
        <f t="shared" si="8"/>
        <v>1</v>
      </c>
      <c r="AC10" s="34">
        <f t="shared" si="9"/>
        <v>0</v>
      </c>
      <c r="AD10" s="36">
        <f t="shared" si="10"/>
        <v>0</v>
      </c>
      <c r="AE10" s="86" t="str">
        <f t="shared" si="3"/>
        <v>-</v>
      </c>
      <c r="AF10" s="49">
        <f t="shared" si="4"/>
        <v>0</v>
      </c>
    </row>
    <row r="11" spans="1:32" ht="12.75">
      <c r="A11" s="91">
        <v>1903270</v>
      </c>
      <c r="B11" s="91" t="s">
        <v>1011</v>
      </c>
      <c r="C11" s="49" t="s">
        <v>1012</v>
      </c>
      <c r="D11" s="34" t="s">
        <v>1013</v>
      </c>
      <c r="E11" s="34" t="s">
        <v>1014</v>
      </c>
      <c r="F11" s="34">
        <v>52531</v>
      </c>
      <c r="G11" s="35" t="s">
        <v>354</v>
      </c>
      <c r="H11" s="36">
        <v>6419325165</v>
      </c>
      <c r="I11" s="37">
        <v>6</v>
      </c>
      <c r="J11" s="38" t="s">
        <v>368</v>
      </c>
      <c r="K11" s="72"/>
      <c r="L11" s="64">
        <v>1170</v>
      </c>
      <c r="M11" s="68" t="s">
        <v>368</v>
      </c>
      <c r="N11" s="46">
        <v>12.04633205</v>
      </c>
      <c r="O11" s="38" t="s">
        <v>368</v>
      </c>
      <c r="P11" s="40"/>
      <c r="Q11" s="72" t="str">
        <f t="shared" si="5"/>
        <v>NO</v>
      </c>
      <c r="R11" s="76" t="s">
        <v>371</v>
      </c>
      <c r="S11" s="41">
        <v>70498.28</v>
      </c>
      <c r="T11" s="47">
        <v>6139.756619634763</v>
      </c>
      <c r="U11" s="47">
        <v>7872</v>
      </c>
      <c r="V11" s="48">
        <v>8718.82240353682</v>
      </c>
      <c r="W11" s="49">
        <f t="shared" si="0"/>
        <v>0</v>
      </c>
      <c r="X11" s="34">
        <f t="shared" si="6"/>
        <v>0</v>
      </c>
      <c r="Y11" s="34">
        <f t="shared" si="1"/>
        <v>0</v>
      </c>
      <c r="Z11" s="36">
        <f t="shared" si="2"/>
        <v>0</v>
      </c>
      <c r="AA11" s="86" t="str">
        <f t="shared" si="7"/>
        <v>-</v>
      </c>
      <c r="AB11" s="49">
        <f t="shared" si="8"/>
        <v>1</v>
      </c>
      <c r="AC11" s="34">
        <f t="shared" si="9"/>
        <v>0</v>
      </c>
      <c r="AD11" s="36">
        <f t="shared" si="10"/>
        <v>0</v>
      </c>
      <c r="AE11" s="86" t="str">
        <f t="shared" si="3"/>
        <v>-</v>
      </c>
      <c r="AF11" s="49">
        <f t="shared" si="4"/>
        <v>0</v>
      </c>
    </row>
    <row r="12" spans="1:32" ht="12.75">
      <c r="A12" s="91">
        <v>1903300</v>
      </c>
      <c r="B12" s="91" t="s">
        <v>1015</v>
      </c>
      <c r="C12" s="49" t="s">
        <v>1016</v>
      </c>
      <c r="D12" s="34" t="s">
        <v>1017</v>
      </c>
      <c r="E12" s="34" t="s">
        <v>1018</v>
      </c>
      <c r="F12" s="34">
        <v>52202</v>
      </c>
      <c r="G12" s="35" t="s">
        <v>354</v>
      </c>
      <c r="H12" s="36">
        <v>3198422261</v>
      </c>
      <c r="I12" s="37">
        <v>8</v>
      </c>
      <c r="J12" s="38" t="s">
        <v>371</v>
      </c>
      <c r="K12" s="72"/>
      <c r="L12" s="64">
        <v>597</v>
      </c>
      <c r="M12" s="68" t="s">
        <v>368</v>
      </c>
      <c r="N12" s="46">
        <v>2.694610778</v>
      </c>
      <c r="O12" s="38" t="s">
        <v>368</v>
      </c>
      <c r="P12" s="40"/>
      <c r="Q12" s="72" t="str">
        <f t="shared" si="5"/>
        <v>NO</v>
      </c>
      <c r="R12" s="76" t="s">
        <v>371</v>
      </c>
      <c r="S12" s="41">
        <v>14793.3</v>
      </c>
      <c r="T12" s="47">
        <v>669.4800655939055</v>
      </c>
      <c r="U12" s="47">
        <v>1896</v>
      </c>
      <c r="V12" s="48">
        <v>3159.008890662287</v>
      </c>
      <c r="W12" s="49">
        <f t="shared" si="0"/>
        <v>1</v>
      </c>
      <c r="X12" s="34">
        <f t="shared" si="6"/>
        <v>1</v>
      </c>
      <c r="Y12" s="34">
        <f t="shared" si="1"/>
        <v>0</v>
      </c>
      <c r="Z12" s="36">
        <f t="shared" si="2"/>
        <v>0</v>
      </c>
      <c r="AA12" s="86" t="str">
        <f t="shared" si="7"/>
        <v>SRSA</v>
      </c>
      <c r="AB12" s="49">
        <f t="shared" si="8"/>
        <v>1</v>
      </c>
      <c r="AC12" s="34">
        <f t="shared" si="9"/>
        <v>0</v>
      </c>
      <c r="AD12" s="36">
        <f t="shared" si="10"/>
        <v>0</v>
      </c>
      <c r="AE12" s="86" t="str">
        <f t="shared" si="3"/>
        <v>-</v>
      </c>
      <c r="AF12" s="49">
        <f t="shared" si="4"/>
        <v>0</v>
      </c>
    </row>
    <row r="13" spans="1:32" ht="12.75">
      <c r="A13" s="91">
        <v>1903330</v>
      </c>
      <c r="B13" s="91" t="s">
        <v>1019</v>
      </c>
      <c r="C13" s="49" t="s">
        <v>1020</v>
      </c>
      <c r="D13" s="34" t="s">
        <v>1021</v>
      </c>
      <c r="E13" s="34" t="s">
        <v>1022</v>
      </c>
      <c r="F13" s="34">
        <v>50006</v>
      </c>
      <c r="G13" s="35" t="s">
        <v>354</v>
      </c>
      <c r="H13" s="36">
        <v>5158597009</v>
      </c>
      <c r="I13" s="37">
        <v>7</v>
      </c>
      <c r="J13" s="38" t="s">
        <v>371</v>
      </c>
      <c r="K13" s="72"/>
      <c r="L13" s="64">
        <v>267</v>
      </c>
      <c r="M13" s="68" t="s">
        <v>368</v>
      </c>
      <c r="N13" s="46">
        <v>10.3030303</v>
      </c>
      <c r="O13" s="38" t="s">
        <v>368</v>
      </c>
      <c r="P13" s="40"/>
      <c r="Q13" s="72" t="str">
        <f t="shared" si="5"/>
        <v>NO</v>
      </c>
      <c r="R13" s="76" t="s">
        <v>371</v>
      </c>
      <c r="S13" s="41">
        <v>17252.66</v>
      </c>
      <c r="T13" s="47">
        <v>1081.8553348910661</v>
      </c>
      <c r="U13" s="47">
        <v>1559</v>
      </c>
      <c r="V13" s="48">
        <v>2022.9911454858288</v>
      </c>
      <c r="W13" s="49">
        <f t="shared" si="0"/>
        <v>1</v>
      </c>
      <c r="X13" s="34">
        <f t="shared" si="6"/>
        <v>1</v>
      </c>
      <c r="Y13" s="34">
        <f t="shared" si="1"/>
        <v>0</v>
      </c>
      <c r="Z13" s="36">
        <f t="shared" si="2"/>
        <v>0</v>
      </c>
      <c r="AA13" s="86" t="str">
        <f t="shared" si="7"/>
        <v>SRSA</v>
      </c>
      <c r="AB13" s="49">
        <f t="shared" si="8"/>
        <v>1</v>
      </c>
      <c r="AC13" s="34">
        <f t="shared" si="9"/>
        <v>0</v>
      </c>
      <c r="AD13" s="36">
        <f t="shared" si="10"/>
        <v>0</v>
      </c>
      <c r="AE13" s="86" t="str">
        <f t="shared" si="3"/>
        <v>-</v>
      </c>
      <c r="AF13" s="49">
        <f t="shared" si="4"/>
        <v>0</v>
      </c>
    </row>
    <row r="14" spans="1:32" ht="12.75">
      <c r="A14" s="91">
        <v>1903360</v>
      </c>
      <c r="B14" s="91" t="s">
        <v>1023</v>
      </c>
      <c r="C14" s="49" t="s">
        <v>1024</v>
      </c>
      <c r="D14" s="34" t="s">
        <v>1025</v>
      </c>
      <c r="E14" s="34" t="s">
        <v>1026</v>
      </c>
      <c r="F14" s="34">
        <v>50511</v>
      </c>
      <c r="G14" s="35" t="s">
        <v>354</v>
      </c>
      <c r="H14" s="36">
        <v>5152953528</v>
      </c>
      <c r="I14" s="37">
        <v>6</v>
      </c>
      <c r="J14" s="38" t="s">
        <v>368</v>
      </c>
      <c r="K14" s="72"/>
      <c r="L14" s="64">
        <v>1230</v>
      </c>
      <c r="M14" s="68" t="s">
        <v>368</v>
      </c>
      <c r="N14" s="46">
        <v>7.711442786</v>
      </c>
      <c r="O14" s="38" t="s">
        <v>368</v>
      </c>
      <c r="P14" s="40"/>
      <c r="Q14" s="72" t="str">
        <f t="shared" si="5"/>
        <v>NO</v>
      </c>
      <c r="R14" s="76" t="s">
        <v>371</v>
      </c>
      <c r="S14" s="41">
        <v>77489.74</v>
      </c>
      <c r="T14" s="47">
        <v>5151.062053583341</v>
      </c>
      <c r="U14" s="47">
        <v>5752.8</v>
      </c>
      <c r="V14" s="48">
        <v>9560.806938977903</v>
      </c>
      <c r="W14" s="49">
        <f t="shared" si="0"/>
        <v>0</v>
      </c>
      <c r="X14" s="34">
        <f t="shared" si="6"/>
        <v>0</v>
      </c>
      <c r="Y14" s="34">
        <f t="shared" si="1"/>
        <v>0</v>
      </c>
      <c r="Z14" s="36">
        <f t="shared" si="2"/>
        <v>0</v>
      </c>
      <c r="AA14" s="86" t="str">
        <f t="shared" si="7"/>
        <v>-</v>
      </c>
      <c r="AB14" s="49">
        <f t="shared" si="8"/>
        <v>1</v>
      </c>
      <c r="AC14" s="34">
        <f t="shared" si="9"/>
        <v>0</v>
      </c>
      <c r="AD14" s="36">
        <f t="shared" si="10"/>
        <v>0</v>
      </c>
      <c r="AE14" s="86" t="str">
        <f t="shared" si="3"/>
        <v>-</v>
      </c>
      <c r="AF14" s="49">
        <f t="shared" si="4"/>
        <v>0</v>
      </c>
    </row>
    <row r="15" spans="1:32" ht="12.75">
      <c r="A15" s="91">
        <v>1903390</v>
      </c>
      <c r="B15" s="91" t="s">
        <v>1027</v>
      </c>
      <c r="C15" s="49" t="s">
        <v>1028</v>
      </c>
      <c r="D15" s="34" t="s">
        <v>1029</v>
      </c>
      <c r="E15" s="34" t="s">
        <v>1030</v>
      </c>
      <c r="F15" s="34">
        <v>52172</v>
      </c>
      <c r="G15" s="35" t="s">
        <v>354</v>
      </c>
      <c r="H15" s="36">
        <v>5635683409</v>
      </c>
      <c r="I15" s="37" t="s">
        <v>374</v>
      </c>
      <c r="J15" s="38" t="s">
        <v>368</v>
      </c>
      <c r="K15" s="72"/>
      <c r="L15" s="64">
        <v>1393</v>
      </c>
      <c r="M15" s="68" t="s">
        <v>368</v>
      </c>
      <c r="N15" s="46">
        <v>11.0006215</v>
      </c>
      <c r="O15" s="38" t="s">
        <v>368</v>
      </c>
      <c r="P15" s="40"/>
      <c r="Q15" s="72" t="str">
        <f t="shared" si="5"/>
        <v>NO</v>
      </c>
      <c r="R15" s="76" t="s">
        <v>371</v>
      </c>
      <c r="S15" s="41">
        <v>71305.45</v>
      </c>
      <c r="T15" s="47">
        <v>6597.060244078589</v>
      </c>
      <c r="U15" s="47">
        <v>8528.33</v>
      </c>
      <c r="V15" s="48">
        <v>11390.581075024877</v>
      </c>
      <c r="W15" s="49">
        <f t="shared" si="0"/>
        <v>0</v>
      </c>
      <c r="X15" s="34">
        <f t="shared" si="6"/>
        <v>0</v>
      </c>
      <c r="Y15" s="34">
        <f t="shared" si="1"/>
        <v>0</v>
      </c>
      <c r="Z15" s="36">
        <f t="shared" si="2"/>
        <v>0</v>
      </c>
      <c r="AA15" s="86" t="str">
        <f t="shared" si="7"/>
        <v>-</v>
      </c>
      <c r="AB15" s="49">
        <f t="shared" si="8"/>
        <v>1</v>
      </c>
      <c r="AC15" s="34">
        <f t="shared" si="9"/>
        <v>0</v>
      </c>
      <c r="AD15" s="36">
        <f t="shared" si="10"/>
        <v>0</v>
      </c>
      <c r="AE15" s="86" t="str">
        <f t="shared" si="3"/>
        <v>-</v>
      </c>
      <c r="AF15" s="49">
        <f t="shared" si="4"/>
        <v>0</v>
      </c>
    </row>
    <row r="16" spans="1:32" ht="12.75">
      <c r="A16" s="91">
        <v>1903450</v>
      </c>
      <c r="B16" s="91" t="s">
        <v>1031</v>
      </c>
      <c r="C16" s="49" t="s">
        <v>1032</v>
      </c>
      <c r="D16" s="34" t="s">
        <v>1033</v>
      </c>
      <c r="E16" s="34" t="s">
        <v>1034</v>
      </c>
      <c r="F16" s="34">
        <v>50602</v>
      </c>
      <c r="G16" s="35" t="s">
        <v>354</v>
      </c>
      <c r="H16" s="36">
        <v>3192672205</v>
      </c>
      <c r="I16" s="37">
        <v>7</v>
      </c>
      <c r="J16" s="38" t="s">
        <v>371</v>
      </c>
      <c r="K16" s="72"/>
      <c r="L16" s="64">
        <v>338</v>
      </c>
      <c r="M16" s="68" t="s">
        <v>368</v>
      </c>
      <c r="N16" s="46">
        <v>9.226190476</v>
      </c>
      <c r="O16" s="38" t="s">
        <v>368</v>
      </c>
      <c r="P16" s="40"/>
      <c r="Q16" s="72" t="str">
        <f t="shared" si="5"/>
        <v>NO</v>
      </c>
      <c r="R16" s="76" t="s">
        <v>371</v>
      </c>
      <c r="S16" s="41">
        <v>15003.39</v>
      </c>
      <c r="T16" s="47">
        <v>1067.623940468787</v>
      </c>
      <c r="U16" s="47">
        <v>1593</v>
      </c>
      <c r="V16" s="48">
        <v>1527.7578098366753</v>
      </c>
      <c r="W16" s="49">
        <f t="shared" si="0"/>
        <v>1</v>
      </c>
      <c r="X16" s="34">
        <f t="shared" si="6"/>
        <v>1</v>
      </c>
      <c r="Y16" s="34">
        <f t="shared" si="1"/>
        <v>0</v>
      </c>
      <c r="Z16" s="36">
        <f t="shared" si="2"/>
        <v>0</v>
      </c>
      <c r="AA16" s="86" t="str">
        <f t="shared" si="7"/>
        <v>SRSA</v>
      </c>
      <c r="AB16" s="49">
        <f t="shared" si="8"/>
        <v>1</v>
      </c>
      <c r="AC16" s="34">
        <f t="shared" si="9"/>
        <v>0</v>
      </c>
      <c r="AD16" s="36">
        <f t="shared" si="10"/>
        <v>0</v>
      </c>
      <c r="AE16" s="86" t="str">
        <f t="shared" si="3"/>
        <v>-</v>
      </c>
      <c r="AF16" s="49">
        <f t="shared" si="4"/>
        <v>0</v>
      </c>
    </row>
    <row r="17" spans="1:32" ht="12.75">
      <c r="A17" s="91">
        <v>1903480</v>
      </c>
      <c r="B17" s="91" t="s">
        <v>1035</v>
      </c>
      <c r="C17" s="49" t="s">
        <v>1036</v>
      </c>
      <c r="D17" s="34" t="s">
        <v>1037</v>
      </c>
      <c r="E17" s="34" t="s">
        <v>1038</v>
      </c>
      <c r="F17" s="34">
        <v>51002</v>
      </c>
      <c r="G17" s="35" t="s">
        <v>354</v>
      </c>
      <c r="H17" s="36">
        <v>7122001010</v>
      </c>
      <c r="I17" s="37" t="s">
        <v>375</v>
      </c>
      <c r="J17" s="38" t="s">
        <v>371</v>
      </c>
      <c r="K17" s="72"/>
      <c r="L17" s="64">
        <v>570</v>
      </c>
      <c r="M17" s="68" t="s">
        <v>368</v>
      </c>
      <c r="N17" s="46">
        <v>7.633587786</v>
      </c>
      <c r="O17" s="38" t="s">
        <v>368</v>
      </c>
      <c r="P17" s="40"/>
      <c r="Q17" s="72" t="str">
        <f t="shared" si="5"/>
        <v>NO</v>
      </c>
      <c r="R17" s="76" t="s">
        <v>371</v>
      </c>
      <c r="S17" s="41">
        <v>26300.81</v>
      </c>
      <c r="T17" s="47">
        <v>1973.8734996047745</v>
      </c>
      <c r="U17" s="47">
        <v>2962</v>
      </c>
      <c r="V17" s="48">
        <v>4003.6907848591627</v>
      </c>
      <c r="W17" s="49">
        <f t="shared" si="0"/>
        <v>1</v>
      </c>
      <c r="X17" s="34">
        <f t="shared" si="6"/>
        <v>1</v>
      </c>
      <c r="Y17" s="34">
        <f t="shared" si="1"/>
        <v>0</v>
      </c>
      <c r="Z17" s="36">
        <f t="shared" si="2"/>
        <v>0</v>
      </c>
      <c r="AA17" s="86" t="str">
        <f t="shared" si="7"/>
        <v>SRSA</v>
      </c>
      <c r="AB17" s="49">
        <f t="shared" si="8"/>
        <v>1</v>
      </c>
      <c r="AC17" s="34">
        <f t="shared" si="9"/>
        <v>0</v>
      </c>
      <c r="AD17" s="36">
        <f t="shared" si="10"/>
        <v>0</v>
      </c>
      <c r="AE17" s="86" t="str">
        <f t="shared" si="3"/>
        <v>-</v>
      </c>
      <c r="AF17" s="49">
        <f t="shared" si="4"/>
        <v>0</v>
      </c>
    </row>
    <row r="18" spans="1:32" ht="12.75">
      <c r="A18" s="91">
        <v>1903540</v>
      </c>
      <c r="B18" s="91" t="s">
        <v>1039</v>
      </c>
      <c r="C18" s="49" t="s">
        <v>1040</v>
      </c>
      <c r="D18" s="34" t="s">
        <v>1041</v>
      </c>
      <c r="E18" s="34" t="s">
        <v>1042</v>
      </c>
      <c r="F18" s="34">
        <v>50014</v>
      </c>
      <c r="G18" s="35" t="s">
        <v>354</v>
      </c>
      <c r="H18" s="36">
        <v>5152686600</v>
      </c>
      <c r="I18" s="37">
        <v>2</v>
      </c>
      <c r="J18" s="38" t="s">
        <v>368</v>
      </c>
      <c r="K18" s="72"/>
      <c r="L18" s="64">
        <v>4144</v>
      </c>
      <c r="M18" s="68" t="s">
        <v>368</v>
      </c>
      <c r="N18" s="46">
        <v>7.582837723</v>
      </c>
      <c r="O18" s="38" t="s">
        <v>368</v>
      </c>
      <c r="P18" s="40"/>
      <c r="Q18" s="72" t="str">
        <f t="shared" si="5"/>
        <v>NO</v>
      </c>
      <c r="R18" s="76" t="s">
        <v>368</v>
      </c>
      <c r="S18" s="41">
        <v>169269.89</v>
      </c>
      <c r="T18" s="47">
        <v>11760.043409849248</v>
      </c>
      <c r="U18" s="47">
        <v>19468.67</v>
      </c>
      <c r="V18" s="48">
        <v>23325.4119805064</v>
      </c>
      <c r="W18" s="49">
        <f t="shared" si="0"/>
        <v>0</v>
      </c>
      <c r="X18" s="34">
        <f t="shared" si="6"/>
        <v>0</v>
      </c>
      <c r="Y18" s="34">
        <f t="shared" si="1"/>
        <v>0</v>
      </c>
      <c r="Z18" s="36">
        <f t="shared" si="2"/>
        <v>0</v>
      </c>
      <c r="AA18" s="86" t="str">
        <f t="shared" si="7"/>
        <v>-</v>
      </c>
      <c r="AB18" s="49">
        <f t="shared" si="8"/>
        <v>0</v>
      </c>
      <c r="AC18" s="34">
        <f t="shared" si="9"/>
        <v>0</v>
      </c>
      <c r="AD18" s="36">
        <f t="shared" si="10"/>
        <v>0</v>
      </c>
      <c r="AE18" s="86" t="str">
        <f t="shared" si="3"/>
        <v>-</v>
      </c>
      <c r="AF18" s="49">
        <f t="shared" si="4"/>
        <v>0</v>
      </c>
    </row>
    <row r="19" spans="1:32" ht="12.75">
      <c r="A19" s="91">
        <v>1903570</v>
      </c>
      <c r="B19" s="91" t="s">
        <v>1043</v>
      </c>
      <c r="C19" s="49" t="s">
        <v>1044</v>
      </c>
      <c r="D19" s="34" t="s">
        <v>1045</v>
      </c>
      <c r="E19" s="34" t="s">
        <v>1046</v>
      </c>
      <c r="F19" s="34">
        <v>52205</v>
      </c>
      <c r="G19" s="35" t="s">
        <v>354</v>
      </c>
      <c r="H19" s="36">
        <v>3194624321</v>
      </c>
      <c r="I19" s="37">
        <v>4</v>
      </c>
      <c r="J19" s="38" t="s">
        <v>368</v>
      </c>
      <c r="K19" s="72"/>
      <c r="L19" s="64">
        <v>1210</v>
      </c>
      <c r="M19" s="68" t="s">
        <v>368</v>
      </c>
      <c r="N19" s="46">
        <v>7.283321194</v>
      </c>
      <c r="O19" s="38" t="s">
        <v>368</v>
      </c>
      <c r="P19" s="40"/>
      <c r="Q19" s="72" t="str">
        <f t="shared" si="5"/>
        <v>NO</v>
      </c>
      <c r="R19" s="76" t="s">
        <v>368</v>
      </c>
      <c r="S19" s="41">
        <v>48643.13</v>
      </c>
      <c r="T19" s="47">
        <v>3433.977619147953</v>
      </c>
      <c r="U19" s="47">
        <v>5444.29</v>
      </c>
      <c r="V19" s="48">
        <v>6446.152307310876</v>
      </c>
      <c r="W19" s="49">
        <f t="shared" si="0"/>
        <v>0</v>
      </c>
      <c r="X19" s="34">
        <f t="shared" si="6"/>
        <v>0</v>
      </c>
      <c r="Y19" s="34">
        <f t="shared" si="1"/>
        <v>0</v>
      </c>
      <c r="Z19" s="36">
        <f t="shared" si="2"/>
        <v>0</v>
      </c>
      <c r="AA19" s="86" t="str">
        <f t="shared" si="7"/>
        <v>-</v>
      </c>
      <c r="AB19" s="49">
        <f t="shared" si="8"/>
        <v>0</v>
      </c>
      <c r="AC19" s="34">
        <f t="shared" si="9"/>
        <v>0</v>
      </c>
      <c r="AD19" s="36">
        <f t="shared" si="10"/>
        <v>0</v>
      </c>
      <c r="AE19" s="86" t="str">
        <f t="shared" si="3"/>
        <v>-</v>
      </c>
      <c r="AF19" s="49">
        <f t="shared" si="4"/>
        <v>0</v>
      </c>
    </row>
    <row r="20" spans="1:32" ht="12.75">
      <c r="A20" s="91">
        <v>1903630</v>
      </c>
      <c r="B20" s="91" t="s">
        <v>1047</v>
      </c>
      <c r="C20" s="49" t="s">
        <v>1048</v>
      </c>
      <c r="D20" s="34" t="s">
        <v>1049</v>
      </c>
      <c r="E20" s="34" t="s">
        <v>1050</v>
      </c>
      <c r="F20" s="34">
        <v>52030</v>
      </c>
      <c r="G20" s="35" t="s">
        <v>354</v>
      </c>
      <c r="H20" s="36">
        <v>5636723221</v>
      </c>
      <c r="I20" s="37">
        <v>7</v>
      </c>
      <c r="J20" s="38" t="s">
        <v>371</v>
      </c>
      <c r="K20" s="72"/>
      <c r="L20" s="64">
        <v>290</v>
      </c>
      <c r="M20" s="68" t="s">
        <v>368</v>
      </c>
      <c r="N20" s="46">
        <v>8.426966292</v>
      </c>
      <c r="O20" s="38" t="s">
        <v>368</v>
      </c>
      <c r="P20" s="40"/>
      <c r="Q20" s="72" t="str">
        <f t="shared" si="5"/>
        <v>NO</v>
      </c>
      <c r="R20" s="76" t="s">
        <v>371</v>
      </c>
      <c r="S20" s="41">
        <v>14321.31</v>
      </c>
      <c r="T20" s="47">
        <v>918.7100634292144</v>
      </c>
      <c r="U20" s="47">
        <v>1496</v>
      </c>
      <c r="V20" s="48">
        <v>1621.394578826665</v>
      </c>
      <c r="W20" s="49">
        <f t="shared" si="0"/>
        <v>1</v>
      </c>
      <c r="X20" s="34">
        <f t="shared" si="6"/>
        <v>1</v>
      </c>
      <c r="Y20" s="34">
        <f t="shared" si="1"/>
        <v>0</v>
      </c>
      <c r="Z20" s="36">
        <f t="shared" si="2"/>
        <v>0</v>
      </c>
      <c r="AA20" s="86" t="str">
        <f t="shared" si="7"/>
        <v>SRSA</v>
      </c>
      <c r="AB20" s="49">
        <f t="shared" si="8"/>
        <v>1</v>
      </c>
      <c r="AC20" s="34">
        <f t="shared" si="9"/>
        <v>0</v>
      </c>
      <c r="AD20" s="36">
        <f t="shared" si="10"/>
        <v>0</v>
      </c>
      <c r="AE20" s="86" t="str">
        <f t="shared" si="3"/>
        <v>-</v>
      </c>
      <c r="AF20" s="49">
        <f t="shared" si="4"/>
        <v>0</v>
      </c>
    </row>
    <row r="21" spans="1:32" ht="12.75">
      <c r="A21" s="91">
        <v>1903660</v>
      </c>
      <c r="B21" s="91" t="s">
        <v>1051</v>
      </c>
      <c r="C21" s="49" t="s">
        <v>1052</v>
      </c>
      <c r="D21" s="34" t="s">
        <v>1053</v>
      </c>
      <c r="E21" s="34" t="s">
        <v>1054</v>
      </c>
      <c r="F21" s="34">
        <v>50020</v>
      </c>
      <c r="G21" s="35" t="s">
        <v>354</v>
      </c>
      <c r="H21" s="36">
        <v>7127623231</v>
      </c>
      <c r="I21" s="37">
        <v>7</v>
      </c>
      <c r="J21" s="38" t="s">
        <v>371</v>
      </c>
      <c r="K21" s="72"/>
      <c r="L21" s="64">
        <v>261</v>
      </c>
      <c r="M21" s="68" t="s">
        <v>368</v>
      </c>
      <c r="N21" s="46">
        <v>8.950617284</v>
      </c>
      <c r="O21" s="38" t="s">
        <v>368</v>
      </c>
      <c r="P21" s="40"/>
      <c r="Q21" s="72" t="str">
        <f t="shared" si="5"/>
        <v>NO</v>
      </c>
      <c r="R21" s="76" t="s">
        <v>371</v>
      </c>
      <c r="S21" s="41">
        <v>18485.72</v>
      </c>
      <c r="T21" s="47">
        <v>1403.7960899338805</v>
      </c>
      <c r="U21" s="47">
        <v>1830</v>
      </c>
      <c r="V21" s="48">
        <v>2088.6528149807373</v>
      </c>
      <c r="W21" s="49">
        <f t="shared" si="0"/>
        <v>1</v>
      </c>
      <c r="X21" s="34">
        <f t="shared" si="6"/>
        <v>1</v>
      </c>
      <c r="Y21" s="34">
        <f t="shared" si="1"/>
        <v>0</v>
      </c>
      <c r="Z21" s="36">
        <f t="shared" si="2"/>
        <v>0</v>
      </c>
      <c r="AA21" s="86" t="str">
        <f t="shared" si="7"/>
        <v>SRSA</v>
      </c>
      <c r="AB21" s="49">
        <f t="shared" si="8"/>
        <v>1</v>
      </c>
      <c r="AC21" s="34">
        <f t="shared" si="9"/>
        <v>0</v>
      </c>
      <c r="AD21" s="36">
        <f t="shared" si="10"/>
        <v>0</v>
      </c>
      <c r="AE21" s="86" t="str">
        <f t="shared" si="3"/>
        <v>-</v>
      </c>
      <c r="AF21" s="49">
        <f t="shared" si="4"/>
        <v>0</v>
      </c>
    </row>
    <row r="22" spans="1:32" ht="12.75">
      <c r="A22" s="91">
        <v>1903690</v>
      </c>
      <c r="B22" s="91" t="s">
        <v>1055</v>
      </c>
      <c r="C22" s="49" t="s">
        <v>1056</v>
      </c>
      <c r="D22" s="34" t="s">
        <v>1017</v>
      </c>
      <c r="E22" s="34" t="s">
        <v>1057</v>
      </c>
      <c r="F22" s="34">
        <v>50021</v>
      </c>
      <c r="G22" s="35" t="s">
        <v>354</v>
      </c>
      <c r="H22" s="36">
        <v>5159659600</v>
      </c>
      <c r="I22" s="37">
        <v>4</v>
      </c>
      <c r="J22" s="38" t="s">
        <v>368</v>
      </c>
      <c r="K22" s="72"/>
      <c r="L22" s="64">
        <v>5992</v>
      </c>
      <c r="M22" s="68" t="s">
        <v>368</v>
      </c>
      <c r="N22" s="46">
        <v>3.164871582</v>
      </c>
      <c r="O22" s="38" t="s">
        <v>368</v>
      </c>
      <c r="P22" s="40"/>
      <c r="Q22" s="72" t="str">
        <f t="shared" si="5"/>
        <v>NO</v>
      </c>
      <c r="R22" s="76" t="s">
        <v>368</v>
      </c>
      <c r="S22" s="41">
        <v>94121.03</v>
      </c>
      <c r="T22" s="47">
        <v>2443.8728367989797</v>
      </c>
      <c r="U22" s="47">
        <v>14155</v>
      </c>
      <c r="V22" s="48">
        <v>29776.49253881675</v>
      </c>
      <c r="W22" s="49">
        <f t="shared" si="0"/>
        <v>0</v>
      </c>
      <c r="X22" s="34">
        <f t="shared" si="6"/>
        <v>0</v>
      </c>
      <c r="Y22" s="34">
        <f t="shared" si="1"/>
        <v>0</v>
      </c>
      <c r="Z22" s="36">
        <f t="shared" si="2"/>
        <v>0</v>
      </c>
      <c r="AA22" s="86" t="str">
        <f t="shared" si="7"/>
        <v>-</v>
      </c>
      <c r="AB22" s="49">
        <f t="shared" si="8"/>
        <v>0</v>
      </c>
      <c r="AC22" s="34">
        <f t="shared" si="9"/>
        <v>0</v>
      </c>
      <c r="AD22" s="36">
        <f t="shared" si="10"/>
        <v>0</v>
      </c>
      <c r="AE22" s="86" t="str">
        <f t="shared" si="3"/>
        <v>-</v>
      </c>
      <c r="AF22" s="49">
        <f t="shared" si="4"/>
        <v>0</v>
      </c>
    </row>
    <row r="23" spans="1:32" ht="12.75">
      <c r="A23" s="91">
        <v>1903720</v>
      </c>
      <c r="B23" s="91" t="s">
        <v>1058</v>
      </c>
      <c r="C23" s="49" t="s">
        <v>1059</v>
      </c>
      <c r="D23" s="34" t="s">
        <v>1060</v>
      </c>
      <c r="E23" s="34" t="s">
        <v>1061</v>
      </c>
      <c r="F23" s="34">
        <v>51004</v>
      </c>
      <c r="G23" s="35">
        <v>705</v>
      </c>
      <c r="H23" s="36">
        <v>7123735246</v>
      </c>
      <c r="I23" s="37">
        <v>8</v>
      </c>
      <c r="J23" s="38" t="s">
        <v>371</v>
      </c>
      <c r="K23" s="72"/>
      <c r="L23" s="64">
        <v>336</v>
      </c>
      <c r="M23" s="68" t="s">
        <v>368</v>
      </c>
      <c r="N23" s="46">
        <v>11.82108626</v>
      </c>
      <c r="O23" s="38" t="s">
        <v>368</v>
      </c>
      <c r="P23" s="40"/>
      <c r="Q23" s="72" t="str">
        <f t="shared" si="5"/>
        <v>NO</v>
      </c>
      <c r="R23" s="76" t="s">
        <v>371</v>
      </c>
      <c r="S23" s="41">
        <v>13811</v>
      </c>
      <c r="T23" s="47">
        <v>1224.909291095351</v>
      </c>
      <c r="U23" s="47">
        <v>1844</v>
      </c>
      <c r="V23" s="48">
        <v>2669.874201997898</v>
      </c>
      <c r="W23" s="49">
        <f t="shared" si="0"/>
        <v>1</v>
      </c>
      <c r="X23" s="34">
        <f t="shared" si="6"/>
        <v>1</v>
      </c>
      <c r="Y23" s="34">
        <f t="shared" si="1"/>
        <v>0</v>
      </c>
      <c r="Z23" s="36">
        <f t="shared" si="2"/>
        <v>0</v>
      </c>
      <c r="AA23" s="86" t="str">
        <f t="shared" si="7"/>
        <v>SRSA</v>
      </c>
      <c r="AB23" s="49">
        <f t="shared" si="8"/>
        <v>1</v>
      </c>
      <c r="AC23" s="34">
        <f t="shared" si="9"/>
        <v>0</v>
      </c>
      <c r="AD23" s="36">
        <f t="shared" si="10"/>
        <v>0</v>
      </c>
      <c r="AE23" s="86" t="str">
        <f t="shared" si="3"/>
        <v>-</v>
      </c>
      <c r="AF23" s="49">
        <f t="shared" si="4"/>
        <v>0</v>
      </c>
    </row>
    <row r="24" spans="1:32" ht="12.75">
      <c r="A24" s="91">
        <v>1903750</v>
      </c>
      <c r="B24" s="91" t="s">
        <v>1062</v>
      </c>
      <c r="C24" s="49" t="s">
        <v>1063</v>
      </c>
      <c r="D24" s="34" t="s">
        <v>1064</v>
      </c>
      <c r="E24" s="34" t="s">
        <v>1065</v>
      </c>
      <c r="F24" s="34">
        <v>50604</v>
      </c>
      <c r="G24" s="35" t="s">
        <v>354</v>
      </c>
      <c r="H24" s="36">
        <v>3193472394</v>
      </c>
      <c r="I24" s="37">
        <v>7</v>
      </c>
      <c r="J24" s="38" t="s">
        <v>371</v>
      </c>
      <c r="K24" s="72"/>
      <c r="L24" s="64">
        <v>311</v>
      </c>
      <c r="M24" s="68" t="s">
        <v>368</v>
      </c>
      <c r="N24" s="46">
        <v>9.117647059</v>
      </c>
      <c r="O24" s="38" t="s">
        <v>368</v>
      </c>
      <c r="P24" s="40"/>
      <c r="Q24" s="72" t="str">
        <f t="shared" si="5"/>
        <v>NO</v>
      </c>
      <c r="R24" s="76" t="s">
        <v>371</v>
      </c>
      <c r="S24" s="41">
        <v>13057.62</v>
      </c>
      <c r="T24" s="47">
        <v>803.3895080245647</v>
      </c>
      <c r="U24" s="47">
        <v>1368</v>
      </c>
      <c r="V24" s="48">
        <v>1636.1793318250845</v>
      </c>
      <c r="W24" s="49">
        <f t="shared" si="0"/>
        <v>1</v>
      </c>
      <c r="X24" s="34">
        <f t="shared" si="6"/>
        <v>1</v>
      </c>
      <c r="Y24" s="34">
        <f t="shared" si="1"/>
        <v>0</v>
      </c>
      <c r="Z24" s="36">
        <f t="shared" si="2"/>
        <v>0</v>
      </c>
      <c r="AA24" s="86" t="str">
        <f t="shared" si="7"/>
        <v>SRSA</v>
      </c>
      <c r="AB24" s="49">
        <f t="shared" si="8"/>
        <v>1</v>
      </c>
      <c r="AC24" s="34">
        <f t="shared" si="9"/>
        <v>0</v>
      </c>
      <c r="AD24" s="36">
        <f t="shared" si="10"/>
        <v>0</v>
      </c>
      <c r="AE24" s="86" t="str">
        <f t="shared" si="3"/>
        <v>-</v>
      </c>
      <c r="AF24" s="49">
        <f t="shared" si="4"/>
        <v>0</v>
      </c>
    </row>
    <row r="25" spans="1:32" ht="12.75">
      <c r="A25" s="91">
        <v>1903850</v>
      </c>
      <c r="B25" s="91" t="s">
        <v>1070</v>
      </c>
      <c r="C25" s="49" t="s">
        <v>1071</v>
      </c>
      <c r="D25" s="34" t="s">
        <v>1072</v>
      </c>
      <c r="E25" s="34" t="s">
        <v>306</v>
      </c>
      <c r="F25" s="34">
        <v>50514</v>
      </c>
      <c r="G25" s="35" t="s">
        <v>354</v>
      </c>
      <c r="H25" s="36">
        <v>7128683550</v>
      </c>
      <c r="I25" s="37">
        <v>7</v>
      </c>
      <c r="J25" s="38" t="s">
        <v>371</v>
      </c>
      <c r="K25" s="72"/>
      <c r="L25" s="64">
        <v>397</v>
      </c>
      <c r="M25" s="68" t="s">
        <v>368</v>
      </c>
      <c r="N25" s="46">
        <v>11.74863388</v>
      </c>
      <c r="O25" s="38" t="s">
        <v>368</v>
      </c>
      <c r="P25" s="40"/>
      <c r="Q25" s="72" t="str">
        <f t="shared" si="5"/>
        <v>NO</v>
      </c>
      <c r="R25" s="76" t="s">
        <v>371</v>
      </c>
      <c r="S25" s="41">
        <v>18990.8</v>
      </c>
      <c r="T25" s="47">
        <v>1380.36987423708</v>
      </c>
      <c r="U25" s="47">
        <v>2032</v>
      </c>
      <c r="V25" s="48">
        <v>1907.2331367961076</v>
      </c>
      <c r="W25" s="49">
        <f t="shared" si="0"/>
        <v>1</v>
      </c>
      <c r="X25" s="34">
        <f t="shared" si="6"/>
        <v>1</v>
      </c>
      <c r="Y25" s="34">
        <f t="shared" si="1"/>
        <v>0</v>
      </c>
      <c r="Z25" s="36">
        <f t="shared" si="2"/>
        <v>0</v>
      </c>
      <c r="AA25" s="86" t="str">
        <f t="shared" si="7"/>
        <v>SRSA</v>
      </c>
      <c r="AB25" s="49">
        <f t="shared" si="8"/>
        <v>1</v>
      </c>
      <c r="AC25" s="34">
        <f t="shared" si="9"/>
        <v>0</v>
      </c>
      <c r="AD25" s="36">
        <f t="shared" si="10"/>
        <v>0</v>
      </c>
      <c r="AE25" s="86" t="str">
        <f t="shared" si="3"/>
        <v>-</v>
      </c>
      <c r="AF25" s="49">
        <f t="shared" si="4"/>
        <v>0</v>
      </c>
    </row>
    <row r="26" spans="1:32" ht="12.75">
      <c r="A26" s="91">
        <v>1903780</v>
      </c>
      <c r="B26" s="91" t="s">
        <v>1066</v>
      </c>
      <c r="C26" s="49" t="s">
        <v>1067</v>
      </c>
      <c r="D26" s="34" t="s">
        <v>1068</v>
      </c>
      <c r="E26" s="34" t="s">
        <v>1069</v>
      </c>
      <c r="F26" s="34">
        <v>51467</v>
      </c>
      <c r="G26" s="35" t="s">
        <v>354</v>
      </c>
      <c r="H26" s="36">
        <v>7126634311</v>
      </c>
      <c r="I26" s="37">
        <v>7</v>
      </c>
      <c r="J26" s="38" t="s">
        <v>371</v>
      </c>
      <c r="K26" s="72"/>
      <c r="L26" s="64">
        <v>417</v>
      </c>
      <c r="M26" s="68" t="s">
        <v>368</v>
      </c>
      <c r="N26" s="46">
        <v>6.794055202</v>
      </c>
      <c r="O26" s="38" t="s">
        <v>368</v>
      </c>
      <c r="P26" s="40"/>
      <c r="Q26" s="72" t="str">
        <f t="shared" si="5"/>
        <v>NO</v>
      </c>
      <c r="R26" s="76" t="s">
        <v>371</v>
      </c>
      <c r="S26" s="41">
        <v>17719.18</v>
      </c>
      <c r="T26" s="47">
        <v>1820.989289402362</v>
      </c>
      <c r="U26" s="47">
        <v>2414.14</v>
      </c>
      <c r="V26" s="48">
        <v>2948.3984411982983</v>
      </c>
      <c r="W26" s="49">
        <f t="shared" si="0"/>
        <v>1</v>
      </c>
      <c r="X26" s="34">
        <f t="shared" si="6"/>
        <v>1</v>
      </c>
      <c r="Y26" s="34">
        <f t="shared" si="1"/>
        <v>0</v>
      </c>
      <c r="Z26" s="36">
        <f t="shared" si="2"/>
        <v>0</v>
      </c>
      <c r="AA26" s="86" t="str">
        <f t="shared" si="7"/>
        <v>SRSA</v>
      </c>
      <c r="AB26" s="49">
        <f t="shared" si="8"/>
        <v>1</v>
      </c>
      <c r="AC26" s="34">
        <f t="shared" si="9"/>
        <v>0</v>
      </c>
      <c r="AD26" s="36">
        <f t="shared" si="10"/>
        <v>0</v>
      </c>
      <c r="AE26" s="86" t="str">
        <f t="shared" si="3"/>
        <v>-</v>
      </c>
      <c r="AF26" s="49">
        <f t="shared" si="4"/>
        <v>0</v>
      </c>
    </row>
    <row r="27" spans="1:32" ht="12.75">
      <c r="A27" s="91">
        <v>1903930</v>
      </c>
      <c r="B27" s="91" t="s">
        <v>1073</v>
      </c>
      <c r="C27" s="49" t="s">
        <v>1074</v>
      </c>
      <c r="D27" s="34" t="s">
        <v>1075</v>
      </c>
      <c r="E27" s="34" t="s">
        <v>1076</v>
      </c>
      <c r="F27" s="34">
        <v>50022</v>
      </c>
      <c r="G27" s="35" t="s">
        <v>354</v>
      </c>
      <c r="H27" s="36">
        <v>7122434252</v>
      </c>
      <c r="I27" s="37">
        <v>6</v>
      </c>
      <c r="J27" s="38" t="s">
        <v>368</v>
      </c>
      <c r="K27" s="72"/>
      <c r="L27" s="64">
        <v>1445</v>
      </c>
      <c r="M27" s="68" t="s">
        <v>368</v>
      </c>
      <c r="N27" s="46">
        <v>11.78120617</v>
      </c>
      <c r="O27" s="38" t="s">
        <v>368</v>
      </c>
      <c r="P27" s="40"/>
      <c r="Q27" s="72" t="str">
        <f t="shared" si="5"/>
        <v>NO</v>
      </c>
      <c r="R27" s="76" t="s">
        <v>371</v>
      </c>
      <c r="S27" s="41">
        <v>72185.3</v>
      </c>
      <c r="T27" s="47">
        <v>5426.521432653793</v>
      </c>
      <c r="U27" s="47">
        <v>8013</v>
      </c>
      <c r="V27" s="48">
        <v>11039.571361873801</v>
      </c>
      <c r="W27" s="49">
        <f t="shared" si="0"/>
        <v>0</v>
      </c>
      <c r="X27" s="34">
        <f t="shared" si="6"/>
        <v>0</v>
      </c>
      <c r="Y27" s="34">
        <f t="shared" si="1"/>
        <v>0</v>
      </c>
      <c r="Z27" s="36">
        <f t="shared" si="2"/>
        <v>0</v>
      </c>
      <c r="AA27" s="86" t="str">
        <f t="shared" si="7"/>
        <v>-</v>
      </c>
      <c r="AB27" s="49">
        <f t="shared" si="8"/>
        <v>1</v>
      </c>
      <c r="AC27" s="34">
        <f t="shared" si="9"/>
        <v>0</v>
      </c>
      <c r="AD27" s="36">
        <f t="shared" si="10"/>
        <v>0</v>
      </c>
      <c r="AE27" s="86" t="str">
        <f t="shared" si="3"/>
        <v>-</v>
      </c>
      <c r="AF27" s="49">
        <f t="shared" si="4"/>
        <v>0</v>
      </c>
    </row>
    <row r="28" spans="1:32" ht="12.75">
      <c r="A28" s="91">
        <v>1903960</v>
      </c>
      <c r="B28" s="91" t="s">
        <v>1077</v>
      </c>
      <c r="C28" s="49" t="s">
        <v>1078</v>
      </c>
      <c r="D28" s="34" t="s">
        <v>1079</v>
      </c>
      <c r="E28" s="34" t="s">
        <v>1080</v>
      </c>
      <c r="F28" s="34">
        <v>50025</v>
      </c>
      <c r="G28" s="35" t="s">
        <v>354</v>
      </c>
      <c r="H28" s="36">
        <v>7125632607</v>
      </c>
      <c r="I28" s="37">
        <v>7</v>
      </c>
      <c r="J28" s="38" t="s">
        <v>371</v>
      </c>
      <c r="K28" s="72"/>
      <c r="L28" s="64">
        <v>709</v>
      </c>
      <c r="M28" s="68" t="s">
        <v>368</v>
      </c>
      <c r="N28" s="46">
        <v>5.793103448</v>
      </c>
      <c r="O28" s="38" t="s">
        <v>368</v>
      </c>
      <c r="P28" s="40"/>
      <c r="Q28" s="72" t="str">
        <f t="shared" si="5"/>
        <v>NO</v>
      </c>
      <c r="R28" s="76" t="s">
        <v>371</v>
      </c>
      <c r="S28" s="41">
        <v>27620.34</v>
      </c>
      <c r="T28" s="47">
        <v>2782.544806812503</v>
      </c>
      <c r="U28" s="47">
        <v>4031</v>
      </c>
      <c r="V28" s="48">
        <v>3740.542508600118</v>
      </c>
      <c r="W28" s="49">
        <f t="shared" si="0"/>
        <v>1</v>
      </c>
      <c r="X28" s="34">
        <f t="shared" si="6"/>
        <v>0</v>
      </c>
      <c r="Y28" s="34">
        <f t="shared" si="1"/>
        <v>0</v>
      </c>
      <c r="Z28" s="36">
        <f t="shared" si="2"/>
        <v>0</v>
      </c>
      <c r="AA28" s="86" t="str">
        <f t="shared" si="7"/>
        <v>-</v>
      </c>
      <c r="AB28" s="49">
        <f t="shared" si="8"/>
        <v>1</v>
      </c>
      <c r="AC28" s="34">
        <f t="shared" si="9"/>
        <v>0</v>
      </c>
      <c r="AD28" s="36">
        <f t="shared" si="10"/>
        <v>0</v>
      </c>
      <c r="AE28" s="86" t="str">
        <f t="shared" si="3"/>
        <v>-</v>
      </c>
      <c r="AF28" s="49">
        <f t="shared" si="4"/>
        <v>0</v>
      </c>
    </row>
    <row r="29" spans="1:32" ht="12.75">
      <c r="A29" s="91">
        <v>1904020</v>
      </c>
      <c r="B29" s="91" t="s">
        <v>1081</v>
      </c>
      <c r="C29" s="49" t="s">
        <v>1082</v>
      </c>
      <c r="D29" s="34" t="s">
        <v>1083</v>
      </c>
      <c r="E29" s="34" t="s">
        <v>1084</v>
      </c>
      <c r="F29" s="34">
        <v>51005</v>
      </c>
      <c r="G29" s="35" t="s">
        <v>354</v>
      </c>
      <c r="H29" s="36">
        <v>7124342284</v>
      </c>
      <c r="I29" s="37">
        <v>7</v>
      </c>
      <c r="J29" s="38" t="s">
        <v>371</v>
      </c>
      <c r="K29" s="72"/>
      <c r="L29" s="64">
        <v>302</v>
      </c>
      <c r="M29" s="68" t="s">
        <v>368</v>
      </c>
      <c r="N29" s="46">
        <v>8.895705521</v>
      </c>
      <c r="O29" s="38" t="s">
        <v>368</v>
      </c>
      <c r="P29" s="40"/>
      <c r="Q29" s="72" t="str">
        <f t="shared" si="5"/>
        <v>NO</v>
      </c>
      <c r="R29" s="76" t="s">
        <v>371</v>
      </c>
      <c r="S29" s="41">
        <v>13189.57</v>
      </c>
      <c r="T29" s="47">
        <v>796.5972222542961</v>
      </c>
      <c r="U29" s="47">
        <v>1348</v>
      </c>
      <c r="V29" s="48">
        <v>1532.6860608361485</v>
      </c>
      <c r="W29" s="49">
        <f t="shared" si="0"/>
        <v>1</v>
      </c>
      <c r="X29" s="34">
        <f t="shared" si="6"/>
        <v>1</v>
      </c>
      <c r="Y29" s="34">
        <f t="shared" si="1"/>
        <v>0</v>
      </c>
      <c r="Z29" s="36">
        <f t="shared" si="2"/>
        <v>0</v>
      </c>
      <c r="AA29" s="86" t="str">
        <f t="shared" si="7"/>
        <v>SRSA</v>
      </c>
      <c r="AB29" s="49">
        <f t="shared" si="8"/>
        <v>1</v>
      </c>
      <c r="AC29" s="34">
        <f t="shared" si="9"/>
        <v>0</v>
      </c>
      <c r="AD29" s="36">
        <f t="shared" si="10"/>
        <v>0</v>
      </c>
      <c r="AE29" s="86" t="str">
        <f t="shared" si="3"/>
        <v>-</v>
      </c>
      <c r="AF29" s="49">
        <f t="shared" si="4"/>
        <v>0</v>
      </c>
    </row>
    <row r="30" spans="1:32" ht="12.75">
      <c r="A30" s="91">
        <v>1904200</v>
      </c>
      <c r="B30" s="91" t="s">
        <v>1089</v>
      </c>
      <c r="C30" s="49" t="s">
        <v>1090</v>
      </c>
      <c r="D30" s="34" t="s">
        <v>1091</v>
      </c>
      <c r="E30" s="34" t="s">
        <v>1092</v>
      </c>
      <c r="F30" s="34">
        <v>50124</v>
      </c>
      <c r="G30" s="35">
        <v>307</v>
      </c>
      <c r="H30" s="36">
        <v>5155972811</v>
      </c>
      <c r="I30" s="37">
        <v>8</v>
      </c>
      <c r="J30" s="38" t="s">
        <v>371</v>
      </c>
      <c r="K30" s="72"/>
      <c r="L30" s="64">
        <v>1287</v>
      </c>
      <c r="M30" s="68" t="s">
        <v>368</v>
      </c>
      <c r="N30" s="46">
        <v>4.64316423</v>
      </c>
      <c r="O30" s="38" t="s">
        <v>368</v>
      </c>
      <c r="P30" s="40"/>
      <c r="Q30" s="72" t="str">
        <f t="shared" si="5"/>
        <v>NO</v>
      </c>
      <c r="R30" s="76" t="s">
        <v>371</v>
      </c>
      <c r="S30" s="41">
        <v>28243.82</v>
      </c>
      <c r="T30" s="47">
        <v>1592.9657603205778</v>
      </c>
      <c r="U30" s="47">
        <v>4080</v>
      </c>
      <c r="V30" s="48">
        <v>6505.291319304553</v>
      </c>
      <c r="W30" s="49">
        <f t="shared" si="0"/>
        <v>1</v>
      </c>
      <c r="X30" s="34">
        <f t="shared" si="6"/>
        <v>0</v>
      </c>
      <c r="Y30" s="34">
        <f t="shared" si="1"/>
        <v>0</v>
      </c>
      <c r="Z30" s="36">
        <f t="shared" si="2"/>
        <v>0</v>
      </c>
      <c r="AA30" s="86" t="str">
        <f t="shared" si="7"/>
        <v>-</v>
      </c>
      <c r="AB30" s="49">
        <f t="shared" si="8"/>
        <v>1</v>
      </c>
      <c r="AC30" s="34">
        <f t="shared" si="9"/>
        <v>0</v>
      </c>
      <c r="AD30" s="36">
        <f t="shared" si="10"/>
        <v>0</v>
      </c>
      <c r="AE30" s="86" t="str">
        <f t="shared" si="3"/>
        <v>-</v>
      </c>
      <c r="AF30" s="49">
        <f t="shared" si="4"/>
        <v>0</v>
      </c>
    </row>
    <row r="31" spans="1:32" ht="12.75">
      <c r="A31" s="91">
        <v>1904320</v>
      </c>
      <c r="B31" s="91" t="s">
        <v>1093</v>
      </c>
      <c r="C31" s="49" t="s">
        <v>1094</v>
      </c>
      <c r="D31" s="34" t="s">
        <v>1095</v>
      </c>
      <c r="E31" s="34" t="s">
        <v>1096</v>
      </c>
      <c r="F31" s="34">
        <v>51445</v>
      </c>
      <c r="G31" s="35" t="s">
        <v>354</v>
      </c>
      <c r="H31" s="36">
        <v>7123643687</v>
      </c>
      <c r="I31" s="37">
        <v>7</v>
      </c>
      <c r="J31" s="38" t="s">
        <v>371</v>
      </c>
      <c r="K31" s="72"/>
      <c r="L31" s="64">
        <v>727</v>
      </c>
      <c r="M31" s="68" t="s">
        <v>368</v>
      </c>
      <c r="N31" s="46">
        <v>10.22280472</v>
      </c>
      <c r="O31" s="38" t="s">
        <v>368</v>
      </c>
      <c r="P31" s="40"/>
      <c r="Q31" s="72" t="str">
        <f t="shared" si="5"/>
        <v>NO</v>
      </c>
      <c r="R31" s="76" t="s">
        <v>371</v>
      </c>
      <c r="S31" s="41">
        <v>30821.8</v>
      </c>
      <c r="T31" s="47">
        <v>3146.650083115305</v>
      </c>
      <c r="U31" s="47">
        <v>4498</v>
      </c>
      <c r="V31" s="48">
        <v>5690.4458862262</v>
      </c>
      <c r="W31" s="49">
        <f t="shared" si="0"/>
        <v>1</v>
      </c>
      <c r="X31" s="34">
        <f t="shared" si="6"/>
        <v>0</v>
      </c>
      <c r="Y31" s="34">
        <f t="shared" si="1"/>
        <v>0</v>
      </c>
      <c r="Z31" s="36">
        <f t="shared" si="2"/>
        <v>0</v>
      </c>
      <c r="AA31" s="86" t="str">
        <f t="shared" si="7"/>
        <v>-</v>
      </c>
      <c r="AB31" s="49">
        <f t="shared" si="8"/>
        <v>1</v>
      </c>
      <c r="AC31" s="34">
        <f t="shared" si="9"/>
        <v>0</v>
      </c>
      <c r="AD31" s="36">
        <f t="shared" si="10"/>
        <v>0</v>
      </c>
      <c r="AE31" s="86" t="str">
        <f t="shared" si="3"/>
        <v>-</v>
      </c>
      <c r="AF31" s="49">
        <f t="shared" si="4"/>
        <v>0</v>
      </c>
    </row>
    <row r="32" spans="1:32" ht="12.75">
      <c r="A32" s="91">
        <v>1904380</v>
      </c>
      <c r="B32" s="91" t="s">
        <v>1097</v>
      </c>
      <c r="C32" s="49" t="s">
        <v>1098</v>
      </c>
      <c r="D32" s="34" t="s">
        <v>1099</v>
      </c>
      <c r="E32" s="34" t="s">
        <v>1100</v>
      </c>
      <c r="F32" s="34">
        <v>50028</v>
      </c>
      <c r="G32" s="35" t="s">
        <v>354</v>
      </c>
      <c r="H32" s="36">
        <v>6412273102</v>
      </c>
      <c r="I32" s="37">
        <v>7</v>
      </c>
      <c r="J32" s="38" t="s">
        <v>371</v>
      </c>
      <c r="K32" s="72"/>
      <c r="L32" s="64">
        <v>404</v>
      </c>
      <c r="M32" s="68" t="s">
        <v>368</v>
      </c>
      <c r="N32" s="46">
        <v>5.882352941</v>
      </c>
      <c r="O32" s="38" t="s">
        <v>368</v>
      </c>
      <c r="P32" s="40"/>
      <c r="Q32" s="72" t="str">
        <f t="shared" si="5"/>
        <v>NO</v>
      </c>
      <c r="R32" s="76" t="s">
        <v>371</v>
      </c>
      <c r="S32" s="41">
        <v>9762.58</v>
      </c>
      <c r="T32" s="47">
        <v>782.0013732482836</v>
      </c>
      <c r="U32" s="47">
        <v>1474</v>
      </c>
      <c r="V32" s="48">
        <v>1872.7353797997955</v>
      </c>
      <c r="W32" s="49">
        <f t="shared" si="0"/>
        <v>1</v>
      </c>
      <c r="X32" s="34">
        <f t="shared" si="6"/>
        <v>1</v>
      </c>
      <c r="Y32" s="34">
        <f t="shared" si="1"/>
        <v>0</v>
      </c>
      <c r="Z32" s="36">
        <f t="shared" si="2"/>
        <v>0</v>
      </c>
      <c r="AA32" s="86" t="str">
        <f t="shared" si="7"/>
        <v>SRSA</v>
      </c>
      <c r="AB32" s="49">
        <f t="shared" si="8"/>
        <v>1</v>
      </c>
      <c r="AC32" s="34">
        <f t="shared" si="9"/>
        <v>0</v>
      </c>
      <c r="AD32" s="36">
        <f t="shared" si="10"/>
        <v>0</v>
      </c>
      <c r="AE32" s="86" t="str">
        <f t="shared" si="3"/>
        <v>-</v>
      </c>
      <c r="AF32" s="49">
        <f t="shared" si="4"/>
        <v>0</v>
      </c>
    </row>
    <row r="33" spans="1:32" ht="12.75">
      <c r="A33" s="91">
        <v>1904440</v>
      </c>
      <c r="B33" s="91" t="s">
        <v>1101</v>
      </c>
      <c r="C33" s="49" t="s">
        <v>1102</v>
      </c>
      <c r="D33" s="34" t="s">
        <v>1103</v>
      </c>
      <c r="E33" s="34" t="s">
        <v>1104</v>
      </c>
      <c r="F33" s="34">
        <v>50621</v>
      </c>
      <c r="G33" s="35" t="s">
        <v>354</v>
      </c>
      <c r="H33" s="36">
        <v>6413662819</v>
      </c>
      <c r="I33" s="37" t="s">
        <v>373</v>
      </c>
      <c r="J33" s="38" t="s">
        <v>371</v>
      </c>
      <c r="K33" s="72"/>
      <c r="L33" s="64">
        <v>634</v>
      </c>
      <c r="M33" s="68" t="s">
        <v>368</v>
      </c>
      <c r="N33" s="46">
        <v>4.166666667</v>
      </c>
      <c r="O33" s="38" t="s">
        <v>368</v>
      </c>
      <c r="P33" s="40"/>
      <c r="Q33" s="72" t="str">
        <f t="shared" si="5"/>
        <v>NO</v>
      </c>
      <c r="R33" s="76" t="s">
        <v>371</v>
      </c>
      <c r="S33" s="41">
        <v>21173.04</v>
      </c>
      <c r="T33" s="47">
        <v>1358.09361419248</v>
      </c>
      <c r="U33" s="47">
        <v>2588</v>
      </c>
      <c r="V33" s="48">
        <v>3321.6411736449004</v>
      </c>
      <c r="W33" s="49">
        <f t="shared" si="0"/>
        <v>1</v>
      </c>
      <c r="X33" s="34">
        <f t="shared" si="6"/>
        <v>0</v>
      </c>
      <c r="Y33" s="34">
        <f t="shared" si="1"/>
        <v>0</v>
      </c>
      <c r="Z33" s="36">
        <f t="shared" si="2"/>
        <v>0</v>
      </c>
      <c r="AA33" s="86" t="str">
        <f t="shared" si="7"/>
        <v>-</v>
      </c>
      <c r="AB33" s="49">
        <f t="shared" si="8"/>
        <v>1</v>
      </c>
      <c r="AC33" s="34">
        <f t="shared" si="9"/>
        <v>0</v>
      </c>
      <c r="AD33" s="36">
        <f t="shared" si="10"/>
        <v>0</v>
      </c>
      <c r="AE33" s="86" t="str">
        <f t="shared" si="3"/>
        <v>-</v>
      </c>
      <c r="AF33" s="49">
        <f t="shared" si="4"/>
        <v>0</v>
      </c>
    </row>
    <row r="34" spans="1:32" ht="12.75">
      <c r="A34" s="91">
        <v>1904560</v>
      </c>
      <c r="B34" s="91" t="s">
        <v>1105</v>
      </c>
      <c r="C34" s="49" t="s">
        <v>1106</v>
      </c>
      <c r="D34" s="34" t="s">
        <v>1107</v>
      </c>
      <c r="E34" s="34" t="s">
        <v>931</v>
      </c>
      <c r="F34" s="34">
        <v>50833</v>
      </c>
      <c r="G34" s="35" t="s">
        <v>354</v>
      </c>
      <c r="H34" s="36">
        <v>7125232656</v>
      </c>
      <c r="I34" s="37" t="s">
        <v>375</v>
      </c>
      <c r="J34" s="38" t="s">
        <v>371</v>
      </c>
      <c r="K34" s="72"/>
      <c r="L34" s="64">
        <v>548</v>
      </c>
      <c r="M34" s="68" t="s">
        <v>368</v>
      </c>
      <c r="N34" s="46">
        <v>14.02550091</v>
      </c>
      <c r="O34" s="38" t="s">
        <v>368</v>
      </c>
      <c r="P34" s="40"/>
      <c r="Q34" s="72" t="str">
        <f t="shared" si="5"/>
        <v>NO</v>
      </c>
      <c r="R34" s="76" t="s">
        <v>371</v>
      </c>
      <c r="S34" s="41">
        <v>35353.72</v>
      </c>
      <c r="T34" s="47">
        <v>2997.8240990611966</v>
      </c>
      <c r="U34" s="47">
        <v>3942</v>
      </c>
      <c r="V34" s="48">
        <v>4402.890199782622</v>
      </c>
      <c r="W34" s="49">
        <f t="shared" si="0"/>
        <v>1</v>
      </c>
      <c r="X34" s="34">
        <f t="shared" si="6"/>
        <v>1</v>
      </c>
      <c r="Y34" s="34">
        <f t="shared" si="1"/>
        <v>0</v>
      </c>
      <c r="Z34" s="36">
        <f t="shared" si="2"/>
        <v>0</v>
      </c>
      <c r="AA34" s="86" t="str">
        <f t="shared" si="7"/>
        <v>SRSA</v>
      </c>
      <c r="AB34" s="49">
        <f t="shared" si="8"/>
        <v>1</v>
      </c>
      <c r="AC34" s="34">
        <f t="shared" si="9"/>
        <v>0</v>
      </c>
      <c r="AD34" s="36">
        <f t="shared" si="10"/>
        <v>0</v>
      </c>
      <c r="AE34" s="86" t="str">
        <f t="shared" si="3"/>
        <v>-</v>
      </c>
      <c r="AF34" s="49">
        <f t="shared" si="4"/>
        <v>0</v>
      </c>
    </row>
    <row r="35" spans="1:32" ht="12.75">
      <c r="A35" s="91">
        <v>1904620</v>
      </c>
      <c r="B35" s="91" t="s">
        <v>1108</v>
      </c>
      <c r="C35" s="49" t="s">
        <v>1109</v>
      </c>
      <c r="D35" s="34" t="s">
        <v>1110</v>
      </c>
      <c r="E35" s="34" t="s">
        <v>1111</v>
      </c>
      <c r="F35" s="34">
        <v>52208</v>
      </c>
      <c r="G35" s="35" t="s">
        <v>354</v>
      </c>
      <c r="H35" s="36">
        <v>3194443611</v>
      </c>
      <c r="I35" s="37" t="s">
        <v>372</v>
      </c>
      <c r="J35" s="38" t="s">
        <v>368</v>
      </c>
      <c r="K35" s="72"/>
      <c r="L35" s="64">
        <v>658</v>
      </c>
      <c r="M35" s="68" t="s">
        <v>368</v>
      </c>
      <c r="N35" s="46">
        <v>4.417670683</v>
      </c>
      <c r="O35" s="38" t="s">
        <v>368</v>
      </c>
      <c r="P35" s="40"/>
      <c r="Q35" s="72" t="str">
        <f t="shared" si="5"/>
        <v>NO</v>
      </c>
      <c r="R35" s="76" t="s">
        <v>368</v>
      </c>
      <c r="S35" s="41">
        <v>18869.61</v>
      </c>
      <c r="T35" s="47">
        <v>1902.078378283817</v>
      </c>
      <c r="U35" s="47">
        <v>3110</v>
      </c>
      <c r="V35" s="48">
        <v>3390.6366876375246</v>
      </c>
      <c r="W35" s="49">
        <f t="shared" si="0"/>
        <v>0</v>
      </c>
      <c r="X35" s="34">
        <f t="shared" si="6"/>
        <v>0</v>
      </c>
      <c r="Y35" s="34">
        <f t="shared" si="1"/>
        <v>0</v>
      </c>
      <c r="Z35" s="36">
        <f t="shared" si="2"/>
        <v>0</v>
      </c>
      <c r="AA35" s="86" t="str">
        <f t="shared" si="7"/>
        <v>-</v>
      </c>
      <c r="AB35" s="49">
        <f t="shared" si="8"/>
        <v>0</v>
      </c>
      <c r="AC35" s="34">
        <f t="shared" si="9"/>
        <v>0</v>
      </c>
      <c r="AD35" s="36">
        <f t="shared" si="10"/>
        <v>0</v>
      </c>
      <c r="AE35" s="86" t="str">
        <f t="shared" si="3"/>
        <v>-</v>
      </c>
      <c r="AF35" s="49">
        <f t="shared" si="4"/>
        <v>0</v>
      </c>
    </row>
    <row r="36" spans="1:32" ht="12.75">
      <c r="A36" s="91">
        <v>1904650</v>
      </c>
      <c r="B36" s="91" t="s">
        <v>1112</v>
      </c>
      <c r="C36" s="49" t="s">
        <v>1113</v>
      </c>
      <c r="D36" s="34" t="s">
        <v>1114</v>
      </c>
      <c r="E36" s="34" t="s">
        <v>1115</v>
      </c>
      <c r="F36" s="34">
        <v>52031</v>
      </c>
      <c r="G36" s="35">
        <v>9766</v>
      </c>
      <c r="H36" s="36">
        <v>5638724913</v>
      </c>
      <c r="I36" s="37">
        <v>7</v>
      </c>
      <c r="J36" s="38" t="s">
        <v>371</v>
      </c>
      <c r="K36" s="72"/>
      <c r="L36" s="64">
        <v>667</v>
      </c>
      <c r="M36" s="68" t="s">
        <v>368</v>
      </c>
      <c r="N36" s="46">
        <v>7.270693512</v>
      </c>
      <c r="O36" s="38" t="s">
        <v>368</v>
      </c>
      <c r="P36" s="40"/>
      <c r="Q36" s="72" t="str">
        <f t="shared" si="5"/>
        <v>NO</v>
      </c>
      <c r="R36" s="76" t="s">
        <v>371</v>
      </c>
      <c r="S36" s="41">
        <v>29643.76</v>
      </c>
      <c r="T36" s="47">
        <v>2641.1234736821916</v>
      </c>
      <c r="U36" s="47">
        <v>2759.81</v>
      </c>
      <c r="V36" s="48">
        <v>4883.896740477888</v>
      </c>
      <c r="W36" s="49">
        <f t="shared" si="0"/>
        <v>1</v>
      </c>
      <c r="X36" s="34">
        <f t="shared" si="6"/>
        <v>0</v>
      </c>
      <c r="Y36" s="34">
        <f t="shared" si="1"/>
        <v>0</v>
      </c>
      <c r="Z36" s="36">
        <f t="shared" si="2"/>
        <v>0</v>
      </c>
      <c r="AA36" s="86" t="str">
        <f t="shared" si="7"/>
        <v>-</v>
      </c>
      <c r="AB36" s="49">
        <f t="shared" si="8"/>
        <v>1</v>
      </c>
      <c r="AC36" s="34">
        <f t="shared" si="9"/>
        <v>0</v>
      </c>
      <c r="AD36" s="36">
        <f t="shared" si="10"/>
        <v>0</v>
      </c>
      <c r="AE36" s="86" t="str">
        <f t="shared" si="3"/>
        <v>-</v>
      </c>
      <c r="AF36" s="49">
        <f t="shared" si="4"/>
        <v>0</v>
      </c>
    </row>
    <row r="37" spans="1:32" ht="12.75">
      <c r="A37" s="91">
        <v>1904680</v>
      </c>
      <c r="B37" s="91" t="s">
        <v>1116</v>
      </c>
      <c r="C37" s="49" t="s">
        <v>1117</v>
      </c>
      <c r="D37" s="34" t="s">
        <v>1118</v>
      </c>
      <c r="E37" s="34" t="s">
        <v>1119</v>
      </c>
      <c r="F37" s="34">
        <v>50421</v>
      </c>
      <c r="G37" s="35">
        <v>1610</v>
      </c>
      <c r="H37" s="36">
        <v>6414444300</v>
      </c>
      <c r="I37" s="37">
        <v>7</v>
      </c>
      <c r="J37" s="38" t="s">
        <v>371</v>
      </c>
      <c r="K37" s="72"/>
      <c r="L37" s="64">
        <v>640</v>
      </c>
      <c r="M37" s="68" t="s">
        <v>368</v>
      </c>
      <c r="N37" s="46">
        <v>4.425837321</v>
      </c>
      <c r="O37" s="38" t="s">
        <v>368</v>
      </c>
      <c r="P37" s="40"/>
      <c r="Q37" s="72" t="str">
        <f t="shared" si="5"/>
        <v>NO</v>
      </c>
      <c r="R37" s="76" t="s">
        <v>371</v>
      </c>
      <c r="S37" s="41">
        <v>22927.06</v>
      </c>
      <c r="T37" s="47">
        <v>1884.386977679486</v>
      </c>
      <c r="U37" s="47">
        <v>3157</v>
      </c>
      <c r="V37" s="48">
        <v>3602.55148061487</v>
      </c>
      <c r="W37" s="49">
        <f t="shared" si="0"/>
        <v>1</v>
      </c>
      <c r="X37" s="34">
        <f t="shared" si="6"/>
        <v>0</v>
      </c>
      <c r="Y37" s="34">
        <f t="shared" si="1"/>
        <v>0</v>
      </c>
      <c r="Z37" s="36">
        <f t="shared" si="2"/>
        <v>0</v>
      </c>
      <c r="AA37" s="86" t="str">
        <f t="shared" si="7"/>
        <v>-</v>
      </c>
      <c r="AB37" s="49">
        <f t="shared" si="8"/>
        <v>1</v>
      </c>
      <c r="AC37" s="34">
        <f t="shared" si="9"/>
        <v>0</v>
      </c>
      <c r="AD37" s="36">
        <f t="shared" si="10"/>
        <v>0</v>
      </c>
      <c r="AE37" s="86" t="str">
        <f t="shared" si="3"/>
        <v>-</v>
      </c>
      <c r="AF37" s="49">
        <f t="shared" si="4"/>
        <v>0</v>
      </c>
    </row>
    <row r="38" spans="1:32" ht="12.75">
      <c r="A38" s="91">
        <v>1904740</v>
      </c>
      <c r="B38" s="91" t="s">
        <v>1120</v>
      </c>
      <c r="C38" s="49" t="s">
        <v>1121</v>
      </c>
      <c r="D38" s="34" t="s">
        <v>1122</v>
      </c>
      <c r="E38" s="34" t="s">
        <v>1123</v>
      </c>
      <c r="F38" s="34">
        <v>52721</v>
      </c>
      <c r="G38" s="35">
        <v>343</v>
      </c>
      <c r="H38" s="36">
        <v>5638902226</v>
      </c>
      <c r="I38" s="37">
        <v>7</v>
      </c>
      <c r="J38" s="38" t="s">
        <v>371</v>
      </c>
      <c r="K38" s="72"/>
      <c r="L38" s="64">
        <v>178</v>
      </c>
      <c r="M38" s="68" t="s">
        <v>368</v>
      </c>
      <c r="N38" s="46">
        <v>3.212851406</v>
      </c>
      <c r="O38" s="38" t="s">
        <v>368</v>
      </c>
      <c r="P38" s="40"/>
      <c r="Q38" s="72" t="str">
        <f t="shared" si="5"/>
        <v>NO</v>
      </c>
      <c r="R38" s="76" t="s">
        <v>371</v>
      </c>
      <c r="S38" s="41">
        <v>8609.08</v>
      </c>
      <c r="T38" s="47">
        <v>945.1624420144744</v>
      </c>
      <c r="U38" s="47">
        <v>1285</v>
      </c>
      <c r="V38" s="48">
        <v>1044.789211888307</v>
      </c>
      <c r="W38" s="49">
        <f t="shared" si="0"/>
        <v>1</v>
      </c>
      <c r="X38" s="34">
        <f t="shared" si="6"/>
        <v>1</v>
      </c>
      <c r="Y38" s="34">
        <f t="shared" si="1"/>
        <v>0</v>
      </c>
      <c r="Z38" s="36">
        <f t="shared" si="2"/>
        <v>0</v>
      </c>
      <c r="AA38" s="86" t="str">
        <f t="shared" si="7"/>
        <v>SRSA</v>
      </c>
      <c r="AB38" s="49">
        <f t="shared" si="8"/>
        <v>1</v>
      </c>
      <c r="AC38" s="34">
        <f t="shared" si="9"/>
        <v>0</v>
      </c>
      <c r="AD38" s="36">
        <f t="shared" si="10"/>
        <v>0</v>
      </c>
      <c r="AE38" s="86" t="str">
        <f t="shared" si="3"/>
        <v>-</v>
      </c>
      <c r="AF38" s="49">
        <f t="shared" si="4"/>
        <v>0</v>
      </c>
    </row>
    <row r="39" spans="1:32" ht="12.75">
      <c r="A39" s="91">
        <v>1904830</v>
      </c>
      <c r="B39" s="91" t="s">
        <v>1124</v>
      </c>
      <c r="C39" s="49" t="s">
        <v>1125</v>
      </c>
      <c r="D39" s="34" t="s">
        <v>933</v>
      </c>
      <c r="E39" s="34" t="s">
        <v>1126</v>
      </c>
      <c r="F39" s="34">
        <v>52346</v>
      </c>
      <c r="G39" s="35" t="s">
        <v>354</v>
      </c>
      <c r="H39" s="36">
        <v>3192288701</v>
      </c>
      <c r="I39" s="37">
        <v>8</v>
      </c>
      <c r="J39" s="38" t="s">
        <v>371</v>
      </c>
      <c r="K39" s="72"/>
      <c r="L39" s="64">
        <v>1509</v>
      </c>
      <c r="M39" s="68" t="s">
        <v>368</v>
      </c>
      <c r="N39" s="46">
        <v>4.3454039</v>
      </c>
      <c r="O39" s="38" t="s">
        <v>368</v>
      </c>
      <c r="P39" s="40"/>
      <c r="Q39" s="72" t="str">
        <f t="shared" si="5"/>
        <v>NO</v>
      </c>
      <c r="R39" s="76" t="s">
        <v>371</v>
      </c>
      <c r="S39" s="41">
        <v>47206.57</v>
      </c>
      <c r="T39" s="47">
        <v>2737.2132664484016</v>
      </c>
      <c r="U39" s="47">
        <v>5426.86</v>
      </c>
      <c r="V39" s="48">
        <v>8387.883201103296</v>
      </c>
      <c r="W39" s="49">
        <f t="shared" si="0"/>
        <v>1</v>
      </c>
      <c r="X39" s="34">
        <f t="shared" si="6"/>
        <v>0</v>
      </c>
      <c r="Y39" s="34">
        <f t="shared" si="1"/>
        <v>0</v>
      </c>
      <c r="Z39" s="36">
        <f t="shared" si="2"/>
        <v>0</v>
      </c>
      <c r="AA39" s="86" t="str">
        <f t="shared" si="7"/>
        <v>-</v>
      </c>
      <c r="AB39" s="49">
        <f t="shared" si="8"/>
        <v>1</v>
      </c>
      <c r="AC39" s="34">
        <f t="shared" si="9"/>
        <v>0</v>
      </c>
      <c r="AD39" s="36">
        <f t="shared" si="10"/>
        <v>0</v>
      </c>
      <c r="AE39" s="86" t="str">
        <f t="shared" si="3"/>
        <v>-</v>
      </c>
      <c r="AF39" s="49">
        <f t="shared" si="4"/>
        <v>0</v>
      </c>
    </row>
    <row r="40" spans="1:32" ht="12.75">
      <c r="A40" s="91">
        <v>1904860</v>
      </c>
      <c r="B40" s="91" t="s">
        <v>1127</v>
      </c>
      <c r="C40" s="49" t="s">
        <v>1128</v>
      </c>
      <c r="D40" s="34" t="s">
        <v>1129</v>
      </c>
      <c r="E40" s="34" t="s">
        <v>1130</v>
      </c>
      <c r="F40" s="34">
        <v>52722</v>
      </c>
      <c r="G40" s="35" t="s">
        <v>354</v>
      </c>
      <c r="H40" s="36">
        <v>5633593681</v>
      </c>
      <c r="I40" s="37">
        <v>4</v>
      </c>
      <c r="J40" s="38" t="s">
        <v>368</v>
      </c>
      <c r="K40" s="72"/>
      <c r="L40" s="64">
        <v>4182</v>
      </c>
      <c r="M40" s="68" t="s">
        <v>368</v>
      </c>
      <c r="N40" s="46">
        <v>5.753823744</v>
      </c>
      <c r="O40" s="38" t="s">
        <v>368</v>
      </c>
      <c r="P40" s="40"/>
      <c r="Q40" s="72" t="str">
        <f t="shared" si="5"/>
        <v>NO</v>
      </c>
      <c r="R40" s="76" t="s">
        <v>368</v>
      </c>
      <c r="S40" s="41">
        <v>118429.67</v>
      </c>
      <c r="T40" s="47">
        <v>6014.295543485727</v>
      </c>
      <c r="U40" s="47">
        <v>13743.38</v>
      </c>
      <c r="V40" s="48">
        <v>23000.147414541174</v>
      </c>
      <c r="W40" s="49">
        <f t="shared" si="0"/>
        <v>0</v>
      </c>
      <c r="X40" s="34">
        <f t="shared" si="6"/>
        <v>0</v>
      </c>
      <c r="Y40" s="34">
        <f t="shared" si="1"/>
        <v>0</v>
      </c>
      <c r="Z40" s="36">
        <f t="shared" si="2"/>
        <v>0</v>
      </c>
      <c r="AA40" s="86" t="str">
        <f t="shared" si="7"/>
        <v>-</v>
      </c>
      <c r="AB40" s="49">
        <f t="shared" si="8"/>
        <v>0</v>
      </c>
      <c r="AC40" s="34">
        <f t="shared" si="9"/>
        <v>0</v>
      </c>
      <c r="AD40" s="36">
        <f t="shared" si="10"/>
        <v>0</v>
      </c>
      <c r="AE40" s="86" t="str">
        <f t="shared" si="3"/>
        <v>-</v>
      </c>
      <c r="AF40" s="49">
        <f t="shared" si="4"/>
        <v>0</v>
      </c>
    </row>
    <row r="41" spans="1:32" ht="12.75">
      <c r="A41" s="91">
        <v>1905070</v>
      </c>
      <c r="B41" s="91" t="s">
        <v>1135</v>
      </c>
      <c r="C41" s="49" t="s">
        <v>1136</v>
      </c>
      <c r="D41" s="34" t="s">
        <v>1137</v>
      </c>
      <c r="E41" s="34" t="s">
        <v>1138</v>
      </c>
      <c r="F41" s="34">
        <v>50035</v>
      </c>
      <c r="G41" s="35" t="s">
        <v>354</v>
      </c>
      <c r="H41" s="36">
        <v>5159677819</v>
      </c>
      <c r="I41" s="37">
        <v>8</v>
      </c>
      <c r="J41" s="38" t="s">
        <v>371</v>
      </c>
      <c r="K41" s="72"/>
      <c r="L41" s="64">
        <v>991</v>
      </c>
      <c r="M41" s="68" t="s">
        <v>368</v>
      </c>
      <c r="N41" s="46">
        <v>6.270627063</v>
      </c>
      <c r="O41" s="38" t="s">
        <v>368</v>
      </c>
      <c r="P41" s="40"/>
      <c r="Q41" s="72" t="str">
        <f t="shared" si="5"/>
        <v>NO</v>
      </c>
      <c r="R41" s="76" t="s">
        <v>371</v>
      </c>
      <c r="S41" s="41">
        <v>16867.37</v>
      </c>
      <c r="T41" s="47">
        <v>934.0571958243388</v>
      </c>
      <c r="U41" s="47">
        <v>2843</v>
      </c>
      <c r="V41" s="48">
        <v>4893.753242476834</v>
      </c>
      <c r="W41" s="49">
        <f t="shared" si="0"/>
        <v>1</v>
      </c>
      <c r="X41" s="34">
        <f t="shared" si="6"/>
        <v>0</v>
      </c>
      <c r="Y41" s="34">
        <f t="shared" si="1"/>
        <v>0</v>
      </c>
      <c r="Z41" s="36">
        <f t="shared" si="2"/>
        <v>0</v>
      </c>
      <c r="AA41" s="86" t="str">
        <f t="shared" si="7"/>
        <v>-</v>
      </c>
      <c r="AB41" s="49">
        <f t="shared" si="8"/>
        <v>1</v>
      </c>
      <c r="AC41" s="34">
        <f t="shared" si="9"/>
        <v>0</v>
      </c>
      <c r="AD41" s="36">
        <f t="shared" si="10"/>
        <v>0</v>
      </c>
      <c r="AE41" s="86" t="str">
        <f t="shared" si="3"/>
        <v>-</v>
      </c>
      <c r="AF41" s="49">
        <f t="shared" si="4"/>
        <v>0</v>
      </c>
    </row>
    <row r="42" spans="1:32" ht="12.75">
      <c r="A42" s="91">
        <v>1905130</v>
      </c>
      <c r="B42" s="91" t="s">
        <v>1139</v>
      </c>
      <c r="C42" s="49" t="s">
        <v>1140</v>
      </c>
      <c r="D42" s="34" t="s">
        <v>1141</v>
      </c>
      <c r="E42" s="34" t="s">
        <v>1142</v>
      </c>
      <c r="F42" s="34">
        <v>50036</v>
      </c>
      <c r="G42" s="35" t="s">
        <v>354</v>
      </c>
      <c r="H42" s="36">
        <v>5154330750</v>
      </c>
      <c r="I42" s="37">
        <v>6</v>
      </c>
      <c r="J42" s="38" t="s">
        <v>368</v>
      </c>
      <c r="K42" s="72"/>
      <c r="L42" s="64">
        <v>2180</v>
      </c>
      <c r="M42" s="68" t="s">
        <v>368</v>
      </c>
      <c r="N42" s="46">
        <v>8.130762783</v>
      </c>
      <c r="O42" s="38" t="s">
        <v>368</v>
      </c>
      <c r="P42" s="40"/>
      <c r="Q42" s="72" t="str">
        <f t="shared" si="5"/>
        <v>NO</v>
      </c>
      <c r="R42" s="76" t="s">
        <v>371</v>
      </c>
      <c r="S42" s="41">
        <v>93980.51</v>
      </c>
      <c r="T42" s="47">
        <v>7038.62355645827</v>
      </c>
      <c r="U42" s="47">
        <v>10494.98</v>
      </c>
      <c r="V42" s="48">
        <v>12384.694761676017</v>
      </c>
      <c r="W42" s="49">
        <f t="shared" si="0"/>
        <v>0</v>
      </c>
      <c r="X42" s="34">
        <f t="shared" si="6"/>
        <v>0</v>
      </c>
      <c r="Y42" s="34">
        <f t="shared" si="1"/>
        <v>0</v>
      </c>
      <c r="Z42" s="36">
        <f t="shared" si="2"/>
        <v>0</v>
      </c>
      <c r="AA42" s="86" t="str">
        <f t="shared" si="7"/>
        <v>-</v>
      </c>
      <c r="AB42" s="49">
        <f t="shared" si="8"/>
        <v>1</v>
      </c>
      <c r="AC42" s="34">
        <f t="shared" si="9"/>
        <v>0</v>
      </c>
      <c r="AD42" s="36">
        <f t="shared" si="10"/>
        <v>0</v>
      </c>
      <c r="AE42" s="86" t="str">
        <f t="shared" si="3"/>
        <v>-</v>
      </c>
      <c r="AF42" s="49">
        <f t="shared" si="4"/>
        <v>0</v>
      </c>
    </row>
    <row r="43" spans="1:32" ht="12.75">
      <c r="A43" s="91">
        <v>1905190</v>
      </c>
      <c r="B43" s="91" t="s">
        <v>1143</v>
      </c>
      <c r="C43" s="49" t="s">
        <v>1144</v>
      </c>
      <c r="D43" s="34" t="s">
        <v>1145</v>
      </c>
      <c r="E43" s="34" t="s">
        <v>1146</v>
      </c>
      <c r="F43" s="34">
        <v>51239</v>
      </c>
      <c r="G43" s="35">
        <v>678</v>
      </c>
      <c r="H43" s="36">
        <v>7124392711</v>
      </c>
      <c r="I43" s="37">
        <v>7</v>
      </c>
      <c r="J43" s="38" t="s">
        <v>371</v>
      </c>
      <c r="K43" s="72"/>
      <c r="L43" s="64">
        <v>586</v>
      </c>
      <c r="M43" s="68" t="s">
        <v>368</v>
      </c>
      <c r="N43" s="46">
        <v>5.11627907</v>
      </c>
      <c r="O43" s="38" t="s">
        <v>368</v>
      </c>
      <c r="P43" s="40"/>
      <c r="Q43" s="72" t="str">
        <f t="shared" si="5"/>
        <v>NO</v>
      </c>
      <c r="R43" s="76" t="s">
        <v>371</v>
      </c>
      <c r="S43" s="41">
        <v>28938.38</v>
      </c>
      <c r="T43" s="47">
        <v>1940.5219262087028</v>
      </c>
      <c r="U43" s="47">
        <v>1994.55</v>
      </c>
      <c r="V43" s="48">
        <v>6130.744243344594</v>
      </c>
      <c r="W43" s="49">
        <f t="shared" si="0"/>
        <v>1</v>
      </c>
      <c r="X43" s="34">
        <f t="shared" si="6"/>
        <v>1</v>
      </c>
      <c r="Y43" s="34">
        <f t="shared" si="1"/>
        <v>0</v>
      </c>
      <c r="Z43" s="36">
        <f t="shared" si="2"/>
        <v>0</v>
      </c>
      <c r="AA43" s="86" t="str">
        <f t="shared" si="7"/>
        <v>SRSA</v>
      </c>
      <c r="AB43" s="49">
        <f t="shared" si="8"/>
        <v>1</v>
      </c>
      <c r="AC43" s="34">
        <f t="shared" si="9"/>
        <v>0</v>
      </c>
      <c r="AD43" s="36">
        <f t="shared" si="10"/>
        <v>0</v>
      </c>
      <c r="AE43" s="86" t="str">
        <f t="shared" si="3"/>
        <v>-</v>
      </c>
      <c r="AF43" s="49">
        <f t="shared" si="4"/>
        <v>0</v>
      </c>
    </row>
    <row r="44" spans="1:32" ht="12.75">
      <c r="A44" s="91">
        <v>1909570</v>
      </c>
      <c r="B44" s="91" t="s">
        <v>1364</v>
      </c>
      <c r="C44" s="49" t="s">
        <v>1365</v>
      </c>
      <c r="D44" s="34" t="s">
        <v>1366</v>
      </c>
      <c r="E44" s="34" t="s">
        <v>286</v>
      </c>
      <c r="F44" s="34">
        <v>51529</v>
      </c>
      <c r="G44" s="35" t="s">
        <v>354</v>
      </c>
      <c r="H44" s="36">
        <v>7126432251</v>
      </c>
      <c r="I44" s="37" t="s">
        <v>373</v>
      </c>
      <c r="J44" s="38" t="s">
        <v>371</v>
      </c>
      <c r="K44" s="72"/>
      <c r="L44" s="64">
        <v>527</v>
      </c>
      <c r="M44" s="68" t="s">
        <v>368</v>
      </c>
      <c r="N44" s="46">
        <v>16.66666667</v>
      </c>
      <c r="O44" s="38" t="s">
        <v>368</v>
      </c>
      <c r="P44" s="40"/>
      <c r="Q44" s="72" t="str">
        <f t="shared" si="5"/>
        <v>NO</v>
      </c>
      <c r="R44" s="76" t="s">
        <v>371</v>
      </c>
      <c r="S44" s="41">
        <v>46321.58</v>
      </c>
      <c r="T44" s="47">
        <v>3565</v>
      </c>
      <c r="U44" s="47">
        <v>4482</v>
      </c>
      <c r="V44" s="48">
        <v>4558</v>
      </c>
      <c r="W44" s="49">
        <f t="shared" si="0"/>
        <v>1</v>
      </c>
      <c r="X44" s="34">
        <f t="shared" si="6"/>
        <v>1</v>
      </c>
      <c r="Y44" s="34">
        <f t="shared" si="1"/>
        <v>0</v>
      </c>
      <c r="Z44" s="36">
        <f t="shared" si="2"/>
        <v>0</v>
      </c>
      <c r="AA44" s="86" t="str">
        <f t="shared" si="7"/>
        <v>SRSA</v>
      </c>
      <c r="AB44" s="49">
        <f t="shared" si="8"/>
        <v>1</v>
      </c>
      <c r="AC44" s="34">
        <f t="shared" si="9"/>
        <v>0</v>
      </c>
      <c r="AD44" s="36">
        <f t="shared" si="10"/>
        <v>0</v>
      </c>
      <c r="AE44" s="86" t="str">
        <f t="shared" si="3"/>
        <v>-</v>
      </c>
      <c r="AF44" s="49">
        <f t="shared" si="4"/>
        <v>0</v>
      </c>
    </row>
    <row r="45" spans="1:32" ht="12.75">
      <c r="A45" s="91">
        <v>1905490</v>
      </c>
      <c r="B45" s="91" t="s">
        <v>1151</v>
      </c>
      <c r="C45" s="49" t="s">
        <v>1152</v>
      </c>
      <c r="D45" s="34" t="s">
        <v>281</v>
      </c>
      <c r="E45" s="34" t="s">
        <v>313</v>
      </c>
      <c r="F45" s="34">
        <v>52211</v>
      </c>
      <c r="G45" s="35">
        <v>469</v>
      </c>
      <c r="H45" s="36">
        <v>6415227058</v>
      </c>
      <c r="I45" s="37">
        <v>7</v>
      </c>
      <c r="J45" s="38" t="s">
        <v>371</v>
      </c>
      <c r="K45" s="72"/>
      <c r="L45" s="64">
        <v>616</v>
      </c>
      <c r="M45" s="68" t="s">
        <v>368</v>
      </c>
      <c r="N45" s="46">
        <v>5.948553055</v>
      </c>
      <c r="O45" s="38" t="s">
        <v>368</v>
      </c>
      <c r="P45" s="40"/>
      <c r="Q45" s="72" t="str">
        <f t="shared" si="5"/>
        <v>NO</v>
      </c>
      <c r="R45" s="76" t="s">
        <v>371</v>
      </c>
      <c r="S45" s="41">
        <v>23095.11</v>
      </c>
      <c r="T45" s="47">
        <v>1344.7076221323446</v>
      </c>
      <c r="U45" s="47">
        <v>2481</v>
      </c>
      <c r="V45" s="48">
        <v>3099.869878668609</v>
      </c>
      <c r="W45" s="49">
        <f t="shared" si="0"/>
        <v>1</v>
      </c>
      <c r="X45" s="34">
        <f t="shared" si="6"/>
        <v>0</v>
      </c>
      <c r="Y45" s="34">
        <f t="shared" si="1"/>
        <v>0</v>
      </c>
      <c r="Z45" s="36">
        <f t="shared" si="2"/>
        <v>0</v>
      </c>
      <c r="AA45" s="86" t="str">
        <f t="shared" si="7"/>
        <v>-</v>
      </c>
      <c r="AB45" s="49">
        <f t="shared" si="8"/>
        <v>1</v>
      </c>
      <c r="AC45" s="34">
        <f t="shared" si="9"/>
        <v>0</v>
      </c>
      <c r="AD45" s="36">
        <f t="shared" si="10"/>
        <v>0</v>
      </c>
      <c r="AE45" s="86" t="str">
        <f t="shared" si="3"/>
        <v>-</v>
      </c>
      <c r="AF45" s="49">
        <f t="shared" si="4"/>
        <v>0</v>
      </c>
    </row>
    <row r="46" spans="1:32" ht="12.75">
      <c r="A46" s="91">
        <v>1905790</v>
      </c>
      <c r="B46" s="91" t="s">
        <v>1157</v>
      </c>
      <c r="C46" s="49" t="s">
        <v>1158</v>
      </c>
      <c r="D46" s="34" t="s">
        <v>1159</v>
      </c>
      <c r="E46" s="34" t="s">
        <v>310</v>
      </c>
      <c r="F46" s="34">
        <v>52601</v>
      </c>
      <c r="G46" s="35" t="s">
        <v>354</v>
      </c>
      <c r="H46" s="36">
        <v>3197536791</v>
      </c>
      <c r="I46" s="37" t="s">
        <v>376</v>
      </c>
      <c r="J46" s="38" t="s">
        <v>368</v>
      </c>
      <c r="K46" s="72"/>
      <c r="L46" s="64">
        <v>4016</v>
      </c>
      <c r="M46" s="68" t="s">
        <v>368</v>
      </c>
      <c r="N46" s="46">
        <v>15.41570439</v>
      </c>
      <c r="O46" s="38" t="s">
        <v>368</v>
      </c>
      <c r="P46" s="40"/>
      <c r="Q46" s="72" t="str">
        <f t="shared" si="5"/>
        <v>NO</v>
      </c>
      <c r="R46" s="76" t="s">
        <v>368</v>
      </c>
      <c r="S46" s="41">
        <v>311724.38</v>
      </c>
      <c r="T46" s="47">
        <v>27482.9089049546</v>
      </c>
      <c r="U46" s="47">
        <v>31446.43</v>
      </c>
      <c r="V46" s="48">
        <v>36741.71387173686</v>
      </c>
      <c r="W46" s="49">
        <f t="shared" si="0"/>
        <v>0</v>
      </c>
      <c r="X46" s="34">
        <f t="shared" si="6"/>
        <v>0</v>
      </c>
      <c r="Y46" s="34">
        <f t="shared" si="1"/>
        <v>0</v>
      </c>
      <c r="Z46" s="36">
        <f t="shared" si="2"/>
        <v>0</v>
      </c>
      <c r="AA46" s="86" t="str">
        <f t="shared" si="7"/>
        <v>-</v>
      </c>
      <c r="AB46" s="49">
        <f t="shared" si="8"/>
        <v>0</v>
      </c>
      <c r="AC46" s="34">
        <f t="shared" si="9"/>
        <v>0</v>
      </c>
      <c r="AD46" s="36">
        <f t="shared" si="10"/>
        <v>0</v>
      </c>
      <c r="AE46" s="86" t="str">
        <f t="shared" si="3"/>
        <v>-</v>
      </c>
      <c r="AF46" s="49">
        <f t="shared" si="4"/>
        <v>0</v>
      </c>
    </row>
    <row r="47" spans="1:32" ht="12.75">
      <c r="A47" s="91">
        <v>1905940</v>
      </c>
      <c r="B47" s="91" t="s">
        <v>1160</v>
      </c>
      <c r="C47" s="49" t="s">
        <v>1161</v>
      </c>
      <c r="D47" s="34" t="s">
        <v>1162</v>
      </c>
      <c r="E47" s="34" t="s">
        <v>1163</v>
      </c>
      <c r="F47" s="34">
        <v>50853</v>
      </c>
      <c r="G47" s="35" t="s">
        <v>354</v>
      </c>
      <c r="H47" s="36">
        <v>7127792211</v>
      </c>
      <c r="I47" s="37">
        <v>7</v>
      </c>
      <c r="J47" s="38" t="s">
        <v>371</v>
      </c>
      <c r="K47" s="72"/>
      <c r="L47" s="64">
        <v>192</v>
      </c>
      <c r="M47" s="68" t="s">
        <v>368</v>
      </c>
      <c r="N47" s="46">
        <v>11.16071429</v>
      </c>
      <c r="O47" s="38" t="s">
        <v>368</v>
      </c>
      <c r="P47" s="40"/>
      <c r="Q47" s="72" t="str">
        <f t="shared" si="5"/>
        <v>NO</v>
      </c>
      <c r="R47" s="76" t="s">
        <v>371</v>
      </c>
      <c r="S47" s="41">
        <v>14611.98</v>
      </c>
      <c r="T47" s="47">
        <v>1323.1070831983122</v>
      </c>
      <c r="U47" s="47">
        <v>1631</v>
      </c>
      <c r="V47" s="48">
        <v>1483.1024038868813</v>
      </c>
      <c r="W47" s="49">
        <f t="shared" si="0"/>
        <v>1</v>
      </c>
      <c r="X47" s="34">
        <f t="shared" si="6"/>
        <v>1</v>
      </c>
      <c r="Y47" s="34">
        <f t="shared" si="1"/>
        <v>0</v>
      </c>
      <c r="Z47" s="36">
        <f t="shared" si="2"/>
        <v>0</v>
      </c>
      <c r="AA47" s="86" t="str">
        <f t="shared" si="7"/>
        <v>SRSA</v>
      </c>
      <c r="AB47" s="49">
        <f t="shared" si="8"/>
        <v>1</v>
      </c>
      <c r="AC47" s="34">
        <f t="shared" si="9"/>
        <v>0</v>
      </c>
      <c r="AD47" s="36">
        <f t="shared" si="10"/>
        <v>0</v>
      </c>
      <c r="AE47" s="86" t="str">
        <f t="shared" si="3"/>
        <v>-</v>
      </c>
      <c r="AF47" s="49">
        <f t="shared" si="4"/>
        <v>0</v>
      </c>
    </row>
    <row r="48" spans="1:32" ht="12.75">
      <c r="A48" s="91">
        <v>1905970</v>
      </c>
      <c r="B48" s="91" t="s">
        <v>1164</v>
      </c>
      <c r="C48" s="49" t="s">
        <v>1165</v>
      </c>
      <c r="D48" s="34" t="s">
        <v>1166</v>
      </c>
      <c r="E48" s="34" t="s">
        <v>1167</v>
      </c>
      <c r="F48" s="34">
        <v>50452</v>
      </c>
      <c r="G48" s="35" t="s">
        <v>354</v>
      </c>
      <c r="H48" s="36">
        <v>6415796087</v>
      </c>
      <c r="I48" s="37">
        <v>7</v>
      </c>
      <c r="J48" s="38" t="s">
        <v>371</v>
      </c>
      <c r="K48" s="72"/>
      <c r="L48" s="64">
        <v>209</v>
      </c>
      <c r="M48" s="68" t="s">
        <v>368</v>
      </c>
      <c r="N48" s="46">
        <v>10.60606061</v>
      </c>
      <c r="O48" s="38" t="s">
        <v>368</v>
      </c>
      <c r="P48" s="40"/>
      <c r="Q48" s="72" t="str">
        <f t="shared" si="5"/>
        <v>NO</v>
      </c>
      <c r="R48" s="76" t="s">
        <v>371</v>
      </c>
      <c r="S48" s="41">
        <v>11197.87</v>
      </c>
      <c r="T48" s="47">
        <v>1353.3580709009161</v>
      </c>
      <c r="U48" s="47">
        <v>1611.3</v>
      </c>
      <c r="V48" s="48">
        <v>2145.8851895519865</v>
      </c>
      <c r="W48" s="49">
        <f t="shared" si="0"/>
        <v>1</v>
      </c>
      <c r="X48" s="34">
        <f t="shared" si="6"/>
        <v>1</v>
      </c>
      <c r="Y48" s="34">
        <f t="shared" si="1"/>
        <v>0</v>
      </c>
      <c r="Z48" s="36">
        <f t="shared" si="2"/>
        <v>0</v>
      </c>
      <c r="AA48" s="86" t="str">
        <f t="shared" si="7"/>
        <v>SRSA</v>
      </c>
      <c r="AB48" s="49">
        <f t="shared" si="8"/>
        <v>1</v>
      </c>
      <c r="AC48" s="34">
        <f t="shared" si="9"/>
        <v>0</v>
      </c>
      <c r="AD48" s="36">
        <f t="shared" si="10"/>
        <v>0</v>
      </c>
      <c r="AE48" s="86" t="str">
        <f t="shared" si="3"/>
        <v>-</v>
      </c>
      <c r="AF48" s="49">
        <f t="shared" si="4"/>
        <v>0</v>
      </c>
    </row>
    <row r="49" spans="1:32" ht="12.75">
      <c r="A49" s="91">
        <v>1906000</v>
      </c>
      <c r="B49" s="91" t="s">
        <v>1168</v>
      </c>
      <c r="C49" s="49" t="s">
        <v>1169</v>
      </c>
      <c r="D49" s="34" t="s">
        <v>1170</v>
      </c>
      <c r="E49" s="34" t="s">
        <v>1171</v>
      </c>
      <c r="F49" s="34">
        <v>52777</v>
      </c>
      <c r="G49" s="35" t="s">
        <v>354</v>
      </c>
      <c r="H49" s="36">
        <v>5633741292</v>
      </c>
      <c r="I49" s="37">
        <v>7</v>
      </c>
      <c r="J49" s="38" t="s">
        <v>371</v>
      </c>
      <c r="K49" s="72"/>
      <c r="L49" s="64">
        <v>510</v>
      </c>
      <c r="M49" s="68" t="s">
        <v>368</v>
      </c>
      <c r="N49" s="46">
        <v>12.75303644</v>
      </c>
      <c r="O49" s="38" t="s">
        <v>368</v>
      </c>
      <c r="P49" s="40"/>
      <c r="Q49" s="72" t="str">
        <f t="shared" si="5"/>
        <v>NO</v>
      </c>
      <c r="R49" s="76" t="s">
        <v>371</v>
      </c>
      <c r="S49" s="41">
        <v>21186.27</v>
      </c>
      <c r="T49" s="47">
        <v>1341.2992810017347</v>
      </c>
      <c r="U49" s="47">
        <v>2305</v>
      </c>
      <c r="V49" s="48">
        <v>2666.183790714972</v>
      </c>
      <c r="W49" s="49">
        <f t="shared" si="0"/>
        <v>1</v>
      </c>
      <c r="X49" s="34">
        <f t="shared" si="6"/>
        <v>1</v>
      </c>
      <c r="Y49" s="34">
        <f t="shared" si="1"/>
        <v>0</v>
      </c>
      <c r="Z49" s="36">
        <f t="shared" si="2"/>
        <v>0</v>
      </c>
      <c r="AA49" s="86" t="str">
        <f t="shared" si="7"/>
        <v>SRSA</v>
      </c>
      <c r="AB49" s="49">
        <f t="shared" si="8"/>
        <v>1</v>
      </c>
      <c r="AC49" s="34">
        <f t="shared" si="9"/>
        <v>0</v>
      </c>
      <c r="AD49" s="36">
        <f t="shared" si="10"/>
        <v>0</v>
      </c>
      <c r="AE49" s="86" t="str">
        <f t="shared" si="3"/>
        <v>-</v>
      </c>
      <c r="AF49" s="49">
        <f t="shared" si="4"/>
        <v>0</v>
      </c>
    </row>
    <row r="50" spans="1:32" ht="12.75">
      <c r="A50" s="91">
        <v>1906060</v>
      </c>
      <c r="B50" s="91" t="s">
        <v>1172</v>
      </c>
      <c r="C50" s="49" t="s">
        <v>1173</v>
      </c>
      <c r="D50" s="34" t="s">
        <v>1174</v>
      </c>
      <c r="E50" s="34" t="s">
        <v>1175</v>
      </c>
      <c r="F50" s="34">
        <v>52730</v>
      </c>
      <c r="G50" s="35">
        <v>170</v>
      </c>
      <c r="H50" s="36">
        <v>5632593000</v>
      </c>
      <c r="I50" s="37" t="s">
        <v>374</v>
      </c>
      <c r="J50" s="38" t="s">
        <v>368</v>
      </c>
      <c r="K50" s="72"/>
      <c r="L50" s="64">
        <v>966</v>
      </c>
      <c r="M50" s="68" t="s">
        <v>368</v>
      </c>
      <c r="N50" s="46">
        <v>2.093596059</v>
      </c>
      <c r="O50" s="38" t="s">
        <v>368</v>
      </c>
      <c r="P50" s="40"/>
      <c r="Q50" s="72" t="str">
        <f t="shared" si="5"/>
        <v>NO</v>
      </c>
      <c r="R50" s="76" t="s">
        <v>371</v>
      </c>
      <c r="S50" s="41">
        <v>26842.48</v>
      </c>
      <c r="T50" s="47">
        <v>1846.3921312806697</v>
      </c>
      <c r="U50" s="47">
        <v>3593</v>
      </c>
      <c r="V50" s="48">
        <v>4706.4797044968545</v>
      </c>
      <c r="W50" s="49">
        <f t="shared" si="0"/>
        <v>0</v>
      </c>
      <c r="X50" s="34">
        <f t="shared" si="6"/>
        <v>0</v>
      </c>
      <c r="Y50" s="34">
        <f t="shared" si="1"/>
        <v>0</v>
      </c>
      <c r="Z50" s="36">
        <f t="shared" si="2"/>
        <v>0</v>
      </c>
      <c r="AA50" s="86" t="str">
        <f t="shared" si="7"/>
        <v>-</v>
      </c>
      <c r="AB50" s="49">
        <f t="shared" si="8"/>
        <v>1</v>
      </c>
      <c r="AC50" s="34">
        <f t="shared" si="9"/>
        <v>0</v>
      </c>
      <c r="AD50" s="36">
        <f t="shared" si="10"/>
        <v>0</v>
      </c>
      <c r="AE50" s="86" t="str">
        <f t="shared" si="3"/>
        <v>-</v>
      </c>
      <c r="AF50" s="49">
        <f t="shared" si="4"/>
        <v>0</v>
      </c>
    </row>
    <row r="51" spans="1:32" ht="12.75">
      <c r="A51" s="91">
        <v>1906240</v>
      </c>
      <c r="B51" s="91" t="s">
        <v>1176</v>
      </c>
      <c r="C51" s="49" t="s">
        <v>1177</v>
      </c>
      <c r="D51" s="34" t="s">
        <v>1178</v>
      </c>
      <c r="E51" s="34" t="s">
        <v>1179</v>
      </c>
      <c r="F51" s="34">
        <v>52554</v>
      </c>
      <c r="G51" s="35" t="s">
        <v>354</v>
      </c>
      <c r="H51" s="36">
        <v>6416527531</v>
      </c>
      <c r="I51" s="37">
        <v>7</v>
      </c>
      <c r="J51" s="38" t="s">
        <v>371</v>
      </c>
      <c r="K51" s="72"/>
      <c r="L51" s="64">
        <v>617</v>
      </c>
      <c r="M51" s="68" t="s">
        <v>368</v>
      </c>
      <c r="N51" s="46">
        <v>8.192090395</v>
      </c>
      <c r="O51" s="38" t="s">
        <v>368</v>
      </c>
      <c r="P51" s="40"/>
      <c r="Q51" s="72" t="str">
        <f t="shared" si="5"/>
        <v>NO</v>
      </c>
      <c r="R51" s="76" t="s">
        <v>371</v>
      </c>
      <c r="S51" s="41">
        <v>31513.19</v>
      </c>
      <c r="T51" s="47">
        <v>2897.5674646952393</v>
      </c>
      <c r="U51" s="47">
        <v>3881</v>
      </c>
      <c r="V51" s="48">
        <v>4564.730821497425</v>
      </c>
      <c r="W51" s="49">
        <f t="shared" si="0"/>
        <v>1</v>
      </c>
      <c r="X51" s="34">
        <f t="shared" si="6"/>
        <v>0</v>
      </c>
      <c r="Y51" s="34">
        <f t="shared" si="1"/>
        <v>0</v>
      </c>
      <c r="Z51" s="36">
        <f t="shared" si="2"/>
        <v>0</v>
      </c>
      <c r="AA51" s="86" t="str">
        <f t="shared" si="7"/>
        <v>-</v>
      </c>
      <c r="AB51" s="49">
        <f t="shared" si="8"/>
        <v>1</v>
      </c>
      <c r="AC51" s="34">
        <f t="shared" si="9"/>
        <v>0</v>
      </c>
      <c r="AD51" s="36">
        <f t="shared" si="10"/>
        <v>0</v>
      </c>
      <c r="AE51" s="86" t="str">
        <f t="shared" si="3"/>
        <v>-</v>
      </c>
      <c r="AF51" s="49">
        <f t="shared" si="4"/>
        <v>0</v>
      </c>
    </row>
    <row r="52" spans="1:32" ht="12.75">
      <c r="A52" s="91">
        <v>1906270</v>
      </c>
      <c r="B52" s="91" t="s">
        <v>1180</v>
      </c>
      <c r="C52" s="49" t="s">
        <v>1181</v>
      </c>
      <c r="D52" s="34" t="s">
        <v>1182</v>
      </c>
      <c r="E52" s="34" t="s">
        <v>1183</v>
      </c>
      <c r="F52" s="34">
        <v>50047</v>
      </c>
      <c r="G52" s="35" t="s">
        <v>354</v>
      </c>
      <c r="H52" s="36">
        <v>5159893589</v>
      </c>
      <c r="I52" s="37">
        <v>8</v>
      </c>
      <c r="J52" s="38" t="s">
        <v>371</v>
      </c>
      <c r="K52" s="72"/>
      <c r="L52" s="64">
        <v>1324</v>
      </c>
      <c r="M52" s="68" t="s">
        <v>368</v>
      </c>
      <c r="N52" s="46">
        <v>2.43902439</v>
      </c>
      <c r="O52" s="38" t="s">
        <v>368</v>
      </c>
      <c r="P52" s="40"/>
      <c r="Q52" s="72" t="str">
        <f t="shared" si="5"/>
        <v>NO</v>
      </c>
      <c r="R52" s="76" t="s">
        <v>371</v>
      </c>
      <c r="S52" s="41">
        <v>32495.13</v>
      </c>
      <c r="T52" s="47">
        <v>1824.669870912661</v>
      </c>
      <c r="U52" s="47">
        <v>4369</v>
      </c>
      <c r="V52" s="48">
        <v>6653.138849288747</v>
      </c>
      <c r="W52" s="49">
        <f t="shared" si="0"/>
        <v>1</v>
      </c>
      <c r="X52" s="34">
        <f t="shared" si="6"/>
        <v>0</v>
      </c>
      <c r="Y52" s="34">
        <f t="shared" si="1"/>
        <v>0</v>
      </c>
      <c r="Z52" s="36">
        <f t="shared" si="2"/>
        <v>0</v>
      </c>
      <c r="AA52" s="86" t="str">
        <f t="shared" si="7"/>
        <v>-</v>
      </c>
      <c r="AB52" s="49">
        <f t="shared" si="8"/>
        <v>1</v>
      </c>
      <c r="AC52" s="34">
        <f t="shared" si="9"/>
        <v>0</v>
      </c>
      <c r="AD52" s="36">
        <f t="shared" si="10"/>
        <v>0</v>
      </c>
      <c r="AE52" s="86" t="str">
        <f t="shared" si="3"/>
        <v>-</v>
      </c>
      <c r="AF52" s="49">
        <f t="shared" si="4"/>
        <v>0</v>
      </c>
    </row>
    <row r="53" spans="1:32" ht="12.75">
      <c r="A53" s="91">
        <v>1906330</v>
      </c>
      <c r="B53" s="91" t="s">
        <v>1184</v>
      </c>
      <c r="C53" s="49" t="s">
        <v>1185</v>
      </c>
      <c r="D53" s="34" t="s">
        <v>1186</v>
      </c>
      <c r="E53" s="34" t="s">
        <v>1187</v>
      </c>
      <c r="F53" s="34">
        <v>51401</v>
      </c>
      <c r="G53" s="35" t="s">
        <v>354</v>
      </c>
      <c r="H53" s="36">
        <v>7127928001</v>
      </c>
      <c r="I53" s="37" t="s">
        <v>374</v>
      </c>
      <c r="J53" s="38" t="s">
        <v>368</v>
      </c>
      <c r="K53" s="72"/>
      <c r="L53" s="64">
        <v>1756</v>
      </c>
      <c r="M53" s="68" t="s">
        <v>368</v>
      </c>
      <c r="N53" s="46">
        <v>6.470588235</v>
      </c>
      <c r="O53" s="38" t="s">
        <v>368</v>
      </c>
      <c r="P53" s="40"/>
      <c r="Q53" s="72" t="str">
        <f t="shared" si="5"/>
        <v>NO</v>
      </c>
      <c r="R53" s="76" t="s">
        <v>371</v>
      </c>
      <c r="S53" s="41">
        <v>91629.81</v>
      </c>
      <c r="T53" s="47">
        <v>7089.98290016939</v>
      </c>
      <c r="U53" s="47">
        <v>7195.83</v>
      </c>
      <c r="V53" s="48">
        <v>14794.609500418384</v>
      </c>
      <c r="W53" s="49">
        <f t="shared" si="0"/>
        <v>0</v>
      </c>
      <c r="X53" s="34">
        <f t="shared" si="6"/>
        <v>0</v>
      </c>
      <c r="Y53" s="34">
        <f t="shared" si="1"/>
        <v>0</v>
      </c>
      <c r="Z53" s="36">
        <f t="shared" si="2"/>
        <v>0</v>
      </c>
      <c r="AA53" s="86" t="str">
        <f t="shared" si="7"/>
        <v>-</v>
      </c>
      <c r="AB53" s="49">
        <f t="shared" si="8"/>
        <v>1</v>
      </c>
      <c r="AC53" s="34">
        <f t="shared" si="9"/>
        <v>0</v>
      </c>
      <c r="AD53" s="36">
        <f t="shared" si="10"/>
        <v>0</v>
      </c>
      <c r="AE53" s="86" t="str">
        <f t="shared" si="3"/>
        <v>-</v>
      </c>
      <c r="AF53" s="49">
        <f t="shared" si="4"/>
        <v>0</v>
      </c>
    </row>
    <row r="54" spans="1:32" ht="12.75">
      <c r="A54" s="91">
        <v>1906510</v>
      </c>
      <c r="B54" s="91" t="s">
        <v>1188</v>
      </c>
      <c r="C54" s="49" t="s">
        <v>1189</v>
      </c>
      <c r="D54" s="34" t="s">
        <v>1190</v>
      </c>
      <c r="E54" s="34" t="s">
        <v>1191</v>
      </c>
      <c r="F54" s="34">
        <v>50613</v>
      </c>
      <c r="G54" s="35" t="s">
        <v>354</v>
      </c>
      <c r="H54" s="36">
        <v>3192778800</v>
      </c>
      <c r="I54" s="37">
        <v>2</v>
      </c>
      <c r="J54" s="38" t="s">
        <v>368</v>
      </c>
      <c r="K54" s="72"/>
      <c r="L54" s="64">
        <v>4219</v>
      </c>
      <c r="M54" s="68" t="s">
        <v>368</v>
      </c>
      <c r="N54" s="46">
        <v>6.149676881</v>
      </c>
      <c r="O54" s="38" t="s">
        <v>368</v>
      </c>
      <c r="P54" s="40"/>
      <c r="Q54" s="72" t="str">
        <f t="shared" si="5"/>
        <v>NO</v>
      </c>
      <c r="R54" s="76" t="s">
        <v>368</v>
      </c>
      <c r="S54" s="41">
        <v>180190.34</v>
      </c>
      <c r="T54" s="47">
        <v>12651.89866637557</v>
      </c>
      <c r="U54" s="47">
        <v>19027.89</v>
      </c>
      <c r="V54" s="48">
        <v>22531.963569591226</v>
      </c>
      <c r="W54" s="49">
        <f t="shared" si="0"/>
        <v>0</v>
      </c>
      <c r="X54" s="34">
        <f t="shared" si="6"/>
        <v>0</v>
      </c>
      <c r="Y54" s="34">
        <f t="shared" si="1"/>
        <v>0</v>
      </c>
      <c r="Z54" s="36">
        <f t="shared" si="2"/>
        <v>0</v>
      </c>
      <c r="AA54" s="86" t="str">
        <f t="shared" si="7"/>
        <v>-</v>
      </c>
      <c r="AB54" s="49">
        <f t="shared" si="8"/>
        <v>0</v>
      </c>
      <c r="AC54" s="34">
        <f t="shared" si="9"/>
        <v>0</v>
      </c>
      <c r="AD54" s="36">
        <f t="shared" si="10"/>
        <v>0</v>
      </c>
      <c r="AE54" s="86" t="str">
        <f t="shared" si="3"/>
        <v>-</v>
      </c>
      <c r="AF54" s="49">
        <f t="shared" si="4"/>
        <v>0</v>
      </c>
    </row>
    <row r="55" spans="1:32" ht="12.75">
      <c r="A55" s="91">
        <v>1906540</v>
      </c>
      <c r="B55" s="91" t="s">
        <v>1192</v>
      </c>
      <c r="C55" s="49" t="s">
        <v>1193</v>
      </c>
      <c r="D55" s="34" t="s">
        <v>1194</v>
      </c>
      <c r="E55" s="34" t="s">
        <v>1195</v>
      </c>
      <c r="F55" s="34">
        <v>52404</v>
      </c>
      <c r="G55" s="35" t="s">
        <v>354</v>
      </c>
      <c r="H55" s="36">
        <v>3195582000</v>
      </c>
      <c r="I55" s="37" t="s">
        <v>377</v>
      </c>
      <c r="J55" s="38" t="s">
        <v>368</v>
      </c>
      <c r="K55" s="72"/>
      <c r="L55" s="64">
        <v>16184</v>
      </c>
      <c r="M55" s="68" t="s">
        <v>368</v>
      </c>
      <c r="N55" s="46">
        <v>7.705847839</v>
      </c>
      <c r="O55" s="38" t="s">
        <v>368</v>
      </c>
      <c r="P55" s="40"/>
      <c r="Q55" s="72" t="str">
        <f t="shared" si="5"/>
        <v>NO</v>
      </c>
      <c r="R55" s="76" t="s">
        <v>368</v>
      </c>
      <c r="S55" s="41">
        <v>726708.08</v>
      </c>
      <c r="T55" s="47">
        <v>56452.06762330943</v>
      </c>
      <c r="U55" s="47">
        <v>74821.07</v>
      </c>
      <c r="V55" s="48">
        <v>137324.9804834382</v>
      </c>
      <c r="W55" s="49">
        <f t="shared" si="0"/>
        <v>0</v>
      </c>
      <c r="X55" s="34">
        <f t="shared" si="6"/>
        <v>0</v>
      </c>
      <c r="Y55" s="34">
        <f t="shared" si="1"/>
        <v>0</v>
      </c>
      <c r="Z55" s="36">
        <f t="shared" si="2"/>
        <v>0</v>
      </c>
      <c r="AA55" s="86" t="str">
        <f t="shared" si="7"/>
        <v>-</v>
      </c>
      <c r="AB55" s="49">
        <f t="shared" si="8"/>
        <v>0</v>
      </c>
      <c r="AC55" s="34">
        <f t="shared" si="9"/>
        <v>0</v>
      </c>
      <c r="AD55" s="36">
        <f t="shared" si="10"/>
        <v>0</v>
      </c>
      <c r="AE55" s="86" t="str">
        <f t="shared" si="3"/>
        <v>-</v>
      </c>
      <c r="AF55" s="49">
        <f t="shared" si="4"/>
        <v>0</v>
      </c>
    </row>
    <row r="56" spans="1:32" ht="12.75">
      <c r="A56" s="91">
        <v>1906660</v>
      </c>
      <c r="B56" s="91" t="s">
        <v>1196</v>
      </c>
      <c r="C56" s="49" t="s">
        <v>1197</v>
      </c>
      <c r="D56" s="34" t="s">
        <v>1198</v>
      </c>
      <c r="E56" s="34" t="s">
        <v>1199</v>
      </c>
      <c r="F56" s="34">
        <v>52213</v>
      </c>
      <c r="G56" s="35">
        <v>2213</v>
      </c>
      <c r="H56" s="36">
        <v>3198491102</v>
      </c>
      <c r="I56" s="37">
        <v>8</v>
      </c>
      <c r="J56" s="38" t="s">
        <v>371</v>
      </c>
      <c r="K56" s="72"/>
      <c r="L56" s="64">
        <v>1013</v>
      </c>
      <c r="M56" s="68" t="s">
        <v>368</v>
      </c>
      <c r="N56" s="46">
        <v>3.981042654</v>
      </c>
      <c r="O56" s="38" t="s">
        <v>368</v>
      </c>
      <c r="P56" s="40"/>
      <c r="Q56" s="72" t="str">
        <f t="shared" si="5"/>
        <v>NO</v>
      </c>
      <c r="R56" s="76" t="s">
        <v>371</v>
      </c>
      <c r="S56" s="41">
        <v>26499.73</v>
      </c>
      <c r="T56" s="47">
        <v>1390.4738003532632</v>
      </c>
      <c r="U56" s="47">
        <v>3621</v>
      </c>
      <c r="V56" s="48">
        <v>5785.766673381474</v>
      </c>
      <c r="W56" s="49">
        <f t="shared" si="0"/>
        <v>1</v>
      </c>
      <c r="X56" s="34">
        <f t="shared" si="6"/>
        <v>0</v>
      </c>
      <c r="Y56" s="34">
        <f t="shared" si="1"/>
        <v>0</v>
      </c>
      <c r="Z56" s="36">
        <f t="shared" si="2"/>
        <v>0</v>
      </c>
      <c r="AA56" s="86" t="str">
        <f t="shared" si="7"/>
        <v>-</v>
      </c>
      <c r="AB56" s="49">
        <f t="shared" si="8"/>
        <v>1</v>
      </c>
      <c r="AC56" s="34">
        <f t="shared" si="9"/>
        <v>0</v>
      </c>
      <c r="AD56" s="36">
        <f t="shared" si="10"/>
        <v>0</v>
      </c>
      <c r="AE56" s="86" t="str">
        <f t="shared" si="3"/>
        <v>-</v>
      </c>
      <c r="AF56" s="49">
        <f t="shared" si="4"/>
        <v>0</v>
      </c>
    </row>
    <row r="57" spans="1:32" ht="12.75">
      <c r="A57" s="91">
        <v>1906750</v>
      </c>
      <c r="B57" s="91" t="s">
        <v>1200</v>
      </c>
      <c r="C57" s="49" t="s">
        <v>1201</v>
      </c>
      <c r="D57" s="34" t="s">
        <v>1202</v>
      </c>
      <c r="E57" s="34" t="s">
        <v>278</v>
      </c>
      <c r="F57" s="34">
        <v>52544</v>
      </c>
      <c r="G57" s="35">
        <v>370</v>
      </c>
      <c r="H57" s="36">
        <v>6418560601</v>
      </c>
      <c r="I57" s="37" t="s">
        <v>374</v>
      </c>
      <c r="J57" s="38" t="s">
        <v>368</v>
      </c>
      <c r="K57" s="72"/>
      <c r="L57" s="64">
        <v>1530</v>
      </c>
      <c r="M57" s="68" t="s">
        <v>368</v>
      </c>
      <c r="N57" s="46">
        <v>17.49696233</v>
      </c>
      <c r="O57" s="38" t="s">
        <v>368</v>
      </c>
      <c r="P57" s="40"/>
      <c r="Q57" s="72" t="str">
        <f t="shared" si="5"/>
        <v>NO</v>
      </c>
      <c r="R57" s="76" t="s">
        <v>371</v>
      </c>
      <c r="S57" s="41">
        <v>112766.98</v>
      </c>
      <c r="T57" s="47">
        <v>10403.80470354433</v>
      </c>
      <c r="U57" s="47">
        <v>12192.19</v>
      </c>
      <c r="V57" s="48">
        <v>12990.745831114837</v>
      </c>
      <c r="W57" s="49">
        <f t="shared" si="0"/>
        <v>0</v>
      </c>
      <c r="X57" s="34">
        <f t="shared" si="6"/>
        <v>0</v>
      </c>
      <c r="Y57" s="34">
        <f t="shared" si="1"/>
        <v>0</v>
      </c>
      <c r="Z57" s="36">
        <f t="shared" si="2"/>
        <v>0</v>
      </c>
      <c r="AA57" s="86" t="str">
        <f t="shared" si="7"/>
        <v>-</v>
      </c>
      <c r="AB57" s="49">
        <f t="shared" si="8"/>
        <v>1</v>
      </c>
      <c r="AC57" s="34">
        <f t="shared" si="9"/>
        <v>0</v>
      </c>
      <c r="AD57" s="36">
        <f t="shared" si="10"/>
        <v>0</v>
      </c>
      <c r="AE57" s="86" t="str">
        <f t="shared" si="3"/>
        <v>-</v>
      </c>
      <c r="AF57" s="49">
        <f t="shared" si="4"/>
        <v>0</v>
      </c>
    </row>
    <row r="58" spans="1:32" ht="12.75">
      <c r="A58" s="91">
        <v>1906780</v>
      </c>
      <c r="B58" s="91" t="s">
        <v>1203</v>
      </c>
      <c r="C58" s="49" t="s">
        <v>1204</v>
      </c>
      <c r="D58" s="34" t="s">
        <v>1205</v>
      </c>
      <c r="E58" s="34" t="s">
        <v>1206</v>
      </c>
      <c r="F58" s="34">
        <v>52214</v>
      </c>
      <c r="G58" s="35" t="s">
        <v>354</v>
      </c>
      <c r="H58" s="36">
        <v>3194386183</v>
      </c>
      <c r="I58" s="37">
        <v>8</v>
      </c>
      <c r="J58" s="38" t="s">
        <v>371</v>
      </c>
      <c r="K58" s="72"/>
      <c r="L58" s="64">
        <v>358</v>
      </c>
      <c r="M58" s="68" t="s">
        <v>368</v>
      </c>
      <c r="N58" s="46">
        <v>10.31128405</v>
      </c>
      <c r="O58" s="38" t="s">
        <v>368</v>
      </c>
      <c r="P58" s="40"/>
      <c r="Q58" s="72" t="str">
        <f t="shared" si="5"/>
        <v>NO</v>
      </c>
      <c r="R58" s="76" t="s">
        <v>371</v>
      </c>
      <c r="S58" s="41">
        <v>18764.25</v>
      </c>
      <c r="T58" s="47">
        <v>1060.1939539139778</v>
      </c>
      <c r="U58" s="47">
        <v>1914</v>
      </c>
      <c r="V58" s="48">
        <v>2331.062722750798</v>
      </c>
      <c r="W58" s="49">
        <f t="shared" si="0"/>
        <v>1</v>
      </c>
      <c r="X58" s="34">
        <f t="shared" si="6"/>
        <v>1</v>
      </c>
      <c r="Y58" s="34">
        <f t="shared" si="1"/>
        <v>0</v>
      </c>
      <c r="Z58" s="36">
        <f t="shared" si="2"/>
        <v>0</v>
      </c>
      <c r="AA58" s="86" t="str">
        <f t="shared" si="7"/>
        <v>SRSA</v>
      </c>
      <c r="AB58" s="49">
        <f t="shared" si="8"/>
        <v>1</v>
      </c>
      <c r="AC58" s="34">
        <f t="shared" si="9"/>
        <v>0</v>
      </c>
      <c r="AD58" s="36">
        <f t="shared" si="10"/>
        <v>0</v>
      </c>
      <c r="AE58" s="86" t="str">
        <f t="shared" si="3"/>
        <v>-</v>
      </c>
      <c r="AF58" s="49">
        <f t="shared" si="4"/>
        <v>0</v>
      </c>
    </row>
    <row r="59" spans="1:32" ht="12.75">
      <c r="A59" s="91">
        <v>1906810</v>
      </c>
      <c r="B59" s="91" t="s">
        <v>1207</v>
      </c>
      <c r="C59" s="49" t="s">
        <v>1208</v>
      </c>
      <c r="D59" s="34" t="s">
        <v>324</v>
      </c>
      <c r="E59" s="34" t="s">
        <v>1209</v>
      </c>
      <c r="F59" s="34">
        <v>52742</v>
      </c>
      <c r="G59" s="35">
        <v>110</v>
      </c>
      <c r="H59" s="36">
        <v>5636590700</v>
      </c>
      <c r="I59" s="37" t="s">
        <v>374</v>
      </c>
      <c r="J59" s="38" t="s">
        <v>368</v>
      </c>
      <c r="K59" s="72"/>
      <c r="L59" s="64">
        <v>1529</v>
      </c>
      <c r="M59" s="68" t="s">
        <v>368</v>
      </c>
      <c r="N59" s="46">
        <v>6.45342312</v>
      </c>
      <c r="O59" s="38" t="s">
        <v>368</v>
      </c>
      <c r="P59" s="40"/>
      <c r="Q59" s="72" t="str">
        <f t="shared" si="5"/>
        <v>NO</v>
      </c>
      <c r="R59" s="76" t="s">
        <v>371</v>
      </c>
      <c r="S59" s="41">
        <v>50556.42</v>
      </c>
      <c r="T59" s="47">
        <v>3142.4869999051402</v>
      </c>
      <c r="U59" s="47">
        <v>5647.15</v>
      </c>
      <c r="V59" s="48">
        <v>9092.623094027955</v>
      </c>
      <c r="W59" s="49">
        <f t="shared" si="0"/>
        <v>0</v>
      </c>
      <c r="X59" s="34">
        <f t="shared" si="6"/>
        <v>0</v>
      </c>
      <c r="Y59" s="34">
        <f t="shared" si="1"/>
        <v>0</v>
      </c>
      <c r="Z59" s="36">
        <f t="shared" si="2"/>
        <v>0</v>
      </c>
      <c r="AA59" s="86" t="str">
        <f t="shared" si="7"/>
        <v>-</v>
      </c>
      <c r="AB59" s="49">
        <f t="shared" si="8"/>
        <v>1</v>
      </c>
      <c r="AC59" s="34">
        <f t="shared" si="9"/>
        <v>0</v>
      </c>
      <c r="AD59" s="36">
        <f t="shared" si="10"/>
        <v>0</v>
      </c>
      <c r="AE59" s="86" t="str">
        <f t="shared" si="3"/>
        <v>-</v>
      </c>
      <c r="AF59" s="49">
        <f t="shared" si="4"/>
        <v>0</v>
      </c>
    </row>
    <row r="60" spans="1:32" ht="12.75">
      <c r="A60" s="91">
        <v>1906840</v>
      </c>
      <c r="B60" s="91" t="s">
        <v>1210</v>
      </c>
      <c r="C60" s="49" t="s">
        <v>1211</v>
      </c>
      <c r="D60" s="34" t="s">
        <v>1212</v>
      </c>
      <c r="E60" s="34" t="s">
        <v>1213</v>
      </c>
      <c r="F60" s="34">
        <v>52043</v>
      </c>
      <c r="G60" s="35">
        <v>70</v>
      </c>
      <c r="H60" s="36">
        <v>5632451751</v>
      </c>
      <c r="I60" s="37">
        <v>7</v>
      </c>
      <c r="J60" s="38" t="s">
        <v>371</v>
      </c>
      <c r="K60" s="72"/>
      <c r="L60" s="64">
        <v>558</v>
      </c>
      <c r="M60" s="68" t="s">
        <v>368</v>
      </c>
      <c r="N60" s="46">
        <v>15.52587646</v>
      </c>
      <c r="O60" s="38" t="s">
        <v>368</v>
      </c>
      <c r="P60" s="40"/>
      <c r="Q60" s="72" t="str">
        <f t="shared" si="5"/>
        <v>NO</v>
      </c>
      <c r="R60" s="76" t="s">
        <v>371</v>
      </c>
      <c r="S60" s="41">
        <v>29329.42</v>
      </c>
      <c r="T60" s="47">
        <v>2194.1624206593715</v>
      </c>
      <c r="U60" s="47">
        <v>3199</v>
      </c>
      <c r="V60" s="48">
        <v>4100.349167426198</v>
      </c>
      <c r="W60" s="49">
        <f t="shared" si="0"/>
        <v>1</v>
      </c>
      <c r="X60" s="34">
        <f t="shared" si="6"/>
        <v>1</v>
      </c>
      <c r="Y60" s="34">
        <f t="shared" si="1"/>
        <v>0</v>
      </c>
      <c r="Z60" s="36">
        <f t="shared" si="2"/>
        <v>0</v>
      </c>
      <c r="AA60" s="86" t="str">
        <f t="shared" si="7"/>
        <v>SRSA</v>
      </c>
      <c r="AB60" s="49">
        <f t="shared" si="8"/>
        <v>1</v>
      </c>
      <c r="AC60" s="34">
        <f t="shared" si="9"/>
        <v>0</v>
      </c>
      <c r="AD60" s="36">
        <f t="shared" si="10"/>
        <v>0</v>
      </c>
      <c r="AE60" s="86" t="str">
        <f t="shared" si="3"/>
        <v>-</v>
      </c>
      <c r="AF60" s="49">
        <f t="shared" si="4"/>
        <v>0</v>
      </c>
    </row>
    <row r="61" spans="1:32" ht="12.75">
      <c r="A61" s="91">
        <v>1906900</v>
      </c>
      <c r="B61" s="91" t="s">
        <v>1214</v>
      </c>
      <c r="C61" s="49" t="s">
        <v>1215</v>
      </c>
      <c r="D61" s="34" t="s">
        <v>1216</v>
      </c>
      <c r="E61" s="34" t="s">
        <v>1217</v>
      </c>
      <c r="F61" s="34">
        <v>50144</v>
      </c>
      <c r="G61" s="35" t="s">
        <v>354</v>
      </c>
      <c r="H61" s="36">
        <v>6414464818</v>
      </c>
      <c r="I61" s="37" t="s">
        <v>375</v>
      </c>
      <c r="J61" s="38" t="s">
        <v>371</v>
      </c>
      <c r="K61" s="72"/>
      <c r="L61" s="64">
        <v>666</v>
      </c>
      <c r="M61" s="68" t="s">
        <v>368</v>
      </c>
      <c r="N61" s="46">
        <v>17.44340879</v>
      </c>
      <c r="O61" s="38" t="s">
        <v>368</v>
      </c>
      <c r="P61" s="40"/>
      <c r="Q61" s="72" t="str">
        <f t="shared" si="5"/>
        <v>NO</v>
      </c>
      <c r="R61" s="76" t="s">
        <v>371</v>
      </c>
      <c r="S61" s="41">
        <v>51374.11</v>
      </c>
      <c r="T61" s="47">
        <v>5835.584944517219</v>
      </c>
      <c r="U61" s="47">
        <v>6778</v>
      </c>
      <c r="V61" s="48">
        <v>6787.594641516958</v>
      </c>
      <c r="W61" s="49">
        <f t="shared" si="0"/>
        <v>1</v>
      </c>
      <c r="X61" s="34">
        <f t="shared" si="6"/>
        <v>0</v>
      </c>
      <c r="Y61" s="34">
        <f t="shared" si="1"/>
        <v>0</v>
      </c>
      <c r="Z61" s="36">
        <f t="shared" si="2"/>
        <v>0</v>
      </c>
      <c r="AA61" s="86" t="str">
        <f t="shared" si="7"/>
        <v>-</v>
      </c>
      <c r="AB61" s="49">
        <f t="shared" si="8"/>
        <v>1</v>
      </c>
      <c r="AC61" s="34">
        <f t="shared" si="9"/>
        <v>0</v>
      </c>
      <c r="AD61" s="36">
        <f t="shared" si="10"/>
        <v>0</v>
      </c>
      <c r="AE61" s="86" t="str">
        <f t="shared" si="3"/>
        <v>-</v>
      </c>
      <c r="AF61" s="49">
        <f t="shared" si="4"/>
        <v>0</v>
      </c>
    </row>
    <row r="62" spans="1:32" ht="12.75">
      <c r="A62" s="91">
        <v>1906930</v>
      </c>
      <c r="B62" s="91" t="s">
        <v>1218</v>
      </c>
      <c r="C62" s="49" t="s">
        <v>1219</v>
      </c>
      <c r="D62" s="34" t="s">
        <v>1220</v>
      </c>
      <c r="E62" s="34" t="s">
        <v>1221</v>
      </c>
      <c r="F62" s="34">
        <v>52625</v>
      </c>
      <c r="G62" s="35" t="s">
        <v>354</v>
      </c>
      <c r="H62" s="36">
        <v>3198359510</v>
      </c>
      <c r="I62" s="37">
        <v>7</v>
      </c>
      <c r="J62" s="38" t="s">
        <v>371</v>
      </c>
      <c r="K62" s="72"/>
      <c r="L62" s="64">
        <v>1020</v>
      </c>
      <c r="M62" s="68" t="s">
        <v>368</v>
      </c>
      <c r="N62" s="46">
        <v>8.442211055</v>
      </c>
      <c r="O62" s="38" t="s">
        <v>368</v>
      </c>
      <c r="P62" s="40"/>
      <c r="Q62" s="72" t="str">
        <f t="shared" si="5"/>
        <v>NO</v>
      </c>
      <c r="R62" s="76" t="s">
        <v>371</v>
      </c>
      <c r="S62" s="41">
        <v>33567.84</v>
      </c>
      <c r="T62" s="47">
        <v>3288.4016982159437</v>
      </c>
      <c r="U62" s="47">
        <v>5117</v>
      </c>
      <c r="V62" s="48">
        <v>5258.443816437847</v>
      </c>
      <c r="W62" s="49">
        <f t="shared" si="0"/>
        <v>1</v>
      </c>
      <c r="X62" s="34">
        <f t="shared" si="6"/>
        <v>0</v>
      </c>
      <c r="Y62" s="34">
        <f t="shared" si="1"/>
        <v>0</v>
      </c>
      <c r="Z62" s="36">
        <f t="shared" si="2"/>
        <v>0</v>
      </c>
      <c r="AA62" s="86" t="str">
        <f t="shared" si="7"/>
        <v>-</v>
      </c>
      <c r="AB62" s="49">
        <f t="shared" si="8"/>
        <v>1</v>
      </c>
      <c r="AC62" s="34">
        <f t="shared" si="9"/>
        <v>0</v>
      </c>
      <c r="AD62" s="36">
        <f t="shared" si="10"/>
        <v>0</v>
      </c>
      <c r="AE62" s="86" t="str">
        <f t="shared" si="3"/>
        <v>-</v>
      </c>
      <c r="AF62" s="49">
        <f t="shared" si="4"/>
        <v>0</v>
      </c>
    </row>
    <row r="63" spans="1:32" ht="12.75">
      <c r="A63" s="91">
        <v>1906960</v>
      </c>
      <c r="B63" s="91" t="s">
        <v>1222</v>
      </c>
      <c r="C63" s="49" t="s">
        <v>1223</v>
      </c>
      <c r="D63" s="34" t="s">
        <v>1224</v>
      </c>
      <c r="E63" s="34" t="s">
        <v>1225</v>
      </c>
      <c r="F63" s="34">
        <v>51246</v>
      </c>
      <c r="G63" s="35" t="s">
        <v>354</v>
      </c>
      <c r="H63" s="36">
        <v>7124722664</v>
      </c>
      <c r="I63" s="37">
        <v>7</v>
      </c>
      <c r="J63" s="38" t="s">
        <v>371</v>
      </c>
      <c r="K63" s="72"/>
      <c r="L63" s="64">
        <v>597</v>
      </c>
      <c r="M63" s="68" t="s">
        <v>368</v>
      </c>
      <c r="N63" s="46">
        <v>6.142506143</v>
      </c>
      <c r="O63" s="38" t="s">
        <v>368</v>
      </c>
      <c r="P63" s="40"/>
      <c r="Q63" s="72" t="str">
        <f t="shared" si="5"/>
        <v>NO</v>
      </c>
      <c r="R63" s="76" t="s">
        <v>371</v>
      </c>
      <c r="S63" s="41">
        <v>29766.7</v>
      </c>
      <c r="T63" s="47">
        <v>2897.1443963113525</v>
      </c>
      <c r="U63" s="47">
        <v>3766.47</v>
      </c>
      <c r="V63" s="48">
        <v>3306.856420646481</v>
      </c>
      <c r="W63" s="49">
        <f t="shared" si="0"/>
        <v>1</v>
      </c>
      <c r="X63" s="34">
        <f t="shared" si="6"/>
        <v>1</v>
      </c>
      <c r="Y63" s="34">
        <f t="shared" si="1"/>
        <v>0</v>
      </c>
      <c r="Z63" s="36">
        <f t="shared" si="2"/>
        <v>0</v>
      </c>
      <c r="AA63" s="86" t="str">
        <f t="shared" si="7"/>
        <v>SRSA</v>
      </c>
      <c r="AB63" s="49">
        <f t="shared" si="8"/>
        <v>1</v>
      </c>
      <c r="AC63" s="34">
        <f t="shared" si="9"/>
        <v>0</v>
      </c>
      <c r="AD63" s="36">
        <f t="shared" si="10"/>
        <v>0</v>
      </c>
      <c r="AE63" s="86" t="str">
        <f t="shared" si="3"/>
        <v>-</v>
      </c>
      <c r="AF63" s="49">
        <f t="shared" si="4"/>
        <v>0</v>
      </c>
    </row>
    <row r="64" spans="1:32" ht="12.75">
      <c r="A64" s="91">
        <v>1907050</v>
      </c>
      <c r="B64" s="91" t="s">
        <v>1226</v>
      </c>
      <c r="C64" s="49" t="s">
        <v>1227</v>
      </c>
      <c r="D64" s="34" t="s">
        <v>1228</v>
      </c>
      <c r="E64" s="34" t="s">
        <v>1229</v>
      </c>
      <c r="F64" s="34">
        <v>50049</v>
      </c>
      <c r="G64" s="35" t="s">
        <v>354</v>
      </c>
      <c r="H64" s="36">
        <v>6417745967</v>
      </c>
      <c r="I64" s="37" t="s">
        <v>378</v>
      </c>
      <c r="J64" s="38" t="s">
        <v>368</v>
      </c>
      <c r="K64" s="72"/>
      <c r="L64" s="64">
        <v>1361</v>
      </c>
      <c r="M64" s="68" t="s">
        <v>368</v>
      </c>
      <c r="N64" s="46">
        <v>12.38564391</v>
      </c>
      <c r="O64" s="38" t="s">
        <v>368</v>
      </c>
      <c r="P64" s="40"/>
      <c r="Q64" s="72" t="str">
        <f t="shared" si="5"/>
        <v>NO</v>
      </c>
      <c r="R64" s="76" t="s">
        <v>371</v>
      </c>
      <c r="S64" s="41">
        <v>70941.16</v>
      </c>
      <c r="T64" s="47">
        <v>6098.137256894309</v>
      </c>
      <c r="U64" s="47">
        <v>8192</v>
      </c>
      <c r="V64" s="48">
        <v>9913.544066224355</v>
      </c>
      <c r="W64" s="49">
        <f t="shared" si="0"/>
        <v>0</v>
      </c>
      <c r="X64" s="34">
        <f t="shared" si="6"/>
        <v>0</v>
      </c>
      <c r="Y64" s="34">
        <f t="shared" si="1"/>
        <v>0</v>
      </c>
      <c r="Z64" s="36">
        <f t="shared" si="2"/>
        <v>0</v>
      </c>
      <c r="AA64" s="86" t="str">
        <f t="shared" si="7"/>
        <v>-</v>
      </c>
      <c r="AB64" s="49">
        <f t="shared" si="8"/>
        <v>1</v>
      </c>
      <c r="AC64" s="34">
        <f t="shared" si="9"/>
        <v>0</v>
      </c>
      <c r="AD64" s="36">
        <f t="shared" si="10"/>
        <v>0</v>
      </c>
      <c r="AE64" s="86" t="str">
        <f t="shared" si="3"/>
        <v>-</v>
      </c>
      <c r="AF64" s="49">
        <f t="shared" si="4"/>
        <v>0</v>
      </c>
    </row>
    <row r="65" spans="1:32" ht="12.75">
      <c r="A65" s="91">
        <v>1907080</v>
      </c>
      <c r="B65" s="91" t="s">
        <v>1230</v>
      </c>
      <c r="C65" s="49" t="s">
        <v>1231</v>
      </c>
      <c r="D65" s="34" t="s">
        <v>1232</v>
      </c>
      <c r="E65" s="34" t="s">
        <v>1233</v>
      </c>
      <c r="F65" s="34">
        <v>50616</v>
      </c>
      <c r="G65" s="35" t="s">
        <v>354</v>
      </c>
      <c r="H65" s="36">
        <v>6412576500</v>
      </c>
      <c r="I65" s="37">
        <v>6</v>
      </c>
      <c r="J65" s="38" t="s">
        <v>368</v>
      </c>
      <c r="K65" s="72"/>
      <c r="L65" s="64">
        <v>1567</v>
      </c>
      <c r="M65" s="68" t="s">
        <v>368</v>
      </c>
      <c r="N65" s="46">
        <v>13.41016239</v>
      </c>
      <c r="O65" s="38" t="s">
        <v>368</v>
      </c>
      <c r="P65" s="40"/>
      <c r="Q65" s="72" t="str">
        <f t="shared" si="5"/>
        <v>NO</v>
      </c>
      <c r="R65" s="76" t="s">
        <v>371</v>
      </c>
      <c r="S65" s="41">
        <v>97241.82</v>
      </c>
      <c r="T65" s="47">
        <v>8945.424965688344</v>
      </c>
      <c r="U65" s="47">
        <v>10646.75</v>
      </c>
      <c r="V65" s="48">
        <v>13980.198221888186</v>
      </c>
      <c r="W65" s="49">
        <f t="shared" si="0"/>
        <v>0</v>
      </c>
      <c r="X65" s="34">
        <f t="shared" si="6"/>
        <v>0</v>
      </c>
      <c r="Y65" s="34">
        <f t="shared" si="1"/>
        <v>0</v>
      </c>
      <c r="Z65" s="36">
        <f t="shared" si="2"/>
        <v>0</v>
      </c>
      <c r="AA65" s="86" t="str">
        <f t="shared" si="7"/>
        <v>-</v>
      </c>
      <c r="AB65" s="49">
        <f t="shared" si="8"/>
        <v>1</v>
      </c>
      <c r="AC65" s="34">
        <f t="shared" si="9"/>
        <v>0</v>
      </c>
      <c r="AD65" s="36">
        <f t="shared" si="10"/>
        <v>0</v>
      </c>
      <c r="AE65" s="86" t="str">
        <f t="shared" si="3"/>
        <v>-</v>
      </c>
      <c r="AF65" s="49">
        <f t="shared" si="4"/>
        <v>0</v>
      </c>
    </row>
    <row r="66" spans="1:32" ht="12.75">
      <c r="A66" s="91">
        <v>1907110</v>
      </c>
      <c r="B66" s="91" t="s">
        <v>1234</v>
      </c>
      <c r="C66" s="49" t="s">
        <v>1235</v>
      </c>
      <c r="D66" s="34" t="s">
        <v>1236</v>
      </c>
      <c r="E66" s="34" t="s">
        <v>1237</v>
      </c>
      <c r="F66" s="34">
        <v>51439</v>
      </c>
      <c r="G66" s="35">
        <v>77</v>
      </c>
      <c r="H66" s="36">
        <v>7126783325</v>
      </c>
      <c r="I66" s="37">
        <v>7</v>
      </c>
      <c r="J66" s="38" t="s">
        <v>371</v>
      </c>
      <c r="K66" s="72"/>
      <c r="L66" s="64">
        <v>315</v>
      </c>
      <c r="M66" s="68" t="s">
        <v>368</v>
      </c>
      <c r="N66" s="46">
        <v>10.10830325</v>
      </c>
      <c r="O66" s="38" t="s">
        <v>368</v>
      </c>
      <c r="P66" s="40"/>
      <c r="Q66" s="72" t="str">
        <f t="shared" si="5"/>
        <v>NO</v>
      </c>
      <c r="R66" s="76" t="s">
        <v>371</v>
      </c>
      <c r="S66" s="41">
        <v>14977.26</v>
      </c>
      <c r="T66" s="47">
        <v>1388.5634337112072</v>
      </c>
      <c r="U66" s="47">
        <v>1884</v>
      </c>
      <c r="V66" s="48">
        <v>2265.434305154294</v>
      </c>
      <c r="W66" s="49">
        <f t="shared" si="0"/>
        <v>1</v>
      </c>
      <c r="X66" s="34">
        <f t="shared" si="6"/>
        <v>1</v>
      </c>
      <c r="Y66" s="34">
        <f t="shared" si="1"/>
        <v>0</v>
      </c>
      <c r="Z66" s="36">
        <f t="shared" si="2"/>
        <v>0</v>
      </c>
      <c r="AA66" s="86" t="str">
        <f t="shared" si="7"/>
        <v>SRSA</v>
      </c>
      <c r="AB66" s="49">
        <f t="shared" si="8"/>
        <v>1</v>
      </c>
      <c r="AC66" s="34">
        <f t="shared" si="9"/>
        <v>0</v>
      </c>
      <c r="AD66" s="36">
        <f t="shared" si="10"/>
        <v>0</v>
      </c>
      <c r="AE66" s="86" t="str">
        <f t="shared" si="3"/>
        <v>-</v>
      </c>
      <c r="AF66" s="49">
        <f t="shared" si="4"/>
        <v>0</v>
      </c>
    </row>
    <row r="67" spans="1:32" ht="12.75">
      <c r="A67" s="91">
        <v>1907170</v>
      </c>
      <c r="B67" s="91" t="s">
        <v>1238</v>
      </c>
      <c r="C67" s="49" t="s">
        <v>1239</v>
      </c>
      <c r="D67" s="34" t="s">
        <v>1240</v>
      </c>
      <c r="E67" s="34" t="s">
        <v>1241</v>
      </c>
      <c r="F67" s="34">
        <v>51012</v>
      </c>
      <c r="G67" s="35" t="s">
        <v>354</v>
      </c>
      <c r="H67" s="36">
        <v>7122256767</v>
      </c>
      <c r="I67" s="37" t="s">
        <v>374</v>
      </c>
      <c r="J67" s="38" t="s">
        <v>368</v>
      </c>
      <c r="K67" s="72"/>
      <c r="L67" s="64">
        <v>1056</v>
      </c>
      <c r="M67" s="68" t="s">
        <v>368</v>
      </c>
      <c r="N67" s="46">
        <v>6.603773585</v>
      </c>
      <c r="O67" s="38" t="s">
        <v>368</v>
      </c>
      <c r="P67" s="40"/>
      <c r="Q67" s="72" t="str">
        <f t="shared" si="5"/>
        <v>NO</v>
      </c>
      <c r="R67" s="76" t="s">
        <v>371</v>
      </c>
      <c r="S67" s="41">
        <v>38639.37</v>
      </c>
      <c r="T67" s="47">
        <v>3215.5724733181905</v>
      </c>
      <c r="U67" s="47">
        <v>5204</v>
      </c>
      <c r="V67" s="48">
        <v>5598.493135401494</v>
      </c>
      <c r="W67" s="49">
        <f t="shared" si="0"/>
        <v>0</v>
      </c>
      <c r="X67" s="34">
        <f t="shared" si="6"/>
        <v>0</v>
      </c>
      <c r="Y67" s="34">
        <f t="shared" si="1"/>
        <v>0</v>
      </c>
      <c r="Z67" s="36">
        <f t="shared" si="2"/>
        <v>0</v>
      </c>
      <c r="AA67" s="86" t="str">
        <f t="shared" si="7"/>
        <v>-</v>
      </c>
      <c r="AB67" s="49">
        <f t="shared" si="8"/>
        <v>1</v>
      </c>
      <c r="AC67" s="34">
        <f t="shared" si="9"/>
        <v>0</v>
      </c>
      <c r="AD67" s="36">
        <f t="shared" si="10"/>
        <v>0</v>
      </c>
      <c r="AE67" s="86" t="str">
        <f t="shared" si="3"/>
        <v>-</v>
      </c>
      <c r="AF67" s="49">
        <f t="shared" si="4"/>
        <v>0</v>
      </c>
    </row>
    <row r="68" spans="1:32" ht="12.75">
      <c r="A68" s="91">
        <v>1907350</v>
      </c>
      <c r="B68" s="91" t="s">
        <v>1242</v>
      </c>
      <c r="C68" s="49" t="s">
        <v>1243</v>
      </c>
      <c r="D68" s="34" t="s">
        <v>1244</v>
      </c>
      <c r="E68" s="34" t="s">
        <v>1245</v>
      </c>
      <c r="F68" s="34">
        <v>51632</v>
      </c>
      <c r="G68" s="35" t="s">
        <v>354</v>
      </c>
      <c r="H68" s="36">
        <v>7125425165</v>
      </c>
      <c r="I68" s="37" t="s">
        <v>374</v>
      </c>
      <c r="J68" s="38" t="s">
        <v>368</v>
      </c>
      <c r="K68" s="72"/>
      <c r="L68" s="64">
        <v>971</v>
      </c>
      <c r="M68" s="68" t="s">
        <v>368</v>
      </c>
      <c r="N68" s="46">
        <v>9.787234043</v>
      </c>
      <c r="O68" s="38" t="s">
        <v>368</v>
      </c>
      <c r="P68" s="40"/>
      <c r="Q68" s="72" t="str">
        <f t="shared" si="5"/>
        <v>NO</v>
      </c>
      <c r="R68" s="76" t="s">
        <v>371</v>
      </c>
      <c r="S68" s="41">
        <v>49175.8</v>
      </c>
      <c r="T68" s="47">
        <v>3512.460355188717</v>
      </c>
      <c r="U68" s="47">
        <v>5220.09</v>
      </c>
      <c r="V68" s="48">
        <v>6066.6769803514435</v>
      </c>
      <c r="W68" s="49">
        <f t="shared" si="0"/>
        <v>0</v>
      </c>
      <c r="X68" s="34">
        <f t="shared" si="6"/>
        <v>0</v>
      </c>
      <c r="Y68" s="34">
        <f t="shared" si="1"/>
        <v>0</v>
      </c>
      <c r="Z68" s="36">
        <f t="shared" si="2"/>
        <v>0</v>
      </c>
      <c r="AA68" s="86" t="str">
        <f t="shared" si="7"/>
        <v>-</v>
      </c>
      <c r="AB68" s="49">
        <f t="shared" si="8"/>
        <v>1</v>
      </c>
      <c r="AC68" s="34">
        <f t="shared" si="9"/>
        <v>0</v>
      </c>
      <c r="AD68" s="36">
        <f t="shared" si="10"/>
        <v>0</v>
      </c>
      <c r="AE68" s="86" t="str">
        <f t="shared" si="3"/>
        <v>-</v>
      </c>
      <c r="AF68" s="49">
        <f t="shared" si="4"/>
        <v>0</v>
      </c>
    </row>
    <row r="69" spans="1:32" ht="12.75">
      <c r="A69" s="91">
        <v>1907380</v>
      </c>
      <c r="B69" s="91" t="s">
        <v>1246</v>
      </c>
      <c r="C69" s="49" t="s">
        <v>1247</v>
      </c>
      <c r="D69" s="34" t="s">
        <v>1248</v>
      </c>
      <c r="E69" s="34" t="s">
        <v>1249</v>
      </c>
      <c r="F69" s="34">
        <v>50525</v>
      </c>
      <c r="G69" s="35">
        <v>1113</v>
      </c>
      <c r="H69" s="36">
        <v>5155323423</v>
      </c>
      <c r="I69" s="37" t="s">
        <v>374</v>
      </c>
      <c r="J69" s="38" t="s">
        <v>368</v>
      </c>
      <c r="K69" s="72"/>
      <c r="L69" s="64">
        <v>902</v>
      </c>
      <c r="M69" s="68" t="s">
        <v>368</v>
      </c>
      <c r="N69" s="46">
        <v>19.36619718</v>
      </c>
      <c r="O69" s="38" t="s">
        <v>368</v>
      </c>
      <c r="P69" s="40"/>
      <c r="Q69" s="72" t="str">
        <f t="shared" si="5"/>
        <v>NO</v>
      </c>
      <c r="R69" s="76" t="s">
        <v>371</v>
      </c>
      <c r="S69" s="41">
        <v>42686.61</v>
      </c>
      <c r="T69" s="47">
        <v>3526.940244288593</v>
      </c>
      <c r="U69" s="47">
        <v>5051</v>
      </c>
      <c r="V69" s="48">
        <v>6949.881441680498</v>
      </c>
      <c r="W69" s="49">
        <f aca="true" t="shared" si="11" ref="W69:W132">IF(OR(J69="YES",K69="YES"),1,0)</f>
        <v>0</v>
      </c>
      <c r="X69" s="34">
        <f t="shared" si="6"/>
        <v>0</v>
      </c>
      <c r="Y69" s="34">
        <f aca="true" t="shared" si="12" ref="Y69:Y132">IF(AND(OR(J69="YES",K69="YES"),(W69=0)),"Trouble",0)</f>
        <v>0</v>
      </c>
      <c r="Z69" s="36">
        <f aca="true" t="shared" si="13" ref="Z69:Z132">IF(AND(OR(AND(ISNUMBER(L69),AND(L69&gt;0,L69&lt;600)),AND(ISNUMBER(L69),AND(L69&gt;0,M69="YES"))),(X69=0)),"Trouble",0)</f>
        <v>0</v>
      </c>
      <c r="AA69" s="86" t="str">
        <f t="shared" si="7"/>
        <v>-</v>
      </c>
      <c r="AB69" s="49">
        <f t="shared" si="8"/>
        <v>1</v>
      </c>
      <c r="AC69" s="34">
        <f t="shared" si="9"/>
        <v>0</v>
      </c>
      <c r="AD69" s="36">
        <f t="shared" si="10"/>
        <v>0</v>
      </c>
      <c r="AE69" s="86" t="str">
        <f aca="true" t="shared" si="14" ref="AE69:AE132">IF(AND(AND(AD69="Initial",AF69=0),AND(ISNUMBER(L69),L69&gt;0)),"RLIS","-")</f>
        <v>-</v>
      </c>
      <c r="AF69" s="49">
        <f aca="true" t="shared" si="15" ref="AF69:AF132">IF(AND(AA69="SRSA",AD69="Initial"),"SRSA",0)</f>
        <v>0</v>
      </c>
    </row>
    <row r="70" spans="1:32" ht="12.75">
      <c r="A70" s="91">
        <v>1907410</v>
      </c>
      <c r="B70" s="91" t="s">
        <v>1250</v>
      </c>
      <c r="C70" s="49" t="s">
        <v>1251</v>
      </c>
      <c r="D70" s="34" t="s">
        <v>1252</v>
      </c>
      <c r="E70" s="34" t="s">
        <v>1253</v>
      </c>
      <c r="F70" s="34">
        <v>50213</v>
      </c>
      <c r="G70" s="35" t="s">
        <v>354</v>
      </c>
      <c r="H70" s="36">
        <v>6413424969</v>
      </c>
      <c r="I70" s="37">
        <v>6</v>
      </c>
      <c r="J70" s="38" t="s">
        <v>368</v>
      </c>
      <c r="K70" s="72"/>
      <c r="L70" s="64">
        <v>1359</v>
      </c>
      <c r="M70" s="68" t="s">
        <v>368</v>
      </c>
      <c r="N70" s="46">
        <v>14.18234443</v>
      </c>
      <c r="O70" s="38" t="s">
        <v>368</v>
      </c>
      <c r="P70" s="40"/>
      <c r="Q70" s="72" t="str">
        <f aca="true" t="shared" si="16" ref="Q70:Q133">IF(AND(ISNUMBER(P70),P70&gt;=20),"YES","NO")</f>
        <v>NO</v>
      </c>
      <c r="R70" s="76" t="s">
        <v>371</v>
      </c>
      <c r="S70" s="41">
        <v>70718.61</v>
      </c>
      <c r="T70" s="47">
        <v>6648.789277089718</v>
      </c>
      <c r="U70" s="47">
        <v>8971</v>
      </c>
      <c r="V70" s="48">
        <v>10578.701835692895</v>
      </c>
      <c r="W70" s="49">
        <f t="shared" si="11"/>
        <v>0</v>
      </c>
      <c r="X70" s="34">
        <f aca="true" t="shared" si="17" ref="X70:X133">IF(OR(AND(ISNUMBER(L70),AND(L70&gt;0,L70&lt;600)),AND(ISNUMBER(L70),AND(L70&gt;0,M70="YES"))),1,0)</f>
        <v>0</v>
      </c>
      <c r="Y70" s="34">
        <f t="shared" si="12"/>
        <v>0</v>
      </c>
      <c r="Z70" s="36">
        <f t="shared" si="13"/>
        <v>0</v>
      </c>
      <c r="AA70" s="86" t="str">
        <f aca="true" t="shared" si="18" ref="AA70:AA133">IF(AND(W70=1,X70=1),"SRSA","-")</f>
        <v>-</v>
      </c>
      <c r="AB70" s="49">
        <f aca="true" t="shared" si="19" ref="AB70:AB133">IF(R70="YES",1,0)</f>
        <v>1</v>
      </c>
      <c r="AC70" s="34">
        <f aca="true" t="shared" si="20" ref="AC70:AC133">IF(OR(AND(ISNUMBER(P70),P70&gt;=20),(AND(ISNUMBER(P70)=FALSE,AND(ISNUMBER(N70),N70&gt;=20)))),1,0)</f>
        <v>0</v>
      </c>
      <c r="AD70" s="36">
        <f aca="true" t="shared" si="21" ref="AD70:AD133">IF(AND(AB70=1,AC70=1),"Initial",0)</f>
        <v>0</v>
      </c>
      <c r="AE70" s="86" t="str">
        <f t="shared" si="14"/>
        <v>-</v>
      </c>
      <c r="AF70" s="49">
        <f t="shared" si="15"/>
        <v>0</v>
      </c>
    </row>
    <row r="71" spans="1:32" ht="12.75">
      <c r="A71" s="91">
        <v>1907440</v>
      </c>
      <c r="B71" s="91" t="s">
        <v>1254</v>
      </c>
      <c r="C71" s="49" t="s">
        <v>1255</v>
      </c>
      <c r="D71" s="34" t="s">
        <v>1256</v>
      </c>
      <c r="E71" s="34" t="s">
        <v>279</v>
      </c>
      <c r="F71" s="34">
        <v>50619</v>
      </c>
      <c r="G71" s="35" t="s">
        <v>354</v>
      </c>
      <c r="H71" s="36">
        <v>3192784008</v>
      </c>
      <c r="I71" s="37">
        <v>7</v>
      </c>
      <c r="J71" s="38" t="s">
        <v>371</v>
      </c>
      <c r="K71" s="72"/>
      <c r="L71" s="64">
        <v>336</v>
      </c>
      <c r="M71" s="68" t="s">
        <v>368</v>
      </c>
      <c r="N71" s="46">
        <v>10.92896175</v>
      </c>
      <c r="O71" s="38" t="s">
        <v>368</v>
      </c>
      <c r="P71" s="40"/>
      <c r="Q71" s="72" t="str">
        <f t="shared" si="16"/>
        <v>NO</v>
      </c>
      <c r="R71" s="76" t="s">
        <v>371</v>
      </c>
      <c r="S71" s="41">
        <v>16356.67</v>
      </c>
      <c r="T71" s="47">
        <v>1216.1011924927861</v>
      </c>
      <c r="U71" s="47">
        <v>1809</v>
      </c>
      <c r="V71" s="48">
        <v>1724.8878498156012</v>
      </c>
      <c r="W71" s="49">
        <f t="shared" si="11"/>
        <v>1</v>
      </c>
      <c r="X71" s="34">
        <f t="shared" si="17"/>
        <v>1</v>
      </c>
      <c r="Y71" s="34">
        <f t="shared" si="12"/>
        <v>0</v>
      </c>
      <c r="Z71" s="36">
        <f t="shared" si="13"/>
        <v>0</v>
      </c>
      <c r="AA71" s="86" t="str">
        <f t="shared" si="18"/>
        <v>SRSA</v>
      </c>
      <c r="AB71" s="49">
        <f t="shared" si="19"/>
        <v>1</v>
      </c>
      <c r="AC71" s="34">
        <f t="shared" si="20"/>
        <v>0</v>
      </c>
      <c r="AD71" s="36">
        <f t="shared" si="21"/>
        <v>0</v>
      </c>
      <c r="AE71" s="86" t="str">
        <f t="shared" si="14"/>
        <v>-</v>
      </c>
      <c r="AF71" s="49">
        <f t="shared" si="15"/>
        <v>0</v>
      </c>
    </row>
    <row r="72" spans="1:32" ht="12.75">
      <c r="A72" s="91">
        <v>1907470</v>
      </c>
      <c r="B72" s="91" t="s">
        <v>1257</v>
      </c>
      <c r="C72" s="49" t="s">
        <v>1258</v>
      </c>
      <c r="D72" s="34" t="s">
        <v>1259</v>
      </c>
      <c r="E72" s="34" t="s">
        <v>270</v>
      </c>
      <c r="F72" s="34">
        <v>51357</v>
      </c>
      <c r="G72" s="35" t="s">
        <v>354</v>
      </c>
      <c r="H72" s="36">
        <v>7129332242</v>
      </c>
      <c r="I72" s="37">
        <v>7</v>
      </c>
      <c r="J72" s="38" t="s">
        <v>371</v>
      </c>
      <c r="K72" s="72"/>
      <c r="L72" s="64">
        <v>430</v>
      </c>
      <c r="M72" s="68" t="s">
        <v>368</v>
      </c>
      <c r="N72" s="46">
        <v>7.33197556</v>
      </c>
      <c r="O72" s="38" t="s">
        <v>368</v>
      </c>
      <c r="P72" s="40"/>
      <c r="Q72" s="72" t="str">
        <f t="shared" si="16"/>
        <v>NO</v>
      </c>
      <c r="R72" s="76" t="s">
        <v>371</v>
      </c>
      <c r="S72" s="41">
        <v>17189.28</v>
      </c>
      <c r="T72" s="47">
        <v>1598.0676750560258</v>
      </c>
      <c r="U72" s="47">
        <v>2366</v>
      </c>
      <c r="V72" s="48">
        <v>2242.3542047602814</v>
      </c>
      <c r="W72" s="49">
        <f t="shared" si="11"/>
        <v>1</v>
      </c>
      <c r="X72" s="34">
        <f t="shared" si="17"/>
        <v>1</v>
      </c>
      <c r="Y72" s="34">
        <f t="shared" si="12"/>
        <v>0</v>
      </c>
      <c r="Z72" s="36">
        <f t="shared" si="13"/>
        <v>0</v>
      </c>
      <c r="AA72" s="86" t="str">
        <f t="shared" si="18"/>
        <v>SRSA</v>
      </c>
      <c r="AB72" s="49">
        <f t="shared" si="19"/>
        <v>1</v>
      </c>
      <c r="AC72" s="34">
        <f t="shared" si="20"/>
        <v>0</v>
      </c>
      <c r="AD72" s="36">
        <f t="shared" si="21"/>
        <v>0</v>
      </c>
      <c r="AE72" s="86" t="str">
        <f t="shared" si="14"/>
        <v>-</v>
      </c>
      <c r="AF72" s="49">
        <f t="shared" si="15"/>
        <v>0</v>
      </c>
    </row>
    <row r="73" spans="1:32" ht="12.75">
      <c r="A73" s="91">
        <v>1907590</v>
      </c>
      <c r="B73" s="91" t="s">
        <v>1260</v>
      </c>
      <c r="C73" s="49" t="s">
        <v>1261</v>
      </c>
      <c r="D73" s="34" t="s">
        <v>1262</v>
      </c>
      <c r="E73" s="34" t="s">
        <v>317</v>
      </c>
      <c r="F73" s="34">
        <v>52322</v>
      </c>
      <c r="G73" s="35" t="s">
        <v>354</v>
      </c>
      <c r="H73" s="36">
        <v>3198284510</v>
      </c>
      <c r="I73" s="37" t="s">
        <v>373</v>
      </c>
      <c r="J73" s="38" t="s">
        <v>371</v>
      </c>
      <c r="K73" s="72"/>
      <c r="L73" s="64">
        <v>1249</v>
      </c>
      <c r="M73" s="68" t="s">
        <v>368</v>
      </c>
      <c r="N73" s="46">
        <v>4.647435897</v>
      </c>
      <c r="O73" s="38" t="s">
        <v>368</v>
      </c>
      <c r="P73" s="40"/>
      <c r="Q73" s="72" t="str">
        <f t="shared" si="16"/>
        <v>NO</v>
      </c>
      <c r="R73" s="76" t="s">
        <v>371</v>
      </c>
      <c r="S73" s="41">
        <v>31167.8</v>
      </c>
      <c r="T73" s="47">
        <v>1788.4473118791425</v>
      </c>
      <c r="U73" s="47">
        <v>4202</v>
      </c>
      <c r="V73" s="48">
        <v>6322.946032324046</v>
      </c>
      <c r="W73" s="49">
        <f t="shared" si="11"/>
        <v>1</v>
      </c>
      <c r="X73" s="34">
        <f t="shared" si="17"/>
        <v>0</v>
      </c>
      <c r="Y73" s="34">
        <f t="shared" si="12"/>
        <v>0</v>
      </c>
      <c r="Z73" s="36">
        <f t="shared" si="13"/>
        <v>0</v>
      </c>
      <c r="AA73" s="86" t="str">
        <f t="shared" si="18"/>
        <v>-</v>
      </c>
      <c r="AB73" s="49">
        <f t="shared" si="19"/>
        <v>1</v>
      </c>
      <c r="AC73" s="34">
        <f t="shared" si="20"/>
        <v>0</v>
      </c>
      <c r="AD73" s="36">
        <f t="shared" si="21"/>
        <v>0</v>
      </c>
      <c r="AE73" s="86" t="str">
        <f t="shared" si="14"/>
        <v>-</v>
      </c>
      <c r="AF73" s="49">
        <f t="shared" si="15"/>
        <v>0</v>
      </c>
    </row>
    <row r="74" spans="1:32" ht="12.75">
      <c r="A74" s="91">
        <v>1907620</v>
      </c>
      <c r="B74" s="91" t="s">
        <v>1263</v>
      </c>
      <c r="C74" s="49" t="s">
        <v>1264</v>
      </c>
      <c r="D74" s="34" t="s">
        <v>1265</v>
      </c>
      <c r="E74" s="34" t="s">
        <v>1266</v>
      </c>
      <c r="F74" s="34">
        <v>50428</v>
      </c>
      <c r="G74" s="35" t="s">
        <v>354</v>
      </c>
      <c r="H74" s="36">
        <v>6413572181</v>
      </c>
      <c r="I74" s="37">
        <v>6</v>
      </c>
      <c r="J74" s="38" t="s">
        <v>368</v>
      </c>
      <c r="K74" s="72"/>
      <c r="L74" s="64">
        <v>1416</v>
      </c>
      <c r="M74" s="68" t="s">
        <v>368</v>
      </c>
      <c r="N74" s="46">
        <v>6.694560669</v>
      </c>
      <c r="O74" s="38" t="s">
        <v>368</v>
      </c>
      <c r="P74" s="40"/>
      <c r="Q74" s="72" t="str">
        <f t="shared" si="16"/>
        <v>NO</v>
      </c>
      <c r="R74" s="76" t="s">
        <v>371</v>
      </c>
      <c r="S74" s="41">
        <v>51110.55</v>
      </c>
      <c r="T74" s="47">
        <v>3775.8999752598725</v>
      </c>
      <c r="U74" s="47">
        <v>6190.98</v>
      </c>
      <c r="V74" s="48">
        <v>7362.80699321288</v>
      </c>
      <c r="W74" s="49">
        <f t="shared" si="11"/>
        <v>0</v>
      </c>
      <c r="X74" s="34">
        <f t="shared" si="17"/>
        <v>0</v>
      </c>
      <c r="Y74" s="34">
        <f t="shared" si="12"/>
        <v>0</v>
      </c>
      <c r="Z74" s="36">
        <f t="shared" si="13"/>
        <v>0</v>
      </c>
      <c r="AA74" s="86" t="str">
        <f t="shared" si="18"/>
        <v>-</v>
      </c>
      <c r="AB74" s="49">
        <f t="shared" si="19"/>
        <v>1</v>
      </c>
      <c r="AC74" s="34">
        <f t="shared" si="20"/>
        <v>0</v>
      </c>
      <c r="AD74" s="36">
        <f t="shared" si="21"/>
        <v>0</v>
      </c>
      <c r="AE74" s="86" t="str">
        <f t="shared" si="14"/>
        <v>-</v>
      </c>
      <c r="AF74" s="49">
        <f t="shared" si="15"/>
        <v>0</v>
      </c>
    </row>
    <row r="75" spans="1:32" ht="12.75">
      <c r="A75" s="91">
        <v>1907650</v>
      </c>
      <c r="B75" s="91" t="s">
        <v>1267</v>
      </c>
      <c r="C75" s="49" t="s">
        <v>1268</v>
      </c>
      <c r="D75" s="34" t="s">
        <v>1269</v>
      </c>
      <c r="E75" s="34" t="s">
        <v>1270</v>
      </c>
      <c r="F75" s="34">
        <v>50840</v>
      </c>
      <c r="G75" s="35">
        <v>99</v>
      </c>
      <c r="H75" s="36">
        <v>6413362353</v>
      </c>
      <c r="I75" s="37">
        <v>7</v>
      </c>
      <c r="J75" s="38" t="s">
        <v>371</v>
      </c>
      <c r="K75" s="72"/>
      <c r="L75" s="64">
        <v>53</v>
      </c>
      <c r="M75" s="68" t="s">
        <v>368</v>
      </c>
      <c r="N75" s="46">
        <v>11.53846154</v>
      </c>
      <c r="O75" s="38" t="s">
        <v>368</v>
      </c>
      <c r="P75" s="40"/>
      <c r="Q75" s="72" t="str">
        <f t="shared" si="16"/>
        <v>NO</v>
      </c>
      <c r="R75" s="76" t="s">
        <v>371</v>
      </c>
      <c r="S75" s="41">
        <v>6283.68</v>
      </c>
      <c r="T75" s="47">
        <v>901.207442599944</v>
      </c>
      <c r="U75" s="47">
        <v>935</v>
      </c>
      <c r="V75" s="48">
        <v>617.792980862371</v>
      </c>
      <c r="W75" s="49">
        <f t="shared" si="11"/>
        <v>1</v>
      </c>
      <c r="X75" s="34">
        <f t="shared" si="17"/>
        <v>1</v>
      </c>
      <c r="Y75" s="34">
        <f t="shared" si="12"/>
        <v>0</v>
      </c>
      <c r="Z75" s="36">
        <f t="shared" si="13"/>
        <v>0</v>
      </c>
      <c r="AA75" s="86" t="str">
        <f t="shared" si="18"/>
        <v>SRSA</v>
      </c>
      <c r="AB75" s="49">
        <f t="shared" si="19"/>
        <v>1</v>
      </c>
      <c r="AC75" s="34">
        <f t="shared" si="20"/>
        <v>0</v>
      </c>
      <c r="AD75" s="36">
        <f t="shared" si="21"/>
        <v>0</v>
      </c>
      <c r="AE75" s="86" t="str">
        <f t="shared" si="14"/>
        <v>-</v>
      </c>
      <c r="AF75" s="49">
        <f t="shared" si="15"/>
        <v>0</v>
      </c>
    </row>
    <row r="76" spans="1:32" ht="12.75">
      <c r="A76" s="91">
        <v>1907710</v>
      </c>
      <c r="B76" s="91" t="s">
        <v>1271</v>
      </c>
      <c r="C76" s="49" t="s">
        <v>1272</v>
      </c>
      <c r="D76" s="34" t="s">
        <v>1273</v>
      </c>
      <c r="E76" s="34" t="s">
        <v>322</v>
      </c>
      <c r="F76" s="34">
        <v>52732</v>
      </c>
      <c r="G76" s="35" t="s">
        <v>354</v>
      </c>
      <c r="H76" s="36">
        <v>5632439600</v>
      </c>
      <c r="I76" s="37" t="s">
        <v>379</v>
      </c>
      <c r="J76" s="38" t="s">
        <v>368</v>
      </c>
      <c r="K76" s="72"/>
      <c r="L76" s="64">
        <v>4112</v>
      </c>
      <c r="M76" s="68" t="s">
        <v>368</v>
      </c>
      <c r="N76" s="46">
        <v>14.92896175</v>
      </c>
      <c r="O76" s="38" t="s">
        <v>368</v>
      </c>
      <c r="P76" s="40"/>
      <c r="Q76" s="72" t="str">
        <f t="shared" si="16"/>
        <v>NO</v>
      </c>
      <c r="R76" s="76" t="s">
        <v>368</v>
      </c>
      <c r="S76" s="41">
        <v>258620.34</v>
      </c>
      <c r="T76" s="47">
        <v>21529.906812055768</v>
      </c>
      <c r="U76" s="47">
        <v>27072.4</v>
      </c>
      <c r="V76" s="48">
        <v>35460.84804222098</v>
      </c>
      <c r="W76" s="49">
        <f t="shared" si="11"/>
        <v>0</v>
      </c>
      <c r="X76" s="34">
        <f t="shared" si="17"/>
        <v>0</v>
      </c>
      <c r="Y76" s="34">
        <f t="shared" si="12"/>
        <v>0</v>
      </c>
      <c r="Z76" s="36">
        <f t="shared" si="13"/>
        <v>0</v>
      </c>
      <c r="AA76" s="86" t="str">
        <f t="shared" si="18"/>
        <v>-</v>
      </c>
      <c r="AB76" s="49">
        <f t="shared" si="19"/>
        <v>0</v>
      </c>
      <c r="AC76" s="34">
        <f t="shared" si="20"/>
        <v>0</v>
      </c>
      <c r="AD76" s="36">
        <f t="shared" si="21"/>
        <v>0</v>
      </c>
      <c r="AE76" s="86" t="str">
        <f t="shared" si="14"/>
        <v>-</v>
      </c>
      <c r="AF76" s="49">
        <f t="shared" si="15"/>
        <v>0</v>
      </c>
    </row>
    <row r="77" spans="1:32" ht="12.75">
      <c r="A77" s="91">
        <v>1900009</v>
      </c>
      <c r="B77" s="91" t="s">
        <v>945</v>
      </c>
      <c r="C77" s="49" t="s">
        <v>946</v>
      </c>
      <c r="D77" s="34" t="s">
        <v>947</v>
      </c>
      <c r="E77" s="34" t="s">
        <v>298</v>
      </c>
      <c r="F77" s="34">
        <v>50054</v>
      </c>
      <c r="G77" s="35" t="s">
        <v>354</v>
      </c>
      <c r="H77" s="36">
        <v>5156743646</v>
      </c>
      <c r="I77" s="37">
        <v>7</v>
      </c>
      <c r="J77" s="38" t="s">
        <v>371</v>
      </c>
      <c r="K77" s="72"/>
      <c r="L77" s="64">
        <v>759</v>
      </c>
      <c r="M77" s="68" t="s">
        <v>368</v>
      </c>
      <c r="N77" s="46">
        <v>12.88546256</v>
      </c>
      <c r="O77" s="38" t="s">
        <v>368</v>
      </c>
      <c r="P77" s="40"/>
      <c r="Q77" s="72" t="str">
        <f t="shared" si="16"/>
        <v>NO</v>
      </c>
      <c r="R77" s="76" t="s">
        <v>371</v>
      </c>
      <c r="S77" s="41">
        <v>35939.05</v>
      </c>
      <c r="T77" s="47">
        <v>2254.113526102848</v>
      </c>
      <c r="U77" s="47">
        <v>3727</v>
      </c>
      <c r="V77" s="48">
        <v>4179.156847553228</v>
      </c>
      <c r="W77" s="49">
        <f t="shared" si="11"/>
        <v>1</v>
      </c>
      <c r="X77" s="34">
        <f t="shared" si="17"/>
        <v>0</v>
      </c>
      <c r="Y77" s="34">
        <f t="shared" si="12"/>
        <v>0</v>
      </c>
      <c r="Z77" s="36">
        <f t="shared" si="13"/>
        <v>0</v>
      </c>
      <c r="AA77" s="86" t="str">
        <f t="shared" si="18"/>
        <v>-</v>
      </c>
      <c r="AB77" s="49">
        <f t="shared" si="19"/>
        <v>1</v>
      </c>
      <c r="AC77" s="34">
        <f t="shared" si="20"/>
        <v>0</v>
      </c>
      <c r="AD77" s="36">
        <f t="shared" si="21"/>
        <v>0</v>
      </c>
      <c r="AE77" s="86" t="str">
        <f t="shared" si="14"/>
        <v>-</v>
      </c>
      <c r="AF77" s="49">
        <f t="shared" si="15"/>
        <v>0</v>
      </c>
    </row>
    <row r="78" spans="1:32" ht="12.75">
      <c r="A78" s="91">
        <v>1907860</v>
      </c>
      <c r="B78" s="91" t="s">
        <v>1274</v>
      </c>
      <c r="C78" s="49" t="s">
        <v>1275</v>
      </c>
      <c r="D78" s="34" t="s">
        <v>1276</v>
      </c>
      <c r="E78" s="34" t="s">
        <v>1195</v>
      </c>
      <c r="F78" s="34">
        <v>52404</v>
      </c>
      <c r="G78" s="35" t="s">
        <v>354</v>
      </c>
      <c r="H78" s="36">
        <v>3198485201</v>
      </c>
      <c r="I78" s="37">
        <v>8</v>
      </c>
      <c r="J78" s="38" t="s">
        <v>371</v>
      </c>
      <c r="K78" s="72"/>
      <c r="L78" s="64">
        <v>3379</v>
      </c>
      <c r="M78" s="68" t="s">
        <v>368</v>
      </c>
      <c r="N78" s="46">
        <v>6.208277704</v>
      </c>
      <c r="O78" s="38" t="s">
        <v>368</v>
      </c>
      <c r="P78" s="40"/>
      <c r="Q78" s="72" t="str">
        <f t="shared" si="16"/>
        <v>NO</v>
      </c>
      <c r="R78" s="76" t="s">
        <v>371</v>
      </c>
      <c r="S78" s="41">
        <v>78361.43</v>
      </c>
      <c r="T78" s="47">
        <v>5879.4918062741335</v>
      </c>
      <c r="U78" s="47">
        <v>12258</v>
      </c>
      <c r="V78" s="48">
        <v>17795.914359097533</v>
      </c>
      <c r="W78" s="49">
        <f t="shared" si="11"/>
        <v>1</v>
      </c>
      <c r="X78" s="34">
        <f t="shared" si="17"/>
        <v>0</v>
      </c>
      <c r="Y78" s="34">
        <f t="shared" si="12"/>
        <v>0</v>
      </c>
      <c r="Z78" s="36">
        <f t="shared" si="13"/>
        <v>0</v>
      </c>
      <c r="AA78" s="86" t="str">
        <f t="shared" si="18"/>
        <v>-</v>
      </c>
      <c r="AB78" s="49">
        <f t="shared" si="19"/>
        <v>1</v>
      </c>
      <c r="AC78" s="34">
        <f t="shared" si="20"/>
        <v>0</v>
      </c>
      <c r="AD78" s="36">
        <f t="shared" si="21"/>
        <v>0</v>
      </c>
      <c r="AE78" s="86" t="str">
        <f t="shared" si="14"/>
        <v>-</v>
      </c>
      <c r="AF78" s="49">
        <f t="shared" si="15"/>
        <v>0</v>
      </c>
    </row>
    <row r="79" spans="1:32" ht="12.75">
      <c r="A79" s="91">
        <v>1907900</v>
      </c>
      <c r="B79" s="91" t="s">
        <v>1277</v>
      </c>
      <c r="C79" s="49" t="s">
        <v>1278</v>
      </c>
      <c r="D79" s="34" t="s">
        <v>1279</v>
      </c>
      <c r="E79" s="34" t="s">
        <v>1280</v>
      </c>
      <c r="F79" s="34">
        <v>50161</v>
      </c>
      <c r="G79" s="35" t="s">
        <v>354</v>
      </c>
      <c r="H79" s="36">
        <v>5153871115</v>
      </c>
      <c r="I79" s="37">
        <v>8</v>
      </c>
      <c r="J79" s="38" t="s">
        <v>371</v>
      </c>
      <c r="K79" s="72"/>
      <c r="L79" s="64">
        <v>491</v>
      </c>
      <c r="M79" s="68" t="s">
        <v>368</v>
      </c>
      <c r="N79" s="46">
        <v>9.293680297</v>
      </c>
      <c r="O79" s="38" t="s">
        <v>368</v>
      </c>
      <c r="P79" s="40"/>
      <c r="Q79" s="72" t="str">
        <f t="shared" si="16"/>
        <v>NO</v>
      </c>
      <c r="R79" s="76" t="s">
        <v>371</v>
      </c>
      <c r="S79" s="41">
        <v>18698.17</v>
      </c>
      <c r="T79" s="47">
        <v>926.816442368336</v>
      </c>
      <c r="U79" s="47">
        <v>1871</v>
      </c>
      <c r="V79" s="48">
        <v>2523.264511730251</v>
      </c>
      <c r="W79" s="49">
        <f t="shared" si="11"/>
        <v>1</v>
      </c>
      <c r="X79" s="34">
        <f t="shared" si="17"/>
        <v>1</v>
      </c>
      <c r="Y79" s="34">
        <f t="shared" si="12"/>
        <v>0</v>
      </c>
      <c r="Z79" s="36">
        <f t="shared" si="13"/>
        <v>0</v>
      </c>
      <c r="AA79" s="86" t="str">
        <f t="shared" si="18"/>
        <v>SRSA</v>
      </c>
      <c r="AB79" s="49">
        <f t="shared" si="19"/>
        <v>1</v>
      </c>
      <c r="AC79" s="34">
        <f t="shared" si="20"/>
        <v>0</v>
      </c>
      <c r="AD79" s="36">
        <f t="shared" si="21"/>
        <v>0</v>
      </c>
      <c r="AE79" s="86" t="str">
        <f t="shared" si="14"/>
        <v>-</v>
      </c>
      <c r="AF79" s="49">
        <f t="shared" si="15"/>
        <v>0</v>
      </c>
    </row>
    <row r="80" spans="1:32" ht="12.75">
      <c r="A80" s="91">
        <v>1907920</v>
      </c>
      <c r="B80" s="91" t="s">
        <v>1281</v>
      </c>
      <c r="C80" s="49" t="s">
        <v>1282</v>
      </c>
      <c r="D80" s="34" t="s">
        <v>1283</v>
      </c>
      <c r="E80" s="34" t="s">
        <v>1284</v>
      </c>
      <c r="F80" s="34">
        <v>50154</v>
      </c>
      <c r="G80" s="35" t="s">
        <v>354</v>
      </c>
      <c r="H80" s="36">
        <v>5154342302</v>
      </c>
      <c r="I80" s="37">
        <v>8</v>
      </c>
      <c r="J80" s="38" t="s">
        <v>371</v>
      </c>
      <c r="K80" s="72"/>
      <c r="L80" s="64">
        <v>513</v>
      </c>
      <c r="M80" s="68" t="s">
        <v>368</v>
      </c>
      <c r="N80" s="46">
        <v>5.392156863</v>
      </c>
      <c r="O80" s="38" t="s">
        <v>368</v>
      </c>
      <c r="P80" s="40"/>
      <c r="Q80" s="72" t="str">
        <f t="shared" si="16"/>
        <v>NO</v>
      </c>
      <c r="R80" s="76" t="s">
        <v>371</v>
      </c>
      <c r="S80" s="41">
        <v>19490.45</v>
      </c>
      <c r="T80" s="47">
        <v>1718.7722924704617</v>
      </c>
      <c r="U80" s="47">
        <v>2708</v>
      </c>
      <c r="V80" s="48">
        <v>2814.0313206991664</v>
      </c>
      <c r="W80" s="49">
        <f t="shared" si="11"/>
        <v>1</v>
      </c>
      <c r="X80" s="34">
        <f t="shared" si="17"/>
        <v>1</v>
      </c>
      <c r="Y80" s="34">
        <f t="shared" si="12"/>
        <v>0</v>
      </c>
      <c r="Z80" s="36">
        <f t="shared" si="13"/>
        <v>0</v>
      </c>
      <c r="AA80" s="86" t="str">
        <f t="shared" si="18"/>
        <v>SRSA</v>
      </c>
      <c r="AB80" s="49">
        <f t="shared" si="19"/>
        <v>1</v>
      </c>
      <c r="AC80" s="34">
        <f t="shared" si="20"/>
        <v>0</v>
      </c>
      <c r="AD80" s="36">
        <f t="shared" si="21"/>
        <v>0</v>
      </c>
      <c r="AE80" s="86" t="str">
        <f t="shared" si="14"/>
        <v>-</v>
      </c>
      <c r="AF80" s="49">
        <f t="shared" si="15"/>
        <v>0</v>
      </c>
    </row>
    <row r="81" spans="1:32" ht="12.75">
      <c r="A81" s="91">
        <v>1907980</v>
      </c>
      <c r="B81" s="91" t="s">
        <v>1285</v>
      </c>
      <c r="C81" s="49" t="s">
        <v>1286</v>
      </c>
      <c r="D81" s="34" t="s">
        <v>1287</v>
      </c>
      <c r="E81" s="34" t="s">
        <v>1288</v>
      </c>
      <c r="F81" s="34">
        <v>52738</v>
      </c>
      <c r="G81" s="35">
        <v>147</v>
      </c>
      <c r="H81" s="36">
        <v>3197282911</v>
      </c>
      <c r="I81" s="37">
        <v>7</v>
      </c>
      <c r="J81" s="38" t="s">
        <v>371</v>
      </c>
      <c r="K81" s="72"/>
      <c r="L81" s="64">
        <v>955</v>
      </c>
      <c r="M81" s="68" t="s">
        <v>368</v>
      </c>
      <c r="N81" s="46">
        <v>8.408408408</v>
      </c>
      <c r="O81" s="38" t="s">
        <v>368</v>
      </c>
      <c r="P81" s="40"/>
      <c r="Q81" s="72" t="str">
        <f t="shared" si="16"/>
        <v>NO</v>
      </c>
      <c r="R81" s="76" t="s">
        <v>371</v>
      </c>
      <c r="S81" s="41">
        <v>38466.7</v>
      </c>
      <c r="T81" s="47">
        <v>5935.444919999569</v>
      </c>
      <c r="U81" s="47">
        <v>7454</v>
      </c>
      <c r="V81" s="48">
        <v>9385.306684450987</v>
      </c>
      <c r="W81" s="49">
        <f t="shared" si="11"/>
        <v>1</v>
      </c>
      <c r="X81" s="34">
        <f t="shared" si="17"/>
        <v>0</v>
      </c>
      <c r="Y81" s="34">
        <f t="shared" si="12"/>
        <v>0</v>
      </c>
      <c r="Z81" s="36">
        <f t="shared" si="13"/>
        <v>0</v>
      </c>
      <c r="AA81" s="86" t="str">
        <f t="shared" si="18"/>
        <v>-</v>
      </c>
      <c r="AB81" s="49">
        <f t="shared" si="19"/>
        <v>1</v>
      </c>
      <c r="AC81" s="34">
        <f t="shared" si="20"/>
        <v>0</v>
      </c>
      <c r="AD81" s="36">
        <f t="shared" si="21"/>
        <v>0</v>
      </c>
      <c r="AE81" s="86" t="str">
        <f t="shared" si="14"/>
        <v>-</v>
      </c>
      <c r="AF81" s="49">
        <f t="shared" si="15"/>
        <v>0</v>
      </c>
    </row>
    <row r="82" spans="1:32" ht="12.75">
      <c r="A82" s="91">
        <v>1908070</v>
      </c>
      <c r="B82" s="91" t="s">
        <v>1289</v>
      </c>
      <c r="C82" s="49" t="s">
        <v>1290</v>
      </c>
      <c r="D82" s="34" t="s">
        <v>1291</v>
      </c>
      <c r="E82" s="34" t="s">
        <v>1292</v>
      </c>
      <c r="F82" s="34">
        <v>50058</v>
      </c>
      <c r="G82" s="35" t="s">
        <v>354</v>
      </c>
      <c r="H82" s="36">
        <v>7129992207</v>
      </c>
      <c r="I82" s="37" t="s">
        <v>375</v>
      </c>
      <c r="J82" s="38" t="s">
        <v>371</v>
      </c>
      <c r="K82" s="72"/>
      <c r="L82" s="64">
        <v>421</v>
      </c>
      <c r="M82" s="68" t="s">
        <v>368</v>
      </c>
      <c r="N82" s="46">
        <v>11.85770751</v>
      </c>
      <c r="O82" s="38" t="s">
        <v>368</v>
      </c>
      <c r="P82" s="40"/>
      <c r="Q82" s="72" t="str">
        <f t="shared" si="16"/>
        <v>NO</v>
      </c>
      <c r="R82" s="76" t="s">
        <v>371</v>
      </c>
      <c r="S82" s="41">
        <v>22576.78</v>
      </c>
      <c r="T82" s="47">
        <v>2516.7251257557286</v>
      </c>
      <c r="U82" s="47">
        <v>3254</v>
      </c>
      <c r="V82" s="48">
        <v>3624.5387727865354</v>
      </c>
      <c r="W82" s="49">
        <f t="shared" si="11"/>
        <v>1</v>
      </c>
      <c r="X82" s="34">
        <f t="shared" si="17"/>
        <v>1</v>
      </c>
      <c r="Y82" s="34">
        <f t="shared" si="12"/>
        <v>0</v>
      </c>
      <c r="Z82" s="36">
        <f t="shared" si="13"/>
        <v>0</v>
      </c>
      <c r="AA82" s="86" t="str">
        <f t="shared" si="18"/>
        <v>SRSA</v>
      </c>
      <c r="AB82" s="49">
        <f t="shared" si="19"/>
        <v>1</v>
      </c>
      <c r="AC82" s="34">
        <f t="shared" si="20"/>
        <v>0</v>
      </c>
      <c r="AD82" s="36">
        <f t="shared" si="21"/>
        <v>0</v>
      </c>
      <c r="AE82" s="86" t="str">
        <f t="shared" si="14"/>
        <v>-</v>
      </c>
      <c r="AF82" s="49">
        <f t="shared" si="15"/>
        <v>0</v>
      </c>
    </row>
    <row r="83" spans="1:32" ht="12.75">
      <c r="A83" s="91">
        <v>1908130</v>
      </c>
      <c r="B83" s="91" t="s">
        <v>1293</v>
      </c>
      <c r="C83" s="49" t="s">
        <v>1294</v>
      </c>
      <c r="D83" s="34" t="s">
        <v>1295</v>
      </c>
      <c r="E83" s="34" t="s">
        <v>1296</v>
      </c>
      <c r="F83" s="34">
        <v>50841</v>
      </c>
      <c r="G83" s="35" t="s">
        <v>354</v>
      </c>
      <c r="H83" s="36">
        <v>6413224242</v>
      </c>
      <c r="I83" s="37">
        <v>7</v>
      </c>
      <c r="J83" s="38" t="s">
        <v>371</v>
      </c>
      <c r="K83" s="72"/>
      <c r="L83" s="64">
        <v>606</v>
      </c>
      <c r="M83" s="68" t="s">
        <v>368</v>
      </c>
      <c r="N83" s="46">
        <v>15.81920904</v>
      </c>
      <c r="O83" s="38" t="s">
        <v>368</v>
      </c>
      <c r="P83" s="40"/>
      <c r="Q83" s="72" t="str">
        <f t="shared" si="16"/>
        <v>NO</v>
      </c>
      <c r="R83" s="76" t="s">
        <v>371</v>
      </c>
      <c r="S83" s="41">
        <v>30634.82</v>
      </c>
      <c r="T83" s="47">
        <v>2915.0187972553945</v>
      </c>
      <c r="U83" s="47">
        <v>3921</v>
      </c>
      <c r="V83" s="48">
        <v>4585.714917110269</v>
      </c>
      <c r="W83" s="49">
        <f t="shared" si="11"/>
        <v>1</v>
      </c>
      <c r="X83" s="34">
        <f t="shared" si="17"/>
        <v>0</v>
      </c>
      <c r="Y83" s="34">
        <f t="shared" si="12"/>
        <v>0</v>
      </c>
      <c r="Z83" s="36">
        <f t="shared" si="13"/>
        <v>0</v>
      </c>
      <c r="AA83" s="86" t="str">
        <f t="shared" si="18"/>
        <v>-</v>
      </c>
      <c r="AB83" s="49">
        <f t="shared" si="19"/>
        <v>1</v>
      </c>
      <c r="AC83" s="34">
        <f t="shared" si="20"/>
        <v>0</v>
      </c>
      <c r="AD83" s="36">
        <f t="shared" si="21"/>
        <v>0</v>
      </c>
      <c r="AE83" s="86" t="str">
        <f t="shared" si="14"/>
        <v>-</v>
      </c>
      <c r="AF83" s="49">
        <f t="shared" si="15"/>
        <v>0</v>
      </c>
    </row>
    <row r="84" spans="1:32" ht="12.75">
      <c r="A84" s="91">
        <v>1908190</v>
      </c>
      <c r="B84" s="91" t="s">
        <v>1297</v>
      </c>
      <c r="C84" s="49" t="s">
        <v>1298</v>
      </c>
      <c r="D84" s="34" t="s">
        <v>1299</v>
      </c>
      <c r="E84" s="34" t="s">
        <v>1300</v>
      </c>
      <c r="F84" s="34">
        <v>50430</v>
      </c>
      <c r="G84" s="35">
        <v>127</v>
      </c>
      <c r="H84" s="36">
        <v>5155832304</v>
      </c>
      <c r="I84" s="37">
        <v>7</v>
      </c>
      <c r="J84" s="38" t="s">
        <v>371</v>
      </c>
      <c r="K84" s="72"/>
      <c r="L84" s="64">
        <v>158</v>
      </c>
      <c r="M84" s="68" t="s">
        <v>368</v>
      </c>
      <c r="N84" s="46">
        <v>7.835820896</v>
      </c>
      <c r="O84" s="38" t="s">
        <v>368</v>
      </c>
      <c r="P84" s="40"/>
      <c r="Q84" s="72" t="str">
        <f t="shared" si="16"/>
        <v>NO</v>
      </c>
      <c r="R84" s="76" t="s">
        <v>371</v>
      </c>
      <c r="S84" s="41">
        <v>9550.27</v>
      </c>
      <c r="T84" s="47">
        <v>1135.1686165418303</v>
      </c>
      <c r="U84" s="47">
        <v>1391</v>
      </c>
      <c r="V84" s="48">
        <v>1260.216132755973</v>
      </c>
      <c r="W84" s="49">
        <f t="shared" si="11"/>
        <v>1</v>
      </c>
      <c r="X84" s="34">
        <f t="shared" si="17"/>
        <v>1</v>
      </c>
      <c r="Y84" s="34">
        <f t="shared" si="12"/>
        <v>0</v>
      </c>
      <c r="Z84" s="36">
        <f t="shared" si="13"/>
        <v>0</v>
      </c>
      <c r="AA84" s="86" t="str">
        <f t="shared" si="18"/>
        <v>SRSA</v>
      </c>
      <c r="AB84" s="49">
        <f t="shared" si="19"/>
        <v>1</v>
      </c>
      <c r="AC84" s="34">
        <f t="shared" si="20"/>
        <v>0</v>
      </c>
      <c r="AD84" s="36">
        <f t="shared" si="21"/>
        <v>0</v>
      </c>
      <c r="AE84" s="86" t="str">
        <f t="shared" si="14"/>
        <v>-</v>
      </c>
      <c r="AF84" s="49">
        <f t="shared" si="15"/>
        <v>0</v>
      </c>
    </row>
    <row r="85" spans="1:32" ht="12.75">
      <c r="A85" s="91">
        <v>1908220</v>
      </c>
      <c r="B85" s="91" t="s">
        <v>1301</v>
      </c>
      <c r="C85" s="49" t="s">
        <v>1302</v>
      </c>
      <c r="D85" s="34" t="s">
        <v>1303</v>
      </c>
      <c r="E85" s="34" t="s">
        <v>1304</v>
      </c>
      <c r="F85" s="34">
        <v>51503</v>
      </c>
      <c r="G85" s="35">
        <v>782</v>
      </c>
      <c r="H85" s="36">
        <v>7123286446</v>
      </c>
      <c r="I85" s="37" t="s">
        <v>380</v>
      </c>
      <c r="J85" s="38" t="s">
        <v>368</v>
      </c>
      <c r="K85" s="72"/>
      <c r="L85" s="64">
        <v>9544</v>
      </c>
      <c r="M85" s="68" t="s">
        <v>368</v>
      </c>
      <c r="N85" s="46">
        <v>13.14406951</v>
      </c>
      <c r="O85" s="38" t="s">
        <v>368</v>
      </c>
      <c r="P85" s="40"/>
      <c r="Q85" s="72" t="str">
        <f t="shared" si="16"/>
        <v>NO</v>
      </c>
      <c r="R85" s="76" t="s">
        <v>368</v>
      </c>
      <c r="S85" s="41">
        <v>516061.18</v>
      </c>
      <c r="T85" s="47">
        <v>47316.0200062787</v>
      </c>
      <c r="U85" s="47">
        <v>57738.6</v>
      </c>
      <c r="V85" s="48">
        <v>77025.03333036769</v>
      </c>
      <c r="W85" s="49">
        <f t="shared" si="11"/>
        <v>0</v>
      </c>
      <c r="X85" s="34">
        <f t="shared" si="17"/>
        <v>0</v>
      </c>
      <c r="Y85" s="34">
        <f t="shared" si="12"/>
        <v>0</v>
      </c>
      <c r="Z85" s="36">
        <f t="shared" si="13"/>
        <v>0</v>
      </c>
      <c r="AA85" s="86" t="str">
        <f t="shared" si="18"/>
        <v>-</v>
      </c>
      <c r="AB85" s="49">
        <f t="shared" si="19"/>
        <v>0</v>
      </c>
      <c r="AC85" s="34">
        <f t="shared" si="20"/>
        <v>0</v>
      </c>
      <c r="AD85" s="36">
        <f t="shared" si="21"/>
        <v>0</v>
      </c>
      <c r="AE85" s="86" t="str">
        <f t="shared" si="14"/>
        <v>-</v>
      </c>
      <c r="AF85" s="49">
        <f t="shared" si="15"/>
        <v>0</v>
      </c>
    </row>
    <row r="86" spans="1:32" ht="12.75">
      <c r="A86" s="91">
        <v>1908310</v>
      </c>
      <c r="B86" s="91" t="s">
        <v>1305</v>
      </c>
      <c r="C86" s="49" t="s">
        <v>1306</v>
      </c>
      <c r="D86" s="34" t="s">
        <v>1307</v>
      </c>
      <c r="E86" s="34" t="s">
        <v>283</v>
      </c>
      <c r="F86" s="34">
        <v>50801</v>
      </c>
      <c r="G86" s="35" t="s">
        <v>354</v>
      </c>
      <c r="H86" s="36">
        <v>6417827028</v>
      </c>
      <c r="I86" s="37">
        <v>6</v>
      </c>
      <c r="J86" s="38" t="s">
        <v>368</v>
      </c>
      <c r="K86" s="72"/>
      <c r="L86" s="64">
        <v>1335</v>
      </c>
      <c r="M86" s="68" t="s">
        <v>368</v>
      </c>
      <c r="N86" s="46">
        <v>11.66554282</v>
      </c>
      <c r="O86" s="38" t="s">
        <v>368</v>
      </c>
      <c r="P86" s="40"/>
      <c r="Q86" s="72" t="str">
        <f t="shared" si="16"/>
        <v>NO</v>
      </c>
      <c r="R86" s="76" t="s">
        <v>371</v>
      </c>
      <c r="S86" s="41">
        <v>86471.29</v>
      </c>
      <c r="T86" s="47">
        <v>7715.003782825072</v>
      </c>
      <c r="U86" s="47">
        <v>9290.98</v>
      </c>
      <c r="V86" s="48">
        <v>11736.862988501354</v>
      </c>
      <c r="W86" s="49">
        <f t="shared" si="11"/>
        <v>0</v>
      </c>
      <c r="X86" s="34">
        <f t="shared" si="17"/>
        <v>0</v>
      </c>
      <c r="Y86" s="34">
        <f t="shared" si="12"/>
        <v>0</v>
      </c>
      <c r="Z86" s="36">
        <f t="shared" si="13"/>
        <v>0</v>
      </c>
      <c r="AA86" s="86" t="str">
        <f t="shared" si="18"/>
        <v>-</v>
      </c>
      <c r="AB86" s="49">
        <f t="shared" si="19"/>
        <v>1</v>
      </c>
      <c r="AC86" s="34">
        <f t="shared" si="20"/>
        <v>0</v>
      </c>
      <c r="AD86" s="36">
        <f t="shared" si="21"/>
        <v>0</v>
      </c>
      <c r="AE86" s="86" t="str">
        <f t="shared" si="14"/>
        <v>-</v>
      </c>
      <c r="AF86" s="49">
        <f t="shared" si="15"/>
        <v>0</v>
      </c>
    </row>
    <row r="87" spans="1:32" ht="12.75">
      <c r="A87" s="91">
        <v>1908520</v>
      </c>
      <c r="B87" s="91" t="s">
        <v>1308</v>
      </c>
      <c r="C87" s="49" t="s">
        <v>1309</v>
      </c>
      <c r="D87" s="34" t="s">
        <v>1310</v>
      </c>
      <c r="E87" s="34" t="s">
        <v>1311</v>
      </c>
      <c r="F87" s="34">
        <v>50063</v>
      </c>
      <c r="G87" s="35" t="s">
        <v>354</v>
      </c>
      <c r="H87" s="36">
        <v>5159923866</v>
      </c>
      <c r="I87" s="37" t="s">
        <v>372</v>
      </c>
      <c r="J87" s="38" t="s">
        <v>368</v>
      </c>
      <c r="K87" s="72"/>
      <c r="L87" s="64">
        <v>1501</v>
      </c>
      <c r="M87" s="68" t="s">
        <v>368</v>
      </c>
      <c r="N87" s="46">
        <v>1.430348259</v>
      </c>
      <c r="O87" s="38" t="s">
        <v>368</v>
      </c>
      <c r="P87" s="40"/>
      <c r="Q87" s="72" t="str">
        <f t="shared" si="16"/>
        <v>NO</v>
      </c>
      <c r="R87" s="76" t="s">
        <v>368</v>
      </c>
      <c r="S87" s="41">
        <v>22874.67</v>
      </c>
      <c r="T87" s="47">
        <v>1578.4842534085728</v>
      </c>
      <c r="U87" s="47">
        <v>4573</v>
      </c>
      <c r="V87" s="48">
        <v>7702.856312176527</v>
      </c>
      <c r="W87" s="49">
        <f t="shared" si="11"/>
        <v>0</v>
      </c>
      <c r="X87" s="34">
        <f t="shared" si="17"/>
        <v>0</v>
      </c>
      <c r="Y87" s="34">
        <f t="shared" si="12"/>
        <v>0</v>
      </c>
      <c r="Z87" s="36">
        <f t="shared" si="13"/>
        <v>0</v>
      </c>
      <c r="AA87" s="86" t="str">
        <f t="shared" si="18"/>
        <v>-</v>
      </c>
      <c r="AB87" s="49">
        <f t="shared" si="19"/>
        <v>0</v>
      </c>
      <c r="AC87" s="34">
        <f t="shared" si="20"/>
        <v>0</v>
      </c>
      <c r="AD87" s="36">
        <f t="shared" si="21"/>
        <v>0</v>
      </c>
      <c r="AE87" s="86" t="str">
        <f t="shared" si="14"/>
        <v>-</v>
      </c>
      <c r="AF87" s="49">
        <f t="shared" si="15"/>
        <v>0</v>
      </c>
    </row>
    <row r="88" spans="1:32" ht="12.75">
      <c r="A88" s="91">
        <v>1908550</v>
      </c>
      <c r="B88" s="91" t="s">
        <v>1312</v>
      </c>
      <c r="C88" s="49" t="s">
        <v>1313</v>
      </c>
      <c r="D88" s="34" t="s">
        <v>1314</v>
      </c>
      <c r="E88" s="34" t="s">
        <v>302</v>
      </c>
      <c r="F88" s="34">
        <v>52623</v>
      </c>
      <c r="G88" s="35" t="s">
        <v>354</v>
      </c>
      <c r="H88" s="36">
        <v>3193924223</v>
      </c>
      <c r="I88" s="37">
        <v>7</v>
      </c>
      <c r="J88" s="38" t="s">
        <v>371</v>
      </c>
      <c r="K88" s="72"/>
      <c r="L88" s="64">
        <v>539</v>
      </c>
      <c r="M88" s="68" t="s">
        <v>368</v>
      </c>
      <c r="N88" s="46">
        <v>2.888888889</v>
      </c>
      <c r="O88" s="38" t="s">
        <v>368</v>
      </c>
      <c r="P88" s="40"/>
      <c r="Q88" s="72" t="str">
        <f t="shared" si="16"/>
        <v>NO</v>
      </c>
      <c r="R88" s="76" t="s">
        <v>371</v>
      </c>
      <c r="S88" s="41">
        <v>9902.06</v>
      </c>
      <c r="T88" s="47">
        <v>827.5003653911737</v>
      </c>
      <c r="U88" s="47">
        <v>1872</v>
      </c>
      <c r="V88" s="48">
        <v>2823.887822698113</v>
      </c>
      <c r="W88" s="49">
        <f t="shared" si="11"/>
        <v>1</v>
      </c>
      <c r="X88" s="34">
        <f t="shared" si="17"/>
        <v>1</v>
      </c>
      <c r="Y88" s="34">
        <f t="shared" si="12"/>
        <v>0</v>
      </c>
      <c r="Z88" s="36">
        <f t="shared" si="13"/>
        <v>0</v>
      </c>
      <c r="AA88" s="86" t="str">
        <f t="shared" si="18"/>
        <v>SRSA</v>
      </c>
      <c r="AB88" s="49">
        <f t="shared" si="19"/>
        <v>1</v>
      </c>
      <c r="AC88" s="34">
        <f t="shared" si="20"/>
        <v>0</v>
      </c>
      <c r="AD88" s="36">
        <f t="shared" si="21"/>
        <v>0</v>
      </c>
      <c r="AE88" s="86" t="str">
        <f t="shared" si="14"/>
        <v>-</v>
      </c>
      <c r="AF88" s="49">
        <f t="shared" si="15"/>
        <v>0</v>
      </c>
    </row>
    <row r="89" spans="1:32" ht="12.75">
      <c r="A89" s="91">
        <v>1908580</v>
      </c>
      <c r="B89" s="91" t="s">
        <v>1315</v>
      </c>
      <c r="C89" s="49" t="s">
        <v>1316</v>
      </c>
      <c r="D89" s="34" t="s">
        <v>1317</v>
      </c>
      <c r="E89" s="34" t="s">
        <v>1318</v>
      </c>
      <c r="F89" s="34">
        <v>52803</v>
      </c>
      <c r="G89" s="35" t="s">
        <v>354</v>
      </c>
      <c r="H89" s="36">
        <v>5633365000</v>
      </c>
      <c r="I89" s="37" t="s">
        <v>381</v>
      </c>
      <c r="J89" s="38" t="s">
        <v>368</v>
      </c>
      <c r="K89" s="72"/>
      <c r="L89" s="64">
        <v>14622</v>
      </c>
      <c r="M89" s="68" t="s">
        <v>368</v>
      </c>
      <c r="N89" s="46">
        <v>13.42361863</v>
      </c>
      <c r="O89" s="38" t="s">
        <v>368</v>
      </c>
      <c r="P89" s="40"/>
      <c r="Q89" s="72" t="str">
        <f t="shared" si="16"/>
        <v>NO</v>
      </c>
      <c r="R89" s="76" t="s">
        <v>368</v>
      </c>
      <c r="S89" s="41">
        <v>1130182.66</v>
      </c>
      <c r="T89" s="47">
        <v>104780.63475208444</v>
      </c>
      <c r="U89" s="47">
        <v>113096.46</v>
      </c>
      <c r="V89" s="48">
        <v>145431.63738691306</v>
      </c>
      <c r="W89" s="49">
        <f t="shared" si="11"/>
        <v>0</v>
      </c>
      <c r="X89" s="34">
        <f t="shared" si="17"/>
        <v>0</v>
      </c>
      <c r="Y89" s="34">
        <f t="shared" si="12"/>
        <v>0</v>
      </c>
      <c r="Z89" s="36">
        <f t="shared" si="13"/>
        <v>0</v>
      </c>
      <c r="AA89" s="86" t="str">
        <f t="shared" si="18"/>
        <v>-</v>
      </c>
      <c r="AB89" s="49">
        <f t="shared" si="19"/>
        <v>0</v>
      </c>
      <c r="AC89" s="34">
        <f t="shared" si="20"/>
        <v>0</v>
      </c>
      <c r="AD89" s="36">
        <f t="shared" si="21"/>
        <v>0</v>
      </c>
      <c r="AE89" s="86" t="str">
        <f t="shared" si="14"/>
        <v>-</v>
      </c>
      <c r="AF89" s="49">
        <f t="shared" si="15"/>
        <v>0</v>
      </c>
    </row>
    <row r="90" spans="1:32" ht="12.75">
      <c r="A90" s="91">
        <v>1908610</v>
      </c>
      <c r="B90" s="91" t="s">
        <v>1319</v>
      </c>
      <c r="C90" s="49" t="s">
        <v>1320</v>
      </c>
      <c r="D90" s="34" t="s">
        <v>1321</v>
      </c>
      <c r="E90" s="34" t="s">
        <v>312</v>
      </c>
      <c r="F90" s="34">
        <v>52537</v>
      </c>
      <c r="G90" s="35" t="s">
        <v>354</v>
      </c>
      <c r="H90" s="36">
        <v>6416642200</v>
      </c>
      <c r="I90" s="37">
        <v>7</v>
      </c>
      <c r="J90" s="38" t="s">
        <v>371</v>
      </c>
      <c r="K90" s="72"/>
      <c r="L90" s="64">
        <v>1335</v>
      </c>
      <c r="M90" s="68" t="s">
        <v>368</v>
      </c>
      <c r="N90" s="46">
        <v>19.21865154</v>
      </c>
      <c r="O90" s="38" t="s">
        <v>368</v>
      </c>
      <c r="P90" s="40"/>
      <c r="Q90" s="72" t="str">
        <f t="shared" si="16"/>
        <v>NO</v>
      </c>
      <c r="R90" s="76" t="s">
        <v>371</v>
      </c>
      <c r="S90" s="41">
        <v>84462.34</v>
      </c>
      <c r="T90" s="47">
        <v>8406.626866691175</v>
      </c>
      <c r="U90" s="47">
        <v>10057</v>
      </c>
      <c r="V90" s="48">
        <v>8233.925000233754</v>
      </c>
      <c r="W90" s="49">
        <f t="shared" si="11"/>
        <v>1</v>
      </c>
      <c r="X90" s="34">
        <f t="shared" si="17"/>
        <v>0</v>
      </c>
      <c r="Y90" s="34">
        <f t="shared" si="12"/>
        <v>0</v>
      </c>
      <c r="Z90" s="36">
        <f t="shared" si="13"/>
        <v>0</v>
      </c>
      <c r="AA90" s="86" t="str">
        <f t="shared" si="18"/>
        <v>-</v>
      </c>
      <c r="AB90" s="49">
        <f t="shared" si="19"/>
        <v>1</v>
      </c>
      <c r="AC90" s="34">
        <f t="shared" si="20"/>
        <v>0</v>
      </c>
      <c r="AD90" s="36">
        <f t="shared" si="21"/>
        <v>0</v>
      </c>
      <c r="AE90" s="86" t="str">
        <f t="shared" si="14"/>
        <v>-</v>
      </c>
      <c r="AF90" s="49">
        <f t="shared" si="15"/>
        <v>0</v>
      </c>
    </row>
    <row r="91" spans="1:32" ht="12.75">
      <c r="A91" s="91">
        <v>1908730</v>
      </c>
      <c r="B91" s="91" t="s">
        <v>1322</v>
      </c>
      <c r="C91" s="49" t="s">
        <v>1323</v>
      </c>
      <c r="D91" s="34" t="s">
        <v>1324</v>
      </c>
      <c r="E91" s="34" t="s">
        <v>1325</v>
      </c>
      <c r="F91" s="34">
        <v>52101</v>
      </c>
      <c r="G91" s="35" t="s">
        <v>354</v>
      </c>
      <c r="H91" s="36">
        <v>5633824208</v>
      </c>
      <c r="I91" s="37">
        <v>6</v>
      </c>
      <c r="J91" s="38" t="s">
        <v>368</v>
      </c>
      <c r="K91" s="72"/>
      <c r="L91" s="64">
        <v>1678</v>
      </c>
      <c r="M91" s="68" t="s">
        <v>368</v>
      </c>
      <c r="N91" s="46">
        <v>3.856041131</v>
      </c>
      <c r="O91" s="38" t="s">
        <v>368</v>
      </c>
      <c r="P91" s="40"/>
      <c r="Q91" s="72" t="str">
        <f t="shared" si="16"/>
        <v>NO</v>
      </c>
      <c r="R91" s="76" t="s">
        <v>371</v>
      </c>
      <c r="S91" s="41">
        <v>47429.6</v>
      </c>
      <c r="T91" s="47">
        <v>3029.5624484509867</v>
      </c>
      <c r="U91" s="47">
        <v>5862.18</v>
      </c>
      <c r="V91" s="48">
        <v>9240.470624012149</v>
      </c>
      <c r="W91" s="49">
        <f t="shared" si="11"/>
        <v>0</v>
      </c>
      <c r="X91" s="34">
        <f t="shared" si="17"/>
        <v>0</v>
      </c>
      <c r="Y91" s="34">
        <f t="shared" si="12"/>
        <v>0</v>
      </c>
      <c r="Z91" s="36">
        <f t="shared" si="13"/>
        <v>0</v>
      </c>
      <c r="AA91" s="86" t="str">
        <f t="shared" si="18"/>
        <v>-</v>
      </c>
      <c r="AB91" s="49">
        <f t="shared" si="19"/>
        <v>1</v>
      </c>
      <c r="AC91" s="34">
        <f t="shared" si="20"/>
        <v>0</v>
      </c>
      <c r="AD91" s="36">
        <f t="shared" si="21"/>
        <v>0</v>
      </c>
      <c r="AE91" s="86" t="str">
        <f t="shared" si="14"/>
        <v>-</v>
      </c>
      <c r="AF91" s="49">
        <f t="shared" si="15"/>
        <v>0</v>
      </c>
    </row>
    <row r="92" spans="1:32" ht="12.75">
      <c r="A92" s="91">
        <v>1908790</v>
      </c>
      <c r="B92" s="91" t="s">
        <v>1326</v>
      </c>
      <c r="C92" s="49" t="s">
        <v>1327</v>
      </c>
      <c r="D92" s="34" t="s">
        <v>1328</v>
      </c>
      <c r="E92" s="34" t="s">
        <v>1329</v>
      </c>
      <c r="F92" s="34">
        <v>52308</v>
      </c>
      <c r="G92" s="35" t="s">
        <v>354</v>
      </c>
      <c r="H92" s="36">
        <v>3196557641</v>
      </c>
      <c r="I92" s="37">
        <v>7</v>
      </c>
      <c r="J92" s="38" t="s">
        <v>371</v>
      </c>
      <c r="K92" s="72"/>
      <c r="L92" s="64">
        <v>89</v>
      </c>
      <c r="M92" s="68" t="s">
        <v>368</v>
      </c>
      <c r="N92" s="46">
        <v>10.55045872</v>
      </c>
      <c r="O92" s="38" t="s">
        <v>368</v>
      </c>
      <c r="P92" s="40"/>
      <c r="Q92" s="72" t="str">
        <f t="shared" si="16"/>
        <v>NO</v>
      </c>
      <c r="R92" s="76" t="s">
        <v>371</v>
      </c>
      <c r="S92" s="41">
        <v>11054.62</v>
      </c>
      <c r="T92" s="47">
        <v>933.5585506582102</v>
      </c>
      <c r="U92" s="47">
        <v>1054</v>
      </c>
      <c r="V92" s="48">
        <v>733.2055067330168</v>
      </c>
      <c r="W92" s="49">
        <f t="shared" si="11"/>
        <v>1</v>
      </c>
      <c r="X92" s="34">
        <f t="shared" si="17"/>
        <v>1</v>
      </c>
      <c r="Y92" s="34">
        <f t="shared" si="12"/>
        <v>0</v>
      </c>
      <c r="Z92" s="36">
        <f t="shared" si="13"/>
        <v>0</v>
      </c>
      <c r="AA92" s="86" t="str">
        <f t="shared" si="18"/>
        <v>SRSA</v>
      </c>
      <c r="AB92" s="49">
        <f t="shared" si="19"/>
        <v>1</v>
      </c>
      <c r="AC92" s="34">
        <f t="shared" si="20"/>
        <v>0</v>
      </c>
      <c r="AD92" s="36">
        <f t="shared" si="21"/>
        <v>0</v>
      </c>
      <c r="AE92" s="86" t="str">
        <f t="shared" si="14"/>
        <v>-</v>
      </c>
      <c r="AF92" s="49">
        <f t="shared" si="15"/>
        <v>0</v>
      </c>
    </row>
    <row r="93" spans="1:32" ht="12.75">
      <c r="A93" s="91">
        <v>1908880</v>
      </c>
      <c r="B93" s="91" t="s">
        <v>1330</v>
      </c>
      <c r="C93" s="49" t="s">
        <v>1331</v>
      </c>
      <c r="D93" s="34" t="s">
        <v>1332</v>
      </c>
      <c r="E93" s="34" t="s">
        <v>356</v>
      </c>
      <c r="F93" s="34">
        <v>52037</v>
      </c>
      <c r="G93" s="35" t="s">
        <v>354</v>
      </c>
      <c r="H93" s="36">
        <v>5636744164</v>
      </c>
      <c r="I93" s="37">
        <v>7</v>
      </c>
      <c r="J93" s="38" t="s">
        <v>371</v>
      </c>
      <c r="K93" s="72"/>
      <c r="L93" s="64">
        <v>127</v>
      </c>
      <c r="M93" s="68" t="s">
        <v>368</v>
      </c>
      <c r="N93" s="46">
        <v>11.14982578</v>
      </c>
      <c r="O93" s="38" t="s">
        <v>368</v>
      </c>
      <c r="P93" s="40"/>
      <c r="Q93" s="72" t="str">
        <f t="shared" si="16"/>
        <v>NO</v>
      </c>
      <c r="R93" s="76" t="s">
        <v>371</v>
      </c>
      <c r="S93" s="41">
        <v>8054.6</v>
      </c>
      <c r="T93" s="47">
        <v>708.8790749004952</v>
      </c>
      <c r="U93" s="47">
        <v>913</v>
      </c>
      <c r="V93" s="48">
        <v>660.3856339294016</v>
      </c>
      <c r="W93" s="49">
        <f t="shared" si="11"/>
        <v>1</v>
      </c>
      <c r="X93" s="34">
        <f t="shared" si="17"/>
        <v>1</v>
      </c>
      <c r="Y93" s="34">
        <f t="shared" si="12"/>
        <v>0</v>
      </c>
      <c r="Z93" s="36">
        <f t="shared" si="13"/>
        <v>0</v>
      </c>
      <c r="AA93" s="86" t="str">
        <f t="shared" si="18"/>
        <v>SRSA</v>
      </c>
      <c r="AB93" s="49">
        <f t="shared" si="19"/>
        <v>1</v>
      </c>
      <c r="AC93" s="34">
        <f t="shared" si="20"/>
        <v>0</v>
      </c>
      <c r="AD93" s="36">
        <f t="shared" si="21"/>
        <v>0</v>
      </c>
      <c r="AE93" s="86" t="str">
        <f t="shared" si="14"/>
        <v>-</v>
      </c>
      <c r="AF93" s="49">
        <f t="shared" si="15"/>
        <v>0</v>
      </c>
    </row>
    <row r="94" spans="1:32" ht="12.75">
      <c r="A94" s="91">
        <v>1908910</v>
      </c>
      <c r="B94" s="91" t="s">
        <v>1333</v>
      </c>
      <c r="C94" s="49" t="s">
        <v>1334</v>
      </c>
      <c r="D94" s="34" t="s">
        <v>1335</v>
      </c>
      <c r="E94" s="34" t="s">
        <v>1336</v>
      </c>
      <c r="F94" s="34">
        <v>51442</v>
      </c>
      <c r="G94" s="35" t="s">
        <v>354</v>
      </c>
      <c r="H94" s="36">
        <v>7122632176</v>
      </c>
      <c r="I94" s="37">
        <v>6</v>
      </c>
      <c r="J94" s="38" t="s">
        <v>368</v>
      </c>
      <c r="K94" s="72"/>
      <c r="L94" s="64">
        <v>1893</v>
      </c>
      <c r="M94" s="68" t="s">
        <v>368</v>
      </c>
      <c r="N94" s="46">
        <v>11.09813084</v>
      </c>
      <c r="O94" s="38" t="s">
        <v>368</v>
      </c>
      <c r="P94" s="40"/>
      <c r="Q94" s="72" t="str">
        <f t="shared" si="16"/>
        <v>NO</v>
      </c>
      <c r="R94" s="76" t="s">
        <v>371</v>
      </c>
      <c r="S94" s="41">
        <v>79052.67</v>
      </c>
      <c r="T94" s="47">
        <v>9811.813686487607</v>
      </c>
      <c r="U94" s="47">
        <v>11380.69</v>
      </c>
      <c r="V94" s="48">
        <v>15713.871933412658</v>
      </c>
      <c r="W94" s="49">
        <f t="shared" si="11"/>
        <v>0</v>
      </c>
      <c r="X94" s="34">
        <f t="shared" si="17"/>
        <v>0</v>
      </c>
      <c r="Y94" s="34">
        <f t="shared" si="12"/>
        <v>0</v>
      </c>
      <c r="Z94" s="36">
        <f t="shared" si="13"/>
        <v>0</v>
      </c>
      <c r="AA94" s="86" t="str">
        <f t="shared" si="18"/>
        <v>-</v>
      </c>
      <c r="AB94" s="49">
        <f t="shared" si="19"/>
        <v>1</v>
      </c>
      <c r="AC94" s="34">
        <f t="shared" si="20"/>
        <v>0</v>
      </c>
      <c r="AD94" s="36">
        <f t="shared" si="21"/>
        <v>0</v>
      </c>
      <c r="AE94" s="86" t="str">
        <f t="shared" si="14"/>
        <v>-</v>
      </c>
      <c r="AF94" s="49">
        <f t="shared" si="15"/>
        <v>0</v>
      </c>
    </row>
    <row r="95" spans="1:32" ht="12.75">
      <c r="A95" s="91">
        <v>1908940</v>
      </c>
      <c r="B95" s="91" t="s">
        <v>1337</v>
      </c>
      <c r="C95" s="49" t="s">
        <v>1338</v>
      </c>
      <c r="D95" s="34" t="s">
        <v>1339</v>
      </c>
      <c r="E95" s="34" t="s">
        <v>932</v>
      </c>
      <c r="F95" s="34">
        <v>50622</v>
      </c>
      <c r="G95" s="35" t="s">
        <v>354</v>
      </c>
      <c r="H95" s="36">
        <v>3199846323</v>
      </c>
      <c r="I95" s="37">
        <v>8</v>
      </c>
      <c r="J95" s="38" t="s">
        <v>371</v>
      </c>
      <c r="K95" s="72"/>
      <c r="L95" s="64">
        <v>705</v>
      </c>
      <c r="M95" s="68" t="s">
        <v>368</v>
      </c>
      <c r="N95" s="46">
        <v>5.044510386</v>
      </c>
      <c r="O95" s="38" t="s">
        <v>368</v>
      </c>
      <c r="P95" s="40"/>
      <c r="Q95" s="72" t="str">
        <f t="shared" si="16"/>
        <v>NO</v>
      </c>
      <c r="R95" s="76" t="s">
        <v>371</v>
      </c>
      <c r="S95" s="41">
        <v>17718.44</v>
      </c>
      <c r="T95" s="47">
        <v>852.5642512063487</v>
      </c>
      <c r="U95" s="47">
        <v>2164</v>
      </c>
      <c r="V95" s="48">
        <v>3410.349691635417</v>
      </c>
      <c r="W95" s="49">
        <f t="shared" si="11"/>
        <v>1</v>
      </c>
      <c r="X95" s="34">
        <f t="shared" si="17"/>
        <v>0</v>
      </c>
      <c r="Y95" s="34">
        <f t="shared" si="12"/>
        <v>0</v>
      </c>
      <c r="Z95" s="36">
        <f t="shared" si="13"/>
        <v>0</v>
      </c>
      <c r="AA95" s="86" t="str">
        <f t="shared" si="18"/>
        <v>-</v>
      </c>
      <c r="AB95" s="49">
        <f t="shared" si="19"/>
        <v>1</v>
      </c>
      <c r="AC95" s="34">
        <f t="shared" si="20"/>
        <v>0</v>
      </c>
      <c r="AD95" s="36">
        <f t="shared" si="21"/>
        <v>0</v>
      </c>
      <c r="AE95" s="86" t="str">
        <f t="shared" si="14"/>
        <v>-</v>
      </c>
      <c r="AF95" s="49">
        <f t="shared" si="15"/>
        <v>0</v>
      </c>
    </row>
    <row r="96" spans="1:32" ht="12.75">
      <c r="A96" s="91">
        <v>1908970</v>
      </c>
      <c r="B96" s="91" t="s">
        <v>1340</v>
      </c>
      <c r="C96" s="49" t="s">
        <v>1341</v>
      </c>
      <c r="D96" s="34" t="s">
        <v>1342</v>
      </c>
      <c r="E96" s="34" t="s">
        <v>1343</v>
      </c>
      <c r="F96" s="34">
        <v>50314</v>
      </c>
      <c r="G96" s="35">
        <v>1992</v>
      </c>
      <c r="H96" s="36">
        <v>5152427911</v>
      </c>
      <c r="I96" s="37" t="s">
        <v>382</v>
      </c>
      <c r="J96" s="38" t="s">
        <v>368</v>
      </c>
      <c r="K96" s="72"/>
      <c r="L96" s="64">
        <v>29201</v>
      </c>
      <c r="M96" s="68" t="s">
        <v>368</v>
      </c>
      <c r="N96" s="46">
        <v>13.44355758</v>
      </c>
      <c r="O96" s="38" t="s">
        <v>368</v>
      </c>
      <c r="P96" s="40"/>
      <c r="Q96" s="72" t="str">
        <f t="shared" si="16"/>
        <v>NO</v>
      </c>
      <c r="R96" s="76" t="s">
        <v>368</v>
      </c>
      <c r="S96" s="41">
        <v>1787640.44</v>
      </c>
      <c r="T96" s="47">
        <v>178570.71852843885</v>
      </c>
      <c r="U96" s="47">
        <v>210106.86</v>
      </c>
      <c r="V96" s="48">
        <v>274795.6938886377</v>
      </c>
      <c r="W96" s="49">
        <f t="shared" si="11"/>
        <v>0</v>
      </c>
      <c r="X96" s="34">
        <f t="shared" si="17"/>
        <v>0</v>
      </c>
      <c r="Y96" s="34">
        <f t="shared" si="12"/>
        <v>0</v>
      </c>
      <c r="Z96" s="36">
        <f t="shared" si="13"/>
        <v>0</v>
      </c>
      <c r="AA96" s="86" t="str">
        <f t="shared" si="18"/>
        <v>-</v>
      </c>
      <c r="AB96" s="49">
        <f t="shared" si="19"/>
        <v>0</v>
      </c>
      <c r="AC96" s="34">
        <f t="shared" si="20"/>
        <v>0</v>
      </c>
      <c r="AD96" s="36">
        <f t="shared" si="21"/>
        <v>0</v>
      </c>
      <c r="AE96" s="86" t="str">
        <f t="shared" si="14"/>
        <v>-</v>
      </c>
      <c r="AF96" s="49">
        <f t="shared" si="15"/>
        <v>0</v>
      </c>
    </row>
    <row r="97" spans="1:32" ht="12.75">
      <c r="A97" s="91">
        <v>1909060</v>
      </c>
      <c r="B97" s="91" t="s">
        <v>1344</v>
      </c>
      <c r="C97" s="49" t="s">
        <v>1345</v>
      </c>
      <c r="D97" s="34" t="s">
        <v>1346</v>
      </c>
      <c r="E97" s="34" t="s">
        <v>1347</v>
      </c>
      <c r="F97" s="34">
        <v>50845</v>
      </c>
      <c r="G97" s="35">
        <v>94</v>
      </c>
      <c r="H97" s="36">
        <v>6417345331</v>
      </c>
      <c r="I97" s="37">
        <v>7</v>
      </c>
      <c r="J97" s="38" t="s">
        <v>371</v>
      </c>
      <c r="K97" s="72"/>
      <c r="L97" s="64">
        <v>93</v>
      </c>
      <c r="M97" s="68" t="s">
        <v>368</v>
      </c>
      <c r="N97" s="46">
        <v>23.95833333</v>
      </c>
      <c r="O97" s="38" t="s">
        <v>371</v>
      </c>
      <c r="P97" s="40"/>
      <c r="Q97" s="72" t="str">
        <f t="shared" si="16"/>
        <v>NO</v>
      </c>
      <c r="R97" s="76" t="s">
        <v>371</v>
      </c>
      <c r="S97" s="41">
        <v>7416.95</v>
      </c>
      <c r="T97" s="47">
        <v>968.5253356688029</v>
      </c>
      <c r="U97" s="47">
        <v>1067</v>
      </c>
      <c r="V97" s="48">
        <v>864.0494153756931</v>
      </c>
      <c r="W97" s="49">
        <f t="shared" si="11"/>
        <v>1</v>
      </c>
      <c r="X97" s="34">
        <f t="shared" si="17"/>
        <v>1</v>
      </c>
      <c r="Y97" s="34">
        <f t="shared" si="12"/>
        <v>0</v>
      </c>
      <c r="Z97" s="36">
        <f t="shared" si="13"/>
        <v>0</v>
      </c>
      <c r="AA97" s="86" t="str">
        <f t="shared" si="18"/>
        <v>SRSA</v>
      </c>
      <c r="AB97" s="49">
        <f t="shared" si="19"/>
        <v>1</v>
      </c>
      <c r="AC97" s="34">
        <f t="shared" si="20"/>
        <v>1</v>
      </c>
      <c r="AD97" s="36" t="str">
        <f t="shared" si="21"/>
        <v>Initial</v>
      </c>
      <c r="AE97" s="86" t="str">
        <f t="shared" si="14"/>
        <v>-</v>
      </c>
      <c r="AF97" s="49" t="str">
        <f t="shared" si="15"/>
        <v>SRSA</v>
      </c>
    </row>
    <row r="98" spans="1:32" ht="12.75">
      <c r="A98" s="91">
        <v>1909120</v>
      </c>
      <c r="B98" s="91" t="s">
        <v>1348</v>
      </c>
      <c r="C98" s="49" t="s">
        <v>1349</v>
      </c>
      <c r="D98" s="34" t="s">
        <v>1350</v>
      </c>
      <c r="E98" s="34" t="s">
        <v>1351</v>
      </c>
      <c r="F98" s="34">
        <v>50624</v>
      </c>
      <c r="G98" s="35" t="s">
        <v>354</v>
      </c>
      <c r="H98" s="36">
        <v>3199892552</v>
      </c>
      <c r="I98" s="37" t="s">
        <v>373</v>
      </c>
      <c r="J98" s="38" t="s">
        <v>371</v>
      </c>
      <c r="K98" s="72"/>
      <c r="L98" s="64">
        <v>738</v>
      </c>
      <c r="M98" s="68" t="s">
        <v>368</v>
      </c>
      <c r="N98" s="46">
        <v>4.465493911</v>
      </c>
      <c r="O98" s="38" t="s">
        <v>368</v>
      </c>
      <c r="P98" s="40"/>
      <c r="Q98" s="72" t="str">
        <f t="shared" si="16"/>
        <v>NO</v>
      </c>
      <c r="R98" s="76" t="s">
        <v>371</v>
      </c>
      <c r="S98" s="41">
        <v>20015.82</v>
      </c>
      <c r="T98" s="47">
        <v>1297.4687037613385</v>
      </c>
      <c r="U98" s="47">
        <v>2683</v>
      </c>
      <c r="V98" s="48">
        <v>3691.2599986053865</v>
      </c>
      <c r="W98" s="49">
        <f t="shared" si="11"/>
        <v>1</v>
      </c>
      <c r="X98" s="34">
        <f t="shared" si="17"/>
        <v>0</v>
      </c>
      <c r="Y98" s="34">
        <f t="shared" si="12"/>
        <v>0</v>
      </c>
      <c r="Z98" s="36">
        <f t="shared" si="13"/>
        <v>0</v>
      </c>
      <c r="AA98" s="86" t="str">
        <f t="shared" si="18"/>
        <v>-</v>
      </c>
      <c r="AB98" s="49">
        <f t="shared" si="19"/>
        <v>1</v>
      </c>
      <c r="AC98" s="34">
        <f t="shared" si="20"/>
        <v>0</v>
      </c>
      <c r="AD98" s="36">
        <f t="shared" si="21"/>
        <v>0</v>
      </c>
      <c r="AE98" s="86" t="str">
        <f t="shared" si="14"/>
        <v>-</v>
      </c>
      <c r="AF98" s="49">
        <f t="shared" si="15"/>
        <v>0</v>
      </c>
    </row>
    <row r="99" spans="1:32" ht="12.75">
      <c r="A99" s="91">
        <v>1909450</v>
      </c>
      <c r="B99" s="91" t="s">
        <v>1352</v>
      </c>
      <c r="C99" s="49" t="s">
        <v>1353</v>
      </c>
      <c r="D99" s="34" t="s">
        <v>1354</v>
      </c>
      <c r="E99" s="34" t="s">
        <v>1355</v>
      </c>
      <c r="F99" s="34">
        <v>50071</v>
      </c>
      <c r="G99" s="35">
        <v>71</v>
      </c>
      <c r="H99" s="36">
        <v>5158524164</v>
      </c>
      <c r="I99" s="37">
        <v>7</v>
      </c>
      <c r="J99" s="38" t="s">
        <v>371</v>
      </c>
      <c r="K99" s="72"/>
      <c r="L99" s="64">
        <v>159</v>
      </c>
      <c r="M99" s="68" t="s">
        <v>368</v>
      </c>
      <c r="N99" s="46">
        <v>7.514450867</v>
      </c>
      <c r="O99" s="38" t="s">
        <v>368</v>
      </c>
      <c r="P99" s="40"/>
      <c r="Q99" s="72" t="str">
        <f t="shared" si="16"/>
        <v>NO</v>
      </c>
      <c r="R99" s="76" t="s">
        <v>371</v>
      </c>
      <c r="S99" s="41">
        <v>7416.95</v>
      </c>
      <c r="T99" s="47">
        <v>952.2593923684514</v>
      </c>
      <c r="U99" s="47">
        <v>1225</v>
      </c>
      <c r="V99" s="48">
        <v>1546.0657746915504</v>
      </c>
      <c r="W99" s="49">
        <f t="shared" si="11"/>
        <v>1</v>
      </c>
      <c r="X99" s="34">
        <f t="shared" si="17"/>
        <v>1</v>
      </c>
      <c r="Y99" s="34">
        <f t="shared" si="12"/>
        <v>0</v>
      </c>
      <c r="Z99" s="36">
        <f t="shared" si="13"/>
        <v>0</v>
      </c>
      <c r="AA99" s="86" t="str">
        <f t="shared" si="18"/>
        <v>SRSA</v>
      </c>
      <c r="AB99" s="49">
        <f t="shared" si="19"/>
        <v>1</v>
      </c>
      <c r="AC99" s="34">
        <f t="shared" si="20"/>
        <v>0</v>
      </c>
      <c r="AD99" s="36">
        <f t="shared" si="21"/>
        <v>0</v>
      </c>
      <c r="AE99" s="86" t="str">
        <f t="shared" si="14"/>
        <v>-</v>
      </c>
      <c r="AF99" s="49">
        <f t="shared" si="15"/>
        <v>0</v>
      </c>
    </row>
    <row r="100" spans="1:32" ht="12.75">
      <c r="A100" s="91">
        <v>1909480</v>
      </c>
      <c r="B100" s="91" t="s">
        <v>1356</v>
      </c>
      <c r="C100" s="49" t="s">
        <v>1357</v>
      </c>
      <c r="D100" s="34" t="s">
        <v>1358</v>
      </c>
      <c r="E100" s="34" t="s">
        <v>1359</v>
      </c>
      <c r="F100" s="34">
        <v>52001</v>
      </c>
      <c r="G100" s="35" t="s">
        <v>354</v>
      </c>
      <c r="H100" s="36">
        <v>5635885100</v>
      </c>
      <c r="I100" s="37" t="s">
        <v>381</v>
      </c>
      <c r="J100" s="38" t="s">
        <v>368</v>
      </c>
      <c r="K100" s="72"/>
      <c r="L100" s="64">
        <v>9801</v>
      </c>
      <c r="M100" s="68" t="s">
        <v>368</v>
      </c>
      <c r="N100" s="46">
        <v>8.184797378</v>
      </c>
      <c r="O100" s="38" t="s">
        <v>368</v>
      </c>
      <c r="P100" s="40"/>
      <c r="Q100" s="72" t="str">
        <f t="shared" si="16"/>
        <v>NO</v>
      </c>
      <c r="R100" s="76" t="s">
        <v>368</v>
      </c>
      <c r="S100" s="41">
        <v>445735.08</v>
      </c>
      <c r="T100" s="47">
        <v>30803.716016863855</v>
      </c>
      <c r="U100" s="47">
        <v>40227.27</v>
      </c>
      <c r="V100" s="48">
        <v>63929.27196516565</v>
      </c>
      <c r="W100" s="49">
        <f t="shared" si="11"/>
        <v>0</v>
      </c>
      <c r="X100" s="34">
        <f t="shared" si="17"/>
        <v>0</v>
      </c>
      <c r="Y100" s="34">
        <f t="shared" si="12"/>
        <v>0</v>
      </c>
      <c r="Z100" s="36">
        <f t="shared" si="13"/>
        <v>0</v>
      </c>
      <c r="AA100" s="86" t="str">
        <f t="shared" si="18"/>
        <v>-</v>
      </c>
      <c r="AB100" s="49">
        <f t="shared" si="19"/>
        <v>0</v>
      </c>
      <c r="AC100" s="34">
        <f t="shared" si="20"/>
        <v>0</v>
      </c>
      <c r="AD100" s="36">
        <f t="shared" si="21"/>
        <v>0</v>
      </c>
      <c r="AE100" s="86" t="str">
        <f t="shared" si="14"/>
        <v>-</v>
      </c>
      <c r="AF100" s="49">
        <f t="shared" si="15"/>
        <v>0</v>
      </c>
    </row>
    <row r="101" spans="1:32" ht="12.75">
      <c r="A101" s="91">
        <v>1909540</v>
      </c>
      <c r="B101" s="91" t="s">
        <v>1360</v>
      </c>
      <c r="C101" s="49" t="s">
        <v>1361</v>
      </c>
      <c r="D101" s="34" t="s">
        <v>1362</v>
      </c>
      <c r="E101" s="34" t="s">
        <v>1363</v>
      </c>
      <c r="F101" s="34">
        <v>50626</v>
      </c>
      <c r="G101" s="35">
        <v>308</v>
      </c>
      <c r="H101" s="36">
        <v>3198224295</v>
      </c>
      <c r="I101" s="37">
        <v>8</v>
      </c>
      <c r="J101" s="38" t="s">
        <v>371</v>
      </c>
      <c r="K101" s="72"/>
      <c r="L101" s="64">
        <v>438</v>
      </c>
      <c r="M101" s="68" t="s">
        <v>368</v>
      </c>
      <c r="N101" s="46">
        <v>8.455882353</v>
      </c>
      <c r="O101" s="38" t="s">
        <v>368</v>
      </c>
      <c r="P101" s="40"/>
      <c r="Q101" s="72" t="str">
        <f t="shared" si="16"/>
        <v>NO</v>
      </c>
      <c r="R101" s="76" t="s">
        <v>371</v>
      </c>
      <c r="S101" s="41">
        <v>17500.76</v>
      </c>
      <c r="T101" s="47">
        <v>1267.683992583557</v>
      </c>
      <c r="U101" s="47">
        <v>2100</v>
      </c>
      <c r="V101" s="48">
        <v>2326.1344717513252</v>
      </c>
      <c r="W101" s="49">
        <f t="shared" si="11"/>
        <v>1</v>
      </c>
      <c r="X101" s="34">
        <f t="shared" si="17"/>
        <v>1</v>
      </c>
      <c r="Y101" s="34">
        <f t="shared" si="12"/>
        <v>0</v>
      </c>
      <c r="Z101" s="36">
        <f t="shared" si="13"/>
        <v>0</v>
      </c>
      <c r="AA101" s="86" t="str">
        <f t="shared" si="18"/>
        <v>SRSA</v>
      </c>
      <c r="AB101" s="49">
        <f t="shared" si="19"/>
        <v>1</v>
      </c>
      <c r="AC101" s="34">
        <f t="shared" si="20"/>
        <v>0</v>
      </c>
      <c r="AD101" s="36">
        <f t="shared" si="21"/>
        <v>0</v>
      </c>
      <c r="AE101" s="86" t="str">
        <f t="shared" si="14"/>
        <v>-</v>
      </c>
      <c r="AF101" s="49">
        <f t="shared" si="15"/>
        <v>0</v>
      </c>
    </row>
    <row r="102" spans="1:32" ht="12.75">
      <c r="A102" s="91">
        <v>1909600</v>
      </c>
      <c r="B102" s="91" t="s">
        <v>1367</v>
      </c>
      <c r="C102" s="49" t="s">
        <v>1368</v>
      </c>
      <c r="D102" s="34" t="s">
        <v>1369</v>
      </c>
      <c r="E102" s="34" t="s">
        <v>1370</v>
      </c>
      <c r="F102" s="34">
        <v>52747</v>
      </c>
      <c r="G102" s="35">
        <v>607</v>
      </c>
      <c r="H102" s="36">
        <v>5637854432</v>
      </c>
      <c r="I102" s="37">
        <v>7</v>
      </c>
      <c r="J102" s="38" t="s">
        <v>371</v>
      </c>
      <c r="K102" s="72"/>
      <c r="L102" s="64">
        <v>664</v>
      </c>
      <c r="M102" s="68" t="s">
        <v>368</v>
      </c>
      <c r="N102" s="46">
        <v>5.391304348</v>
      </c>
      <c r="O102" s="38" t="s">
        <v>368</v>
      </c>
      <c r="P102" s="40"/>
      <c r="Q102" s="72" t="str">
        <f t="shared" si="16"/>
        <v>NO</v>
      </c>
      <c r="R102" s="76" t="s">
        <v>371</v>
      </c>
      <c r="S102" s="41">
        <v>19346.82</v>
      </c>
      <c r="T102" s="47">
        <v>1084.7280561695802</v>
      </c>
      <c r="U102" s="47">
        <v>2357</v>
      </c>
      <c r="V102" s="48">
        <v>3365.995432640159</v>
      </c>
      <c r="W102" s="49">
        <f t="shared" si="11"/>
        <v>1</v>
      </c>
      <c r="X102" s="34">
        <f t="shared" si="17"/>
        <v>0</v>
      </c>
      <c r="Y102" s="34">
        <f t="shared" si="12"/>
        <v>0</v>
      </c>
      <c r="Z102" s="36">
        <f t="shared" si="13"/>
        <v>0</v>
      </c>
      <c r="AA102" s="86" t="str">
        <f t="shared" si="18"/>
        <v>-</v>
      </c>
      <c r="AB102" s="49">
        <f t="shared" si="19"/>
        <v>1</v>
      </c>
      <c r="AC102" s="34">
        <f t="shared" si="20"/>
        <v>0</v>
      </c>
      <c r="AD102" s="36">
        <f t="shared" si="21"/>
        <v>0</v>
      </c>
      <c r="AE102" s="86" t="str">
        <f t="shared" si="14"/>
        <v>-</v>
      </c>
      <c r="AF102" s="49">
        <f t="shared" si="15"/>
        <v>0</v>
      </c>
    </row>
    <row r="103" spans="1:32" ht="12.75">
      <c r="A103" s="91">
        <v>1909990</v>
      </c>
      <c r="B103" s="91" t="s">
        <v>1371</v>
      </c>
      <c r="C103" s="49" t="s">
        <v>1372</v>
      </c>
      <c r="D103" s="34" t="s">
        <v>1373</v>
      </c>
      <c r="E103" s="34" t="s">
        <v>1374</v>
      </c>
      <c r="F103" s="34">
        <v>50533</v>
      </c>
      <c r="G103" s="35" t="s">
        <v>354</v>
      </c>
      <c r="H103" s="36">
        <v>5154484749</v>
      </c>
      <c r="I103" s="37" t="s">
        <v>374</v>
      </c>
      <c r="J103" s="38" t="s">
        <v>368</v>
      </c>
      <c r="K103" s="72"/>
      <c r="L103" s="64">
        <v>861</v>
      </c>
      <c r="M103" s="68" t="s">
        <v>368</v>
      </c>
      <c r="N103" s="46">
        <v>5.402425579</v>
      </c>
      <c r="O103" s="38" t="s">
        <v>368</v>
      </c>
      <c r="P103" s="40"/>
      <c r="Q103" s="72" t="str">
        <f t="shared" si="16"/>
        <v>NO</v>
      </c>
      <c r="R103" s="76" t="s">
        <v>371</v>
      </c>
      <c r="S103" s="41">
        <v>32768.61</v>
      </c>
      <c r="T103" s="47">
        <v>3400.3670570868626</v>
      </c>
      <c r="U103" s="47">
        <v>4892</v>
      </c>
      <c r="V103" s="48">
        <v>6661.33350105468</v>
      </c>
      <c r="W103" s="49">
        <f t="shared" si="11"/>
        <v>0</v>
      </c>
      <c r="X103" s="34">
        <f t="shared" si="17"/>
        <v>0</v>
      </c>
      <c r="Y103" s="34">
        <f t="shared" si="12"/>
        <v>0</v>
      </c>
      <c r="Z103" s="36">
        <f t="shared" si="13"/>
        <v>0</v>
      </c>
      <c r="AA103" s="86" t="str">
        <f t="shared" si="18"/>
        <v>-</v>
      </c>
      <c r="AB103" s="49">
        <f t="shared" si="19"/>
        <v>1</v>
      </c>
      <c r="AC103" s="34">
        <f t="shared" si="20"/>
        <v>0</v>
      </c>
      <c r="AD103" s="36">
        <f t="shared" si="21"/>
        <v>0</v>
      </c>
      <c r="AE103" s="86" t="str">
        <f t="shared" si="14"/>
        <v>-</v>
      </c>
      <c r="AF103" s="49">
        <f t="shared" si="15"/>
        <v>0</v>
      </c>
    </row>
    <row r="104" spans="1:32" ht="12.75">
      <c r="A104" s="91">
        <v>1910050</v>
      </c>
      <c r="B104" s="91" t="s">
        <v>1375</v>
      </c>
      <c r="C104" s="49" t="s">
        <v>1376</v>
      </c>
      <c r="D104" s="34" t="s">
        <v>1377</v>
      </c>
      <c r="E104" s="34" t="s">
        <v>1378</v>
      </c>
      <c r="F104" s="34">
        <v>50072</v>
      </c>
      <c r="G104" s="35" t="s">
        <v>354</v>
      </c>
      <c r="H104" s="36">
        <v>5157582235</v>
      </c>
      <c r="I104" s="37">
        <v>8</v>
      </c>
      <c r="J104" s="38" t="s">
        <v>371</v>
      </c>
      <c r="K104" s="72"/>
      <c r="L104" s="64">
        <v>564</v>
      </c>
      <c r="M104" s="68" t="s">
        <v>368</v>
      </c>
      <c r="N104" s="46">
        <v>8.286252354</v>
      </c>
      <c r="O104" s="38" t="s">
        <v>368</v>
      </c>
      <c r="P104" s="40"/>
      <c r="Q104" s="72" t="str">
        <f t="shared" si="16"/>
        <v>NO</v>
      </c>
      <c r="R104" s="76" t="s">
        <v>371</v>
      </c>
      <c r="S104" s="41">
        <v>15422.25</v>
      </c>
      <c r="T104" s="47">
        <v>810.039219963468</v>
      </c>
      <c r="U104" s="47">
        <v>1987</v>
      </c>
      <c r="V104" s="48">
        <v>3070.30037267177</v>
      </c>
      <c r="W104" s="49">
        <f t="shared" si="11"/>
        <v>1</v>
      </c>
      <c r="X104" s="34">
        <f t="shared" si="17"/>
        <v>1</v>
      </c>
      <c r="Y104" s="34">
        <f t="shared" si="12"/>
        <v>0</v>
      </c>
      <c r="Z104" s="36">
        <f t="shared" si="13"/>
        <v>0</v>
      </c>
      <c r="AA104" s="86" t="str">
        <f t="shared" si="18"/>
        <v>SRSA</v>
      </c>
      <c r="AB104" s="49">
        <f t="shared" si="19"/>
        <v>1</v>
      </c>
      <c r="AC104" s="34">
        <f t="shared" si="20"/>
        <v>0</v>
      </c>
      <c r="AD104" s="36">
        <f t="shared" si="21"/>
        <v>0</v>
      </c>
      <c r="AE104" s="86" t="str">
        <f t="shared" si="14"/>
        <v>-</v>
      </c>
      <c r="AF104" s="49">
        <f t="shared" si="15"/>
        <v>0</v>
      </c>
    </row>
    <row r="105" spans="1:32" ht="12.75">
      <c r="A105" s="91">
        <v>1910110</v>
      </c>
      <c r="B105" s="91" t="s">
        <v>1379</v>
      </c>
      <c r="C105" s="49" t="s">
        <v>1380</v>
      </c>
      <c r="D105" s="34" t="s">
        <v>295</v>
      </c>
      <c r="E105" s="34" t="s">
        <v>1381</v>
      </c>
      <c r="F105" s="34">
        <v>50682</v>
      </c>
      <c r="G105" s="35" t="s">
        <v>354</v>
      </c>
      <c r="H105" s="36">
        <v>3199353767</v>
      </c>
      <c r="I105" s="37" t="s">
        <v>375</v>
      </c>
      <c r="J105" s="38" t="s">
        <v>371</v>
      </c>
      <c r="K105" s="72"/>
      <c r="L105" s="64">
        <v>540</v>
      </c>
      <c r="M105" s="68" t="s">
        <v>368</v>
      </c>
      <c r="N105" s="46">
        <v>11.05354059</v>
      </c>
      <c r="O105" s="38" t="s">
        <v>368</v>
      </c>
      <c r="P105" s="40"/>
      <c r="Q105" s="72" t="str">
        <f t="shared" si="16"/>
        <v>NO</v>
      </c>
      <c r="R105" s="76" t="s">
        <v>371</v>
      </c>
      <c r="S105" s="41">
        <v>24380.14</v>
      </c>
      <c r="T105" s="47">
        <v>2369.1270763141083</v>
      </c>
      <c r="U105" s="47">
        <v>3243</v>
      </c>
      <c r="V105" s="48">
        <v>2784.4618147023275</v>
      </c>
      <c r="W105" s="49">
        <f t="shared" si="11"/>
        <v>1</v>
      </c>
      <c r="X105" s="34">
        <f t="shared" si="17"/>
        <v>1</v>
      </c>
      <c r="Y105" s="34">
        <f t="shared" si="12"/>
        <v>0</v>
      </c>
      <c r="Z105" s="36">
        <f t="shared" si="13"/>
        <v>0</v>
      </c>
      <c r="AA105" s="86" t="str">
        <f t="shared" si="18"/>
        <v>SRSA</v>
      </c>
      <c r="AB105" s="49">
        <f t="shared" si="19"/>
        <v>1</v>
      </c>
      <c r="AC105" s="34">
        <f t="shared" si="20"/>
        <v>0</v>
      </c>
      <c r="AD105" s="36">
        <f t="shared" si="21"/>
        <v>0</v>
      </c>
      <c r="AE105" s="86" t="str">
        <f t="shared" si="14"/>
        <v>-</v>
      </c>
      <c r="AF105" s="49">
        <f t="shared" si="15"/>
        <v>0</v>
      </c>
    </row>
    <row r="106" spans="1:32" ht="12.75">
      <c r="A106" s="91">
        <v>1910130</v>
      </c>
      <c r="B106" s="91" t="s">
        <v>1382</v>
      </c>
      <c r="C106" s="49" t="s">
        <v>1383</v>
      </c>
      <c r="D106" s="34" t="s">
        <v>1384</v>
      </c>
      <c r="E106" s="34" t="s">
        <v>1385</v>
      </c>
      <c r="F106" s="34">
        <v>52064</v>
      </c>
      <c r="G106" s="35" t="s">
        <v>354</v>
      </c>
      <c r="H106" s="36">
        <v>5636827510</v>
      </c>
      <c r="I106" s="37">
        <v>7</v>
      </c>
      <c r="J106" s="38" t="s">
        <v>371</v>
      </c>
      <c r="K106" s="72"/>
      <c r="L106" s="64">
        <v>373</v>
      </c>
      <c r="M106" s="68" t="s">
        <v>368</v>
      </c>
      <c r="N106" s="46">
        <v>17.99065421</v>
      </c>
      <c r="O106" s="38" t="s">
        <v>368</v>
      </c>
      <c r="P106" s="40"/>
      <c r="Q106" s="72" t="str">
        <f t="shared" si="16"/>
        <v>NO</v>
      </c>
      <c r="R106" s="76" t="s">
        <v>371</v>
      </c>
      <c r="S106" s="41">
        <v>21939.7</v>
      </c>
      <c r="T106" s="47">
        <v>1505.4631727531453</v>
      </c>
      <c r="U106" s="47">
        <v>2207</v>
      </c>
      <c r="V106" s="48">
        <v>2060.008917779775</v>
      </c>
      <c r="W106" s="49">
        <f t="shared" si="11"/>
        <v>1</v>
      </c>
      <c r="X106" s="34">
        <f t="shared" si="17"/>
        <v>1</v>
      </c>
      <c r="Y106" s="34">
        <f t="shared" si="12"/>
        <v>0</v>
      </c>
      <c r="Z106" s="36">
        <f t="shared" si="13"/>
        <v>0</v>
      </c>
      <c r="AA106" s="86" t="str">
        <f t="shared" si="18"/>
        <v>SRSA</v>
      </c>
      <c r="AB106" s="49">
        <f t="shared" si="19"/>
        <v>1</v>
      </c>
      <c r="AC106" s="34">
        <f t="shared" si="20"/>
        <v>0</v>
      </c>
      <c r="AD106" s="36">
        <f t="shared" si="21"/>
        <v>0</v>
      </c>
      <c r="AE106" s="86" t="str">
        <f t="shared" si="14"/>
        <v>-</v>
      </c>
      <c r="AF106" s="49">
        <f t="shared" si="15"/>
        <v>0</v>
      </c>
    </row>
    <row r="107" spans="1:32" ht="12.75">
      <c r="A107" s="91">
        <v>1910200</v>
      </c>
      <c r="B107" s="91" t="s">
        <v>1386</v>
      </c>
      <c r="C107" s="49" t="s">
        <v>1387</v>
      </c>
      <c r="D107" s="34" t="s">
        <v>1388</v>
      </c>
      <c r="E107" s="34" t="s">
        <v>1389</v>
      </c>
      <c r="F107" s="34">
        <v>50107</v>
      </c>
      <c r="G107" s="35">
        <v>377</v>
      </c>
      <c r="H107" s="36">
        <v>5157385741</v>
      </c>
      <c r="I107" s="37">
        <v>7</v>
      </c>
      <c r="J107" s="38" t="s">
        <v>371</v>
      </c>
      <c r="K107" s="72"/>
      <c r="L107" s="64">
        <v>392</v>
      </c>
      <c r="M107" s="68" t="s">
        <v>368</v>
      </c>
      <c r="N107" s="46">
        <v>14.83253589</v>
      </c>
      <c r="O107" s="38" t="s">
        <v>368</v>
      </c>
      <c r="P107" s="40"/>
      <c r="Q107" s="72" t="str">
        <f t="shared" si="16"/>
        <v>NO</v>
      </c>
      <c r="R107" s="76" t="s">
        <v>371</v>
      </c>
      <c r="S107" s="41">
        <v>19430.52</v>
      </c>
      <c r="T107" s="47">
        <v>2227.545243027785</v>
      </c>
      <c r="U107" s="47">
        <v>2780</v>
      </c>
      <c r="V107" s="48">
        <v>3125.514330224796</v>
      </c>
      <c r="W107" s="49">
        <f t="shared" si="11"/>
        <v>1</v>
      </c>
      <c r="X107" s="34">
        <f t="shared" si="17"/>
        <v>1</v>
      </c>
      <c r="Y107" s="34">
        <f t="shared" si="12"/>
        <v>0</v>
      </c>
      <c r="Z107" s="36">
        <f t="shared" si="13"/>
        <v>0</v>
      </c>
      <c r="AA107" s="86" t="str">
        <f t="shared" si="18"/>
        <v>SRSA</v>
      </c>
      <c r="AB107" s="49">
        <f t="shared" si="19"/>
        <v>1</v>
      </c>
      <c r="AC107" s="34">
        <f t="shared" si="20"/>
        <v>0</v>
      </c>
      <c r="AD107" s="36">
        <f t="shared" si="21"/>
        <v>0</v>
      </c>
      <c r="AE107" s="86" t="str">
        <f t="shared" si="14"/>
        <v>-</v>
      </c>
      <c r="AF107" s="49">
        <f t="shared" si="15"/>
        <v>0</v>
      </c>
    </row>
    <row r="108" spans="1:32" ht="12.75">
      <c r="A108" s="91">
        <v>1900040</v>
      </c>
      <c r="B108" s="91" t="s">
        <v>982</v>
      </c>
      <c r="C108" s="49" t="s">
        <v>983</v>
      </c>
      <c r="D108" s="34" t="s">
        <v>984</v>
      </c>
      <c r="E108" s="34" t="s">
        <v>296</v>
      </c>
      <c r="F108" s="34">
        <v>50106</v>
      </c>
      <c r="G108" s="35" t="s">
        <v>354</v>
      </c>
      <c r="H108" s="36">
        <v>6414987481</v>
      </c>
      <c r="I108" s="37">
        <v>7</v>
      </c>
      <c r="J108" s="38" t="s">
        <v>371</v>
      </c>
      <c r="K108" s="72"/>
      <c r="L108" s="64">
        <v>782</v>
      </c>
      <c r="M108" s="68" t="s">
        <v>368</v>
      </c>
      <c r="N108" s="46">
        <v>9.547738693</v>
      </c>
      <c r="O108" s="38" t="s">
        <v>368</v>
      </c>
      <c r="P108" s="40"/>
      <c r="Q108" s="72" t="str">
        <f t="shared" si="16"/>
        <v>NO</v>
      </c>
      <c r="R108" s="76" t="s">
        <v>371</v>
      </c>
      <c r="S108" s="41">
        <v>28884.87</v>
      </c>
      <c r="T108" s="47">
        <v>2388.2258006660863</v>
      </c>
      <c r="U108" s="47">
        <v>3789</v>
      </c>
      <c r="V108" s="48">
        <v>5604.279551465588</v>
      </c>
      <c r="W108" s="49">
        <f t="shared" si="11"/>
        <v>1</v>
      </c>
      <c r="X108" s="34">
        <f t="shared" si="17"/>
        <v>0</v>
      </c>
      <c r="Y108" s="34">
        <f t="shared" si="12"/>
        <v>0</v>
      </c>
      <c r="Z108" s="36">
        <f t="shared" si="13"/>
        <v>0</v>
      </c>
      <c r="AA108" s="86" t="str">
        <f t="shared" si="18"/>
        <v>-</v>
      </c>
      <c r="AB108" s="49">
        <f t="shared" si="19"/>
        <v>1</v>
      </c>
      <c r="AC108" s="34">
        <f t="shared" si="20"/>
        <v>0</v>
      </c>
      <c r="AD108" s="36">
        <f t="shared" si="21"/>
        <v>0</v>
      </c>
      <c r="AE108" s="86" t="str">
        <f t="shared" si="14"/>
        <v>-</v>
      </c>
      <c r="AF108" s="49">
        <f t="shared" si="15"/>
        <v>0</v>
      </c>
    </row>
    <row r="109" spans="1:32" ht="12.75">
      <c r="A109" s="91">
        <v>1910350</v>
      </c>
      <c r="B109" s="91" t="s">
        <v>1394</v>
      </c>
      <c r="C109" s="49" t="s">
        <v>1395</v>
      </c>
      <c r="D109" s="34" t="s">
        <v>1396</v>
      </c>
      <c r="E109" s="34" t="s">
        <v>1397</v>
      </c>
      <c r="F109" s="34">
        <v>50830</v>
      </c>
      <c r="G109" s="35" t="s">
        <v>354</v>
      </c>
      <c r="H109" s="36">
        <v>6413475215</v>
      </c>
      <c r="I109" s="37">
        <v>7</v>
      </c>
      <c r="J109" s="38" t="s">
        <v>371</v>
      </c>
      <c r="K109" s="72"/>
      <c r="L109" s="64">
        <v>433</v>
      </c>
      <c r="M109" s="68" t="s">
        <v>368</v>
      </c>
      <c r="N109" s="46">
        <v>14.42687747</v>
      </c>
      <c r="O109" s="38" t="s">
        <v>368</v>
      </c>
      <c r="P109" s="40"/>
      <c r="Q109" s="72" t="str">
        <f t="shared" si="16"/>
        <v>NO</v>
      </c>
      <c r="R109" s="76" t="s">
        <v>371</v>
      </c>
      <c r="S109" s="41">
        <v>31507.03</v>
      </c>
      <c r="T109" s="47">
        <v>3647.066696233223</v>
      </c>
      <c r="U109" s="47">
        <v>4247</v>
      </c>
      <c r="V109" s="48">
        <v>3227.2459952855043</v>
      </c>
      <c r="W109" s="49">
        <f t="shared" si="11"/>
        <v>1</v>
      </c>
      <c r="X109" s="34">
        <f t="shared" si="17"/>
        <v>1</v>
      </c>
      <c r="Y109" s="34">
        <f t="shared" si="12"/>
        <v>0</v>
      </c>
      <c r="Z109" s="36">
        <f t="shared" si="13"/>
        <v>0</v>
      </c>
      <c r="AA109" s="86" t="str">
        <f t="shared" si="18"/>
        <v>SRSA</v>
      </c>
      <c r="AB109" s="49">
        <f t="shared" si="19"/>
        <v>1</v>
      </c>
      <c r="AC109" s="34">
        <f t="shared" si="20"/>
        <v>0</v>
      </c>
      <c r="AD109" s="36">
        <f t="shared" si="21"/>
        <v>0</v>
      </c>
      <c r="AE109" s="86" t="str">
        <f t="shared" si="14"/>
        <v>-</v>
      </c>
      <c r="AF109" s="49">
        <f t="shared" si="15"/>
        <v>0</v>
      </c>
    </row>
    <row r="110" spans="1:32" ht="12.75">
      <c r="A110" s="91">
        <v>1910410</v>
      </c>
      <c r="B110" s="91" t="s">
        <v>1398</v>
      </c>
      <c r="C110" s="49" t="s">
        <v>1399</v>
      </c>
      <c r="D110" s="34" t="s">
        <v>1400</v>
      </c>
      <c r="E110" s="34" t="s">
        <v>291</v>
      </c>
      <c r="F110" s="34">
        <v>52151</v>
      </c>
      <c r="G110" s="35" t="s">
        <v>354</v>
      </c>
      <c r="H110" s="36">
        <v>5635384202</v>
      </c>
      <c r="I110" s="37">
        <v>7</v>
      </c>
      <c r="J110" s="38" t="s">
        <v>371</v>
      </c>
      <c r="K110" s="72"/>
      <c r="L110" s="64">
        <v>424</v>
      </c>
      <c r="M110" s="68" t="s">
        <v>368</v>
      </c>
      <c r="N110" s="46">
        <v>7.644628099</v>
      </c>
      <c r="O110" s="38" t="s">
        <v>368</v>
      </c>
      <c r="P110" s="40"/>
      <c r="Q110" s="72" t="str">
        <f t="shared" si="16"/>
        <v>NO</v>
      </c>
      <c r="R110" s="76" t="s">
        <v>371</v>
      </c>
      <c r="S110" s="41">
        <v>18059.68</v>
      </c>
      <c r="T110" s="47">
        <v>1643.7703572675453</v>
      </c>
      <c r="U110" s="47">
        <v>2472</v>
      </c>
      <c r="V110" s="48">
        <v>2400.058236743422</v>
      </c>
      <c r="W110" s="49">
        <f t="shared" si="11"/>
        <v>1</v>
      </c>
      <c r="X110" s="34">
        <f t="shared" si="17"/>
        <v>1</v>
      </c>
      <c r="Y110" s="34">
        <f t="shared" si="12"/>
        <v>0</v>
      </c>
      <c r="Z110" s="36">
        <f t="shared" si="13"/>
        <v>0</v>
      </c>
      <c r="AA110" s="86" t="str">
        <f t="shared" si="18"/>
        <v>SRSA</v>
      </c>
      <c r="AB110" s="49">
        <f t="shared" si="19"/>
        <v>1</v>
      </c>
      <c r="AC110" s="34">
        <f t="shared" si="20"/>
        <v>0</v>
      </c>
      <c r="AD110" s="36">
        <f t="shared" si="21"/>
        <v>0</v>
      </c>
      <c r="AE110" s="86" t="str">
        <f t="shared" si="14"/>
        <v>-</v>
      </c>
      <c r="AF110" s="49">
        <f t="shared" si="15"/>
        <v>0</v>
      </c>
    </row>
    <row r="111" spans="1:32" ht="12.75">
      <c r="A111" s="91">
        <v>1904950</v>
      </c>
      <c r="B111" s="91" t="s">
        <v>1131</v>
      </c>
      <c r="C111" s="49" t="s">
        <v>1132</v>
      </c>
      <c r="D111" s="34" t="s">
        <v>1133</v>
      </c>
      <c r="E111" s="34" t="s">
        <v>1134</v>
      </c>
      <c r="F111" s="34">
        <v>52553</v>
      </c>
      <c r="G111" s="35" t="s">
        <v>354</v>
      </c>
      <c r="H111" s="36">
        <v>6419694226</v>
      </c>
      <c r="I111" s="37">
        <v>7</v>
      </c>
      <c r="J111" s="38" t="s">
        <v>371</v>
      </c>
      <c r="K111" s="72"/>
      <c r="L111" s="64">
        <v>791</v>
      </c>
      <c r="M111" s="68" t="s">
        <v>368</v>
      </c>
      <c r="N111" s="46">
        <v>6.099110546</v>
      </c>
      <c r="O111" s="38" t="s">
        <v>368</v>
      </c>
      <c r="P111" s="40"/>
      <c r="Q111" s="72" t="str">
        <f t="shared" si="16"/>
        <v>NO</v>
      </c>
      <c r="R111" s="76" t="s">
        <v>371</v>
      </c>
      <c r="S111" s="41">
        <v>31041.19</v>
      </c>
      <c r="T111" s="47">
        <v>3587.0404640079596</v>
      </c>
      <c r="U111" s="47">
        <v>4967</v>
      </c>
      <c r="V111" s="48">
        <v>6301.883409013812</v>
      </c>
      <c r="W111" s="49">
        <f t="shared" si="11"/>
        <v>1</v>
      </c>
      <c r="X111" s="34">
        <f t="shared" si="17"/>
        <v>0</v>
      </c>
      <c r="Y111" s="34">
        <f t="shared" si="12"/>
        <v>0</v>
      </c>
      <c r="Z111" s="36">
        <f t="shared" si="13"/>
        <v>0</v>
      </c>
      <c r="AA111" s="86" t="str">
        <f t="shared" si="18"/>
        <v>-</v>
      </c>
      <c r="AB111" s="49">
        <f t="shared" si="19"/>
        <v>1</v>
      </c>
      <c r="AC111" s="34">
        <f t="shared" si="20"/>
        <v>0</v>
      </c>
      <c r="AD111" s="36">
        <f t="shared" si="21"/>
        <v>0</v>
      </c>
      <c r="AE111" s="86" t="str">
        <f t="shared" si="14"/>
        <v>-</v>
      </c>
      <c r="AF111" s="49">
        <f t="shared" si="15"/>
        <v>0</v>
      </c>
    </row>
    <row r="112" spans="1:32" ht="12.75">
      <c r="A112" s="91">
        <v>1910500</v>
      </c>
      <c r="B112" s="91" t="s">
        <v>1401</v>
      </c>
      <c r="C112" s="49" t="s">
        <v>1402</v>
      </c>
      <c r="D112" s="34" t="s">
        <v>1403</v>
      </c>
      <c r="E112" s="34" t="s">
        <v>1404</v>
      </c>
      <c r="F112" s="34">
        <v>52042</v>
      </c>
      <c r="G112" s="35" t="s">
        <v>354</v>
      </c>
      <c r="H112" s="36">
        <v>5639286411</v>
      </c>
      <c r="I112" s="37">
        <v>7</v>
      </c>
      <c r="J112" s="38" t="s">
        <v>371</v>
      </c>
      <c r="K112" s="72"/>
      <c r="L112" s="64">
        <v>559</v>
      </c>
      <c r="M112" s="68" t="s">
        <v>368</v>
      </c>
      <c r="N112" s="46">
        <v>6.858054226</v>
      </c>
      <c r="O112" s="38" t="s">
        <v>368</v>
      </c>
      <c r="P112" s="40"/>
      <c r="Q112" s="72" t="str">
        <f t="shared" si="16"/>
        <v>NO</v>
      </c>
      <c r="R112" s="76" t="s">
        <v>371</v>
      </c>
      <c r="S112" s="41">
        <v>22999.01</v>
      </c>
      <c r="T112" s="47">
        <v>3053.7696574021497</v>
      </c>
      <c r="U112" s="47">
        <v>4007</v>
      </c>
      <c r="V112" s="48">
        <v>4145.974518036408</v>
      </c>
      <c r="W112" s="49">
        <f t="shared" si="11"/>
        <v>1</v>
      </c>
      <c r="X112" s="34">
        <f t="shared" si="17"/>
        <v>1</v>
      </c>
      <c r="Y112" s="34">
        <f t="shared" si="12"/>
        <v>0</v>
      </c>
      <c r="Z112" s="36">
        <f t="shared" si="13"/>
        <v>0</v>
      </c>
      <c r="AA112" s="86" t="str">
        <f t="shared" si="18"/>
        <v>SRSA</v>
      </c>
      <c r="AB112" s="49">
        <f t="shared" si="19"/>
        <v>1</v>
      </c>
      <c r="AC112" s="34">
        <f t="shared" si="20"/>
        <v>0</v>
      </c>
      <c r="AD112" s="36">
        <f t="shared" si="21"/>
        <v>0</v>
      </c>
      <c r="AE112" s="86" t="str">
        <f t="shared" si="14"/>
        <v>-</v>
      </c>
      <c r="AF112" s="49">
        <f t="shared" si="15"/>
        <v>0</v>
      </c>
    </row>
    <row r="113" spans="1:32" ht="12.75">
      <c r="A113" s="91">
        <v>1910690</v>
      </c>
      <c r="B113" s="91" t="s">
        <v>1405</v>
      </c>
      <c r="C113" s="49" t="s">
        <v>1406</v>
      </c>
      <c r="D113" s="34" t="s">
        <v>1407</v>
      </c>
      <c r="E113" s="34" t="s">
        <v>1408</v>
      </c>
      <c r="F113" s="34">
        <v>50627</v>
      </c>
      <c r="G113" s="35" t="s">
        <v>354</v>
      </c>
      <c r="H113" s="36">
        <v>6419395631</v>
      </c>
      <c r="I113" s="37">
        <v>7</v>
      </c>
      <c r="J113" s="38" t="s">
        <v>371</v>
      </c>
      <c r="K113" s="72"/>
      <c r="L113" s="64">
        <v>658</v>
      </c>
      <c r="M113" s="68" t="s">
        <v>368</v>
      </c>
      <c r="N113" s="46">
        <v>7.471264368</v>
      </c>
      <c r="O113" s="38" t="s">
        <v>368</v>
      </c>
      <c r="P113" s="40"/>
      <c r="Q113" s="72" t="str">
        <f t="shared" si="16"/>
        <v>NO</v>
      </c>
      <c r="R113" s="76" t="s">
        <v>371</v>
      </c>
      <c r="S113" s="41">
        <v>33236.19</v>
      </c>
      <c r="T113" s="47">
        <v>3461.681275927789</v>
      </c>
      <c r="U113" s="47">
        <v>4611</v>
      </c>
      <c r="V113" s="48">
        <v>5769.476185610376</v>
      </c>
      <c r="W113" s="49">
        <f t="shared" si="11"/>
        <v>1</v>
      </c>
      <c r="X113" s="34">
        <f t="shared" si="17"/>
        <v>0</v>
      </c>
      <c r="Y113" s="34">
        <f t="shared" si="12"/>
        <v>0</v>
      </c>
      <c r="Z113" s="36">
        <f t="shared" si="13"/>
        <v>0</v>
      </c>
      <c r="AA113" s="86" t="str">
        <f t="shared" si="18"/>
        <v>-</v>
      </c>
      <c r="AB113" s="49">
        <f t="shared" si="19"/>
        <v>1</v>
      </c>
      <c r="AC113" s="34">
        <f t="shared" si="20"/>
        <v>0</v>
      </c>
      <c r="AD113" s="36">
        <f t="shared" si="21"/>
        <v>0</v>
      </c>
      <c r="AE113" s="86" t="str">
        <f t="shared" si="14"/>
        <v>-</v>
      </c>
      <c r="AF113" s="49">
        <f t="shared" si="15"/>
        <v>0</v>
      </c>
    </row>
    <row r="114" spans="1:32" ht="12.75">
      <c r="A114" s="91">
        <v>1910710</v>
      </c>
      <c r="B114" s="91" t="s">
        <v>1409</v>
      </c>
      <c r="C114" s="49" t="s">
        <v>1410</v>
      </c>
      <c r="D114" s="34" t="s">
        <v>1411</v>
      </c>
      <c r="E114" s="34" t="s">
        <v>1412</v>
      </c>
      <c r="F114" s="34">
        <v>51531</v>
      </c>
      <c r="G114" s="35" t="s">
        <v>354</v>
      </c>
      <c r="H114" s="36">
        <v>7127644616</v>
      </c>
      <c r="I114" s="37">
        <v>7</v>
      </c>
      <c r="J114" s="38" t="s">
        <v>371</v>
      </c>
      <c r="K114" s="72"/>
      <c r="L114" s="64">
        <v>277</v>
      </c>
      <c r="M114" s="68" t="s">
        <v>368</v>
      </c>
      <c r="N114" s="46">
        <v>10.32258065</v>
      </c>
      <c r="O114" s="38" t="s">
        <v>368</v>
      </c>
      <c r="P114" s="40"/>
      <c r="Q114" s="72" t="str">
        <f t="shared" si="16"/>
        <v>NO</v>
      </c>
      <c r="R114" s="76" t="s">
        <v>371</v>
      </c>
      <c r="S114" s="41">
        <v>10563.69</v>
      </c>
      <c r="T114" s="47">
        <v>992.4432147706807</v>
      </c>
      <c r="U114" s="47">
        <v>1510</v>
      </c>
      <c r="V114" s="48">
        <v>1493.2600528403634</v>
      </c>
      <c r="W114" s="49">
        <f t="shared" si="11"/>
        <v>1</v>
      </c>
      <c r="X114" s="34">
        <f t="shared" si="17"/>
        <v>1</v>
      </c>
      <c r="Y114" s="34">
        <f t="shared" si="12"/>
        <v>0</v>
      </c>
      <c r="Z114" s="36">
        <f t="shared" si="13"/>
        <v>0</v>
      </c>
      <c r="AA114" s="86" t="str">
        <f t="shared" si="18"/>
        <v>SRSA</v>
      </c>
      <c r="AB114" s="49">
        <f t="shared" si="19"/>
        <v>1</v>
      </c>
      <c r="AC114" s="34">
        <f t="shared" si="20"/>
        <v>0</v>
      </c>
      <c r="AD114" s="36">
        <f t="shared" si="21"/>
        <v>0</v>
      </c>
      <c r="AE114" s="86" t="str">
        <f t="shared" si="14"/>
        <v>-</v>
      </c>
      <c r="AF114" s="49">
        <f t="shared" si="15"/>
        <v>0</v>
      </c>
    </row>
    <row r="115" spans="1:32" ht="12.75">
      <c r="A115" s="91">
        <v>1910950</v>
      </c>
      <c r="B115" s="91" t="s">
        <v>1413</v>
      </c>
      <c r="C115" s="49" t="s">
        <v>1414</v>
      </c>
      <c r="D115" s="34" t="s">
        <v>1415</v>
      </c>
      <c r="E115" s="34" t="s">
        <v>1416</v>
      </c>
      <c r="F115" s="34">
        <v>50536</v>
      </c>
      <c r="G115" s="35" t="s">
        <v>354</v>
      </c>
      <c r="H115" s="36">
        <v>7128523201</v>
      </c>
      <c r="I115" s="37" t="s">
        <v>378</v>
      </c>
      <c r="J115" s="38" t="s">
        <v>368</v>
      </c>
      <c r="K115" s="72"/>
      <c r="L115" s="64">
        <v>709</v>
      </c>
      <c r="M115" s="68" t="s">
        <v>368</v>
      </c>
      <c r="N115" s="46">
        <v>13.06017926</v>
      </c>
      <c r="O115" s="38" t="s">
        <v>368</v>
      </c>
      <c r="P115" s="40"/>
      <c r="Q115" s="72" t="str">
        <f t="shared" si="16"/>
        <v>NO</v>
      </c>
      <c r="R115" s="76" t="s">
        <v>371</v>
      </c>
      <c r="S115" s="41">
        <v>41264.12</v>
      </c>
      <c r="T115" s="47">
        <v>3296.2208634784265</v>
      </c>
      <c r="U115" s="47">
        <v>4144.17</v>
      </c>
      <c r="V115" s="48">
        <v>4203.798102550594</v>
      </c>
      <c r="W115" s="49">
        <f t="shared" si="11"/>
        <v>0</v>
      </c>
      <c r="X115" s="34">
        <f t="shared" si="17"/>
        <v>0</v>
      </c>
      <c r="Y115" s="34">
        <f t="shared" si="12"/>
        <v>0</v>
      </c>
      <c r="Z115" s="36">
        <f t="shared" si="13"/>
        <v>0</v>
      </c>
      <c r="AA115" s="86" t="str">
        <f t="shared" si="18"/>
        <v>-</v>
      </c>
      <c r="AB115" s="49">
        <f t="shared" si="19"/>
        <v>1</v>
      </c>
      <c r="AC115" s="34">
        <f t="shared" si="20"/>
        <v>0</v>
      </c>
      <c r="AD115" s="36">
        <f t="shared" si="21"/>
        <v>0</v>
      </c>
      <c r="AE115" s="86" t="str">
        <f t="shared" si="14"/>
        <v>-</v>
      </c>
      <c r="AF115" s="49">
        <f t="shared" si="15"/>
        <v>0</v>
      </c>
    </row>
    <row r="116" spans="1:32" ht="12.75">
      <c r="A116" s="91">
        <v>1910980</v>
      </c>
      <c r="B116" s="91" t="s">
        <v>1417</v>
      </c>
      <c r="C116" s="49" t="s">
        <v>1418</v>
      </c>
      <c r="D116" s="34" t="s">
        <v>1419</v>
      </c>
      <c r="E116" s="34" t="s">
        <v>1420</v>
      </c>
      <c r="F116" s="34">
        <v>52316</v>
      </c>
      <c r="G116" s="35" t="s">
        <v>354</v>
      </c>
      <c r="H116" s="36">
        <v>3196643634</v>
      </c>
      <c r="I116" s="37">
        <v>7</v>
      </c>
      <c r="J116" s="38" t="s">
        <v>371</v>
      </c>
      <c r="K116" s="72"/>
      <c r="L116" s="64">
        <v>480</v>
      </c>
      <c r="M116" s="68" t="s">
        <v>368</v>
      </c>
      <c r="N116" s="46">
        <v>10.18099548</v>
      </c>
      <c r="O116" s="38" t="s">
        <v>368</v>
      </c>
      <c r="P116" s="40"/>
      <c r="Q116" s="72" t="str">
        <f t="shared" si="16"/>
        <v>NO</v>
      </c>
      <c r="R116" s="76" t="s">
        <v>371</v>
      </c>
      <c r="S116" s="41">
        <v>19769.86</v>
      </c>
      <c r="T116" s="47">
        <v>1537.9944577359452</v>
      </c>
      <c r="U116" s="47">
        <v>2464</v>
      </c>
      <c r="V116" s="48">
        <v>3631.8420075894433</v>
      </c>
      <c r="W116" s="49">
        <f t="shared" si="11"/>
        <v>1</v>
      </c>
      <c r="X116" s="34">
        <f t="shared" si="17"/>
        <v>1</v>
      </c>
      <c r="Y116" s="34">
        <f t="shared" si="12"/>
        <v>0</v>
      </c>
      <c r="Z116" s="36">
        <f t="shared" si="13"/>
        <v>0</v>
      </c>
      <c r="AA116" s="86" t="str">
        <f t="shared" si="18"/>
        <v>SRSA</v>
      </c>
      <c r="AB116" s="49">
        <f t="shared" si="19"/>
        <v>1</v>
      </c>
      <c r="AC116" s="34">
        <f t="shared" si="20"/>
        <v>0</v>
      </c>
      <c r="AD116" s="36">
        <f t="shared" si="21"/>
        <v>0</v>
      </c>
      <c r="AE116" s="86" t="str">
        <f t="shared" si="14"/>
        <v>-</v>
      </c>
      <c r="AF116" s="49">
        <f t="shared" si="15"/>
        <v>0</v>
      </c>
    </row>
    <row r="117" spans="1:32" ht="12.75">
      <c r="A117" s="91">
        <v>1911040</v>
      </c>
      <c r="B117" s="91" t="s">
        <v>1421</v>
      </c>
      <c r="C117" s="49" t="s">
        <v>1422</v>
      </c>
      <c r="D117" s="34" t="s">
        <v>1423</v>
      </c>
      <c r="E117" s="34" t="s">
        <v>1424</v>
      </c>
      <c r="F117" s="34">
        <v>51638</v>
      </c>
      <c r="G117" s="35">
        <v>299</v>
      </c>
      <c r="H117" s="36">
        <v>7123793117</v>
      </c>
      <c r="I117" s="37">
        <v>7</v>
      </c>
      <c r="J117" s="38" t="s">
        <v>371</v>
      </c>
      <c r="K117" s="72"/>
      <c r="L117" s="64">
        <v>256</v>
      </c>
      <c r="M117" s="68" t="s">
        <v>368</v>
      </c>
      <c r="N117" s="46">
        <v>5.284552846</v>
      </c>
      <c r="O117" s="38" t="s">
        <v>368</v>
      </c>
      <c r="P117" s="40"/>
      <c r="Q117" s="72" t="str">
        <f t="shared" si="16"/>
        <v>NO</v>
      </c>
      <c r="R117" s="76" t="s">
        <v>371</v>
      </c>
      <c r="S117" s="41">
        <v>9222.62</v>
      </c>
      <c r="T117" s="47">
        <v>1100.5597650557415</v>
      </c>
      <c r="U117" s="47">
        <v>1560</v>
      </c>
      <c r="V117" s="48">
        <v>1374.9820288530077</v>
      </c>
      <c r="W117" s="49">
        <f t="shared" si="11"/>
        <v>1</v>
      </c>
      <c r="X117" s="34">
        <f t="shared" si="17"/>
        <v>1</v>
      </c>
      <c r="Y117" s="34">
        <f t="shared" si="12"/>
        <v>0</v>
      </c>
      <c r="Z117" s="36">
        <f t="shared" si="13"/>
        <v>0</v>
      </c>
      <c r="AA117" s="86" t="str">
        <f t="shared" si="18"/>
        <v>SRSA</v>
      </c>
      <c r="AB117" s="49">
        <f t="shared" si="19"/>
        <v>1</v>
      </c>
      <c r="AC117" s="34">
        <f t="shared" si="20"/>
        <v>0</v>
      </c>
      <c r="AD117" s="36">
        <f t="shared" si="21"/>
        <v>0</v>
      </c>
      <c r="AE117" s="86" t="str">
        <f t="shared" si="14"/>
        <v>-</v>
      </c>
      <c r="AF117" s="49">
        <f t="shared" si="15"/>
        <v>0</v>
      </c>
    </row>
    <row r="118" spans="1:32" ht="12.75">
      <c r="A118" s="91">
        <v>1911070</v>
      </c>
      <c r="B118" s="91" t="s">
        <v>1425</v>
      </c>
      <c r="C118" s="49" t="s">
        <v>1426</v>
      </c>
      <c r="D118" s="34" t="s">
        <v>1427</v>
      </c>
      <c r="E118" s="34" t="s">
        <v>1428</v>
      </c>
      <c r="F118" s="34">
        <v>51334</v>
      </c>
      <c r="G118" s="35">
        <v>118</v>
      </c>
      <c r="H118" s="36">
        <v>7123622692</v>
      </c>
      <c r="I118" s="37">
        <v>6</v>
      </c>
      <c r="J118" s="38" t="s">
        <v>368</v>
      </c>
      <c r="K118" s="72"/>
      <c r="L118" s="64">
        <v>1283</v>
      </c>
      <c r="M118" s="68" t="s">
        <v>368</v>
      </c>
      <c r="N118" s="46">
        <v>10.4276069</v>
      </c>
      <c r="O118" s="38" t="s">
        <v>368</v>
      </c>
      <c r="P118" s="40"/>
      <c r="Q118" s="72" t="str">
        <f t="shared" si="16"/>
        <v>NO</v>
      </c>
      <c r="R118" s="76" t="s">
        <v>371</v>
      </c>
      <c r="S118" s="41">
        <v>62740.78</v>
      </c>
      <c r="T118" s="47">
        <v>5909.102172652966</v>
      </c>
      <c r="U118" s="47">
        <v>7913.28</v>
      </c>
      <c r="V118" s="48">
        <v>9317.839073163312</v>
      </c>
      <c r="W118" s="49">
        <f t="shared" si="11"/>
        <v>0</v>
      </c>
      <c r="X118" s="34">
        <f t="shared" si="17"/>
        <v>0</v>
      </c>
      <c r="Y118" s="34">
        <f t="shared" si="12"/>
        <v>0</v>
      </c>
      <c r="Z118" s="36">
        <f t="shared" si="13"/>
        <v>0</v>
      </c>
      <c r="AA118" s="86" t="str">
        <f t="shared" si="18"/>
        <v>-</v>
      </c>
      <c r="AB118" s="49">
        <f t="shared" si="19"/>
        <v>1</v>
      </c>
      <c r="AC118" s="34">
        <f t="shared" si="20"/>
        <v>0</v>
      </c>
      <c r="AD118" s="36">
        <f t="shared" si="21"/>
        <v>0</v>
      </c>
      <c r="AE118" s="86" t="str">
        <f t="shared" si="14"/>
        <v>-</v>
      </c>
      <c r="AF118" s="49">
        <f t="shared" si="15"/>
        <v>0</v>
      </c>
    </row>
    <row r="119" spans="1:32" ht="12.75">
      <c r="A119" s="91">
        <v>1911250</v>
      </c>
      <c r="B119" s="91" t="s">
        <v>1429</v>
      </c>
      <c r="C119" s="49" t="s">
        <v>1430</v>
      </c>
      <c r="D119" s="34" t="s">
        <v>1431</v>
      </c>
      <c r="E119" s="34" t="s">
        <v>1432</v>
      </c>
      <c r="F119" s="34">
        <v>50076</v>
      </c>
      <c r="G119" s="35">
        <v>335</v>
      </c>
      <c r="H119" s="36">
        <v>7122685555</v>
      </c>
      <c r="I119" s="37">
        <v>7</v>
      </c>
      <c r="J119" s="38" t="s">
        <v>371</v>
      </c>
      <c r="K119" s="72"/>
      <c r="L119" s="64">
        <v>266</v>
      </c>
      <c r="M119" s="68" t="s">
        <v>368</v>
      </c>
      <c r="N119" s="46">
        <v>20.12195122</v>
      </c>
      <c r="O119" s="38" t="s">
        <v>371</v>
      </c>
      <c r="P119" s="40"/>
      <c r="Q119" s="72" t="str">
        <f t="shared" si="16"/>
        <v>NO</v>
      </c>
      <c r="R119" s="76" t="s">
        <v>371</v>
      </c>
      <c r="S119" s="41">
        <v>18098.83</v>
      </c>
      <c r="T119" s="47">
        <v>1618.5648353903744</v>
      </c>
      <c r="U119" s="47">
        <v>2045</v>
      </c>
      <c r="V119" s="48">
        <v>2027.2838506778257</v>
      </c>
      <c r="W119" s="49">
        <f t="shared" si="11"/>
        <v>1</v>
      </c>
      <c r="X119" s="34">
        <f t="shared" si="17"/>
        <v>1</v>
      </c>
      <c r="Y119" s="34">
        <f t="shared" si="12"/>
        <v>0</v>
      </c>
      <c r="Z119" s="36">
        <f t="shared" si="13"/>
        <v>0</v>
      </c>
      <c r="AA119" s="86" t="str">
        <f t="shared" si="18"/>
        <v>SRSA</v>
      </c>
      <c r="AB119" s="49">
        <f t="shared" si="19"/>
        <v>1</v>
      </c>
      <c r="AC119" s="34">
        <f t="shared" si="20"/>
        <v>1</v>
      </c>
      <c r="AD119" s="36" t="str">
        <f t="shared" si="21"/>
        <v>Initial</v>
      </c>
      <c r="AE119" s="86" t="str">
        <f t="shared" si="14"/>
        <v>-</v>
      </c>
      <c r="AF119" s="49" t="str">
        <f t="shared" si="15"/>
        <v>SRSA</v>
      </c>
    </row>
    <row r="120" spans="1:32" ht="12.75">
      <c r="A120" s="91">
        <v>1911340</v>
      </c>
      <c r="B120" s="91" t="s">
        <v>1433</v>
      </c>
      <c r="C120" s="49" t="s">
        <v>1434</v>
      </c>
      <c r="D120" s="34" t="s">
        <v>1435</v>
      </c>
      <c r="E120" s="34" t="s">
        <v>319</v>
      </c>
      <c r="F120" s="34">
        <v>52556</v>
      </c>
      <c r="G120" s="35" t="s">
        <v>354</v>
      </c>
      <c r="H120" s="36">
        <v>6414722655</v>
      </c>
      <c r="I120" s="37" t="s">
        <v>374</v>
      </c>
      <c r="J120" s="38" t="s">
        <v>368</v>
      </c>
      <c r="K120" s="72"/>
      <c r="L120" s="64">
        <v>1892</v>
      </c>
      <c r="M120" s="68" t="s">
        <v>368</v>
      </c>
      <c r="N120" s="46">
        <v>13.73827966</v>
      </c>
      <c r="O120" s="38" t="s">
        <v>368</v>
      </c>
      <c r="P120" s="40"/>
      <c r="Q120" s="72" t="str">
        <f t="shared" si="16"/>
        <v>NO</v>
      </c>
      <c r="R120" s="76" t="s">
        <v>371</v>
      </c>
      <c r="S120" s="41">
        <v>114920.89</v>
      </c>
      <c r="T120" s="47">
        <v>8414.608950964994</v>
      </c>
      <c r="U120" s="47">
        <v>11022.57</v>
      </c>
      <c r="V120" s="48">
        <v>11413.829314779807</v>
      </c>
      <c r="W120" s="49">
        <f t="shared" si="11"/>
        <v>0</v>
      </c>
      <c r="X120" s="34">
        <f t="shared" si="17"/>
        <v>0</v>
      </c>
      <c r="Y120" s="34">
        <f t="shared" si="12"/>
        <v>0</v>
      </c>
      <c r="Z120" s="36">
        <f t="shared" si="13"/>
        <v>0</v>
      </c>
      <c r="AA120" s="86" t="str">
        <f t="shared" si="18"/>
        <v>-</v>
      </c>
      <c r="AB120" s="49">
        <f t="shared" si="19"/>
        <v>1</v>
      </c>
      <c r="AC120" s="34">
        <f t="shared" si="20"/>
        <v>0</v>
      </c>
      <c r="AD120" s="36">
        <f t="shared" si="21"/>
        <v>0</v>
      </c>
      <c r="AE120" s="86" t="str">
        <f t="shared" si="14"/>
        <v>-</v>
      </c>
      <c r="AF120" s="49">
        <f t="shared" si="15"/>
        <v>0</v>
      </c>
    </row>
    <row r="121" spans="1:32" ht="12.75">
      <c r="A121" s="91">
        <v>1911520</v>
      </c>
      <c r="B121" s="91" t="s">
        <v>1436</v>
      </c>
      <c r="C121" s="49" t="s">
        <v>1437</v>
      </c>
      <c r="D121" s="34" t="s">
        <v>1438</v>
      </c>
      <c r="E121" s="34" t="s">
        <v>1439</v>
      </c>
      <c r="F121" s="34">
        <v>51639</v>
      </c>
      <c r="G121" s="35" t="s">
        <v>354</v>
      </c>
      <c r="H121" s="36">
        <v>7123858131</v>
      </c>
      <c r="I121" s="37">
        <v>7</v>
      </c>
      <c r="J121" s="38" t="s">
        <v>371</v>
      </c>
      <c r="K121" s="72"/>
      <c r="L121" s="64">
        <v>275</v>
      </c>
      <c r="M121" s="68" t="s">
        <v>368</v>
      </c>
      <c r="N121" s="46">
        <v>6.930693069</v>
      </c>
      <c r="O121" s="38" t="s">
        <v>368</v>
      </c>
      <c r="P121" s="40"/>
      <c r="Q121" s="72" t="str">
        <f t="shared" si="16"/>
        <v>NO</v>
      </c>
      <c r="R121" s="76" t="s">
        <v>371</v>
      </c>
      <c r="S121" s="41">
        <v>13294.45</v>
      </c>
      <c r="T121" s="47">
        <v>909.0857590306298</v>
      </c>
      <c r="U121" s="47">
        <v>1430</v>
      </c>
      <c r="V121" s="48">
        <v>1483.403550841417</v>
      </c>
      <c r="W121" s="49">
        <f t="shared" si="11"/>
        <v>1</v>
      </c>
      <c r="X121" s="34">
        <f t="shared" si="17"/>
        <v>1</v>
      </c>
      <c r="Y121" s="34">
        <f t="shared" si="12"/>
        <v>0</v>
      </c>
      <c r="Z121" s="36">
        <f t="shared" si="13"/>
        <v>0</v>
      </c>
      <c r="AA121" s="86" t="str">
        <f t="shared" si="18"/>
        <v>SRSA</v>
      </c>
      <c r="AB121" s="49">
        <f t="shared" si="19"/>
        <v>1</v>
      </c>
      <c r="AC121" s="34">
        <f t="shared" si="20"/>
        <v>0</v>
      </c>
      <c r="AD121" s="36">
        <f t="shared" si="21"/>
        <v>0</v>
      </c>
      <c r="AE121" s="86" t="str">
        <f t="shared" si="14"/>
        <v>-</v>
      </c>
      <c r="AF121" s="49">
        <f t="shared" si="15"/>
        <v>0</v>
      </c>
    </row>
    <row r="122" spans="1:32" ht="12.75">
      <c r="A122" s="91">
        <v>1911790</v>
      </c>
      <c r="B122" s="91" t="s">
        <v>1440</v>
      </c>
      <c r="C122" s="49" t="s">
        <v>1441</v>
      </c>
      <c r="D122" s="34" t="s">
        <v>1442</v>
      </c>
      <c r="E122" s="34" t="s">
        <v>1443</v>
      </c>
      <c r="F122" s="34">
        <v>50436</v>
      </c>
      <c r="G122" s="35" t="s">
        <v>354</v>
      </c>
      <c r="H122" s="36">
        <v>6415852323</v>
      </c>
      <c r="I122" s="37">
        <v>6</v>
      </c>
      <c r="J122" s="38" t="s">
        <v>368</v>
      </c>
      <c r="K122" s="72"/>
      <c r="L122" s="64">
        <v>2704</v>
      </c>
      <c r="M122" s="68" t="s">
        <v>368</v>
      </c>
      <c r="N122" s="46">
        <v>8.294209703</v>
      </c>
      <c r="O122" s="38" t="s">
        <v>368</v>
      </c>
      <c r="P122" s="40"/>
      <c r="Q122" s="72" t="str">
        <f t="shared" si="16"/>
        <v>NO</v>
      </c>
      <c r="R122" s="76" t="s">
        <v>371</v>
      </c>
      <c r="S122" s="41">
        <v>50413.99</v>
      </c>
      <c r="T122" s="47">
        <v>2527.0229561449173</v>
      </c>
      <c r="U122" s="47">
        <v>5023</v>
      </c>
      <c r="V122" s="48">
        <v>6914.336152260824</v>
      </c>
      <c r="W122" s="49">
        <f t="shared" si="11"/>
        <v>0</v>
      </c>
      <c r="X122" s="34">
        <f t="shared" si="17"/>
        <v>0</v>
      </c>
      <c r="Y122" s="34">
        <f t="shared" si="12"/>
        <v>0</v>
      </c>
      <c r="Z122" s="36">
        <f t="shared" si="13"/>
        <v>0</v>
      </c>
      <c r="AA122" s="86" t="str">
        <f t="shared" si="18"/>
        <v>-</v>
      </c>
      <c r="AB122" s="49">
        <f t="shared" si="19"/>
        <v>1</v>
      </c>
      <c r="AC122" s="34">
        <f t="shared" si="20"/>
        <v>0</v>
      </c>
      <c r="AD122" s="36">
        <f t="shared" si="21"/>
        <v>0</v>
      </c>
      <c r="AE122" s="86" t="str">
        <f t="shared" si="14"/>
        <v>-</v>
      </c>
      <c r="AF122" s="49">
        <f t="shared" si="15"/>
        <v>0</v>
      </c>
    </row>
    <row r="123" spans="1:32" ht="12.75">
      <c r="A123" s="91">
        <v>1911820</v>
      </c>
      <c r="B123" s="91" t="s">
        <v>1444</v>
      </c>
      <c r="C123" s="49" t="s">
        <v>1445</v>
      </c>
      <c r="D123" s="34" t="s">
        <v>1446</v>
      </c>
      <c r="E123" s="34" t="s">
        <v>1447</v>
      </c>
      <c r="F123" s="34">
        <v>50501</v>
      </c>
      <c r="G123" s="35" t="s">
        <v>354</v>
      </c>
      <c r="H123" s="36">
        <v>5155761161</v>
      </c>
      <c r="I123" s="37">
        <v>5</v>
      </c>
      <c r="J123" s="38" t="s">
        <v>368</v>
      </c>
      <c r="K123" s="72"/>
      <c r="L123" s="64">
        <v>3803</v>
      </c>
      <c r="M123" s="68" t="s">
        <v>368</v>
      </c>
      <c r="N123" s="46">
        <v>12.12856277</v>
      </c>
      <c r="O123" s="38" t="s">
        <v>368</v>
      </c>
      <c r="P123" s="40"/>
      <c r="Q123" s="72" t="str">
        <f t="shared" si="16"/>
        <v>NO</v>
      </c>
      <c r="R123" s="76" t="s">
        <v>368</v>
      </c>
      <c r="S123" s="41">
        <v>261554.84</v>
      </c>
      <c r="T123" s="47">
        <v>23858.7417022503</v>
      </c>
      <c r="U123" s="47">
        <v>25885.73</v>
      </c>
      <c r="V123" s="48">
        <v>36528.94091369489</v>
      </c>
      <c r="W123" s="49">
        <f t="shared" si="11"/>
        <v>0</v>
      </c>
      <c r="X123" s="34">
        <f t="shared" si="17"/>
        <v>0</v>
      </c>
      <c r="Y123" s="34">
        <f t="shared" si="12"/>
        <v>0</v>
      </c>
      <c r="Z123" s="36">
        <f t="shared" si="13"/>
        <v>0</v>
      </c>
      <c r="AA123" s="86" t="str">
        <f t="shared" si="18"/>
        <v>-</v>
      </c>
      <c r="AB123" s="49">
        <f t="shared" si="19"/>
        <v>0</v>
      </c>
      <c r="AC123" s="34">
        <f t="shared" si="20"/>
        <v>0</v>
      </c>
      <c r="AD123" s="36">
        <f t="shared" si="21"/>
        <v>0</v>
      </c>
      <c r="AE123" s="86" t="str">
        <f t="shared" si="14"/>
        <v>-</v>
      </c>
      <c r="AF123" s="49">
        <f t="shared" si="15"/>
        <v>0</v>
      </c>
    </row>
    <row r="124" spans="1:32" ht="12.75">
      <c r="A124" s="91">
        <v>1911850</v>
      </c>
      <c r="B124" s="91" t="s">
        <v>1448</v>
      </c>
      <c r="C124" s="49" t="s">
        <v>1449</v>
      </c>
      <c r="D124" s="34" t="s">
        <v>1450</v>
      </c>
      <c r="E124" s="34" t="s">
        <v>1451</v>
      </c>
      <c r="F124" s="34">
        <v>52627</v>
      </c>
      <c r="G124" s="35" t="s">
        <v>354</v>
      </c>
      <c r="H124" s="36">
        <v>3193727252</v>
      </c>
      <c r="I124" s="37" t="s">
        <v>374</v>
      </c>
      <c r="J124" s="38" t="s">
        <v>368</v>
      </c>
      <c r="K124" s="72"/>
      <c r="L124" s="64">
        <v>2157</v>
      </c>
      <c r="M124" s="68" t="s">
        <v>368</v>
      </c>
      <c r="N124" s="46">
        <v>12.80719972</v>
      </c>
      <c r="O124" s="38" t="s">
        <v>368</v>
      </c>
      <c r="P124" s="40"/>
      <c r="Q124" s="72" t="str">
        <f t="shared" si="16"/>
        <v>NO</v>
      </c>
      <c r="R124" s="76" t="s">
        <v>371</v>
      </c>
      <c r="S124" s="41">
        <v>136174.6</v>
      </c>
      <c r="T124" s="47">
        <v>11010.53085075246</v>
      </c>
      <c r="U124" s="47">
        <v>12617</v>
      </c>
      <c r="V124" s="48">
        <v>20790.773208103943</v>
      </c>
      <c r="W124" s="49">
        <f t="shared" si="11"/>
        <v>0</v>
      </c>
      <c r="X124" s="34">
        <f t="shared" si="17"/>
        <v>0</v>
      </c>
      <c r="Y124" s="34">
        <f t="shared" si="12"/>
        <v>0</v>
      </c>
      <c r="Z124" s="36">
        <f t="shared" si="13"/>
        <v>0</v>
      </c>
      <c r="AA124" s="86" t="str">
        <f t="shared" si="18"/>
        <v>-</v>
      </c>
      <c r="AB124" s="49">
        <f t="shared" si="19"/>
        <v>1</v>
      </c>
      <c r="AC124" s="34">
        <f t="shared" si="20"/>
        <v>0</v>
      </c>
      <c r="AD124" s="36">
        <f t="shared" si="21"/>
        <v>0</v>
      </c>
      <c r="AE124" s="86" t="str">
        <f t="shared" si="14"/>
        <v>-</v>
      </c>
      <c r="AF124" s="49">
        <f t="shared" si="15"/>
        <v>0</v>
      </c>
    </row>
    <row r="125" spans="1:32" ht="12.75">
      <c r="A125" s="91">
        <v>1911910</v>
      </c>
      <c r="B125" s="91" t="s">
        <v>1452</v>
      </c>
      <c r="C125" s="49" t="s">
        <v>1453</v>
      </c>
      <c r="D125" s="34" t="s">
        <v>1454</v>
      </c>
      <c r="E125" s="34" t="s">
        <v>361</v>
      </c>
      <c r="F125" s="34">
        <v>52570</v>
      </c>
      <c r="G125" s="35" t="s">
        <v>354</v>
      </c>
      <c r="H125" s="36">
        <v>6416564976</v>
      </c>
      <c r="I125" s="37">
        <v>7</v>
      </c>
      <c r="J125" s="38" t="s">
        <v>371</v>
      </c>
      <c r="K125" s="72"/>
      <c r="L125" s="64">
        <v>49</v>
      </c>
      <c r="M125" s="68" t="s">
        <v>368</v>
      </c>
      <c r="N125" s="46">
        <v>38.5665529</v>
      </c>
      <c r="O125" s="38" t="s">
        <v>371</v>
      </c>
      <c r="P125" s="40"/>
      <c r="Q125" s="72" t="str">
        <f t="shared" si="16"/>
        <v>NO</v>
      </c>
      <c r="R125" s="76" t="s">
        <v>371</v>
      </c>
      <c r="S125" s="41">
        <v>24936.03</v>
      </c>
      <c r="T125" s="47">
        <v>2419.1515563621047</v>
      </c>
      <c r="U125" s="47">
        <v>2344</v>
      </c>
      <c r="V125" s="48">
        <v>747.0424830032896</v>
      </c>
      <c r="W125" s="49">
        <f t="shared" si="11"/>
        <v>1</v>
      </c>
      <c r="X125" s="34">
        <f t="shared" si="17"/>
        <v>1</v>
      </c>
      <c r="Y125" s="34">
        <f t="shared" si="12"/>
        <v>0</v>
      </c>
      <c r="Z125" s="36">
        <f t="shared" si="13"/>
        <v>0</v>
      </c>
      <c r="AA125" s="86" t="str">
        <f t="shared" si="18"/>
        <v>SRSA</v>
      </c>
      <c r="AB125" s="49">
        <f t="shared" si="19"/>
        <v>1</v>
      </c>
      <c r="AC125" s="34">
        <f t="shared" si="20"/>
        <v>1</v>
      </c>
      <c r="AD125" s="36" t="str">
        <f t="shared" si="21"/>
        <v>Initial</v>
      </c>
      <c r="AE125" s="86" t="str">
        <f t="shared" si="14"/>
        <v>-</v>
      </c>
      <c r="AF125" s="49" t="str">
        <f t="shared" si="15"/>
        <v>SRSA</v>
      </c>
    </row>
    <row r="126" spans="1:32" ht="12.75">
      <c r="A126" s="91">
        <v>1911970</v>
      </c>
      <c r="B126" s="91" t="s">
        <v>1455</v>
      </c>
      <c r="C126" s="49" t="s">
        <v>1456</v>
      </c>
      <c r="D126" s="34" t="s">
        <v>1457</v>
      </c>
      <c r="E126" s="34" t="s">
        <v>1458</v>
      </c>
      <c r="F126" s="34">
        <v>50630</v>
      </c>
      <c r="G126" s="35">
        <v>337</v>
      </c>
      <c r="H126" s="36">
        <v>5632375364</v>
      </c>
      <c r="I126" s="37">
        <v>7</v>
      </c>
      <c r="J126" s="38" t="s">
        <v>371</v>
      </c>
      <c r="K126" s="72"/>
      <c r="L126" s="64">
        <v>329</v>
      </c>
      <c r="M126" s="68" t="s">
        <v>368</v>
      </c>
      <c r="N126" s="46">
        <v>13.80368098</v>
      </c>
      <c r="O126" s="38" t="s">
        <v>368</v>
      </c>
      <c r="P126" s="40"/>
      <c r="Q126" s="72" t="str">
        <f t="shared" si="16"/>
        <v>NO</v>
      </c>
      <c r="R126" s="76" t="s">
        <v>371</v>
      </c>
      <c r="S126" s="41">
        <v>14414.57</v>
      </c>
      <c r="T126" s="47">
        <v>1019.7789928481269</v>
      </c>
      <c r="U126" s="47">
        <v>1666</v>
      </c>
      <c r="V126" s="48">
        <v>1818.524618805591</v>
      </c>
      <c r="W126" s="49">
        <f t="shared" si="11"/>
        <v>1</v>
      </c>
      <c r="X126" s="34">
        <f t="shared" si="17"/>
        <v>1</v>
      </c>
      <c r="Y126" s="34">
        <f t="shared" si="12"/>
        <v>0</v>
      </c>
      <c r="Z126" s="36">
        <f t="shared" si="13"/>
        <v>0</v>
      </c>
      <c r="AA126" s="86" t="str">
        <f t="shared" si="18"/>
        <v>SRSA</v>
      </c>
      <c r="AB126" s="49">
        <f t="shared" si="19"/>
        <v>1</v>
      </c>
      <c r="AC126" s="34">
        <f t="shared" si="20"/>
        <v>0</v>
      </c>
      <c r="AD126" s="36">
        <f t="shared" si="21"/>
        <v>0</v>
      </c>
      <c r="AE126" s="86" t="str">
        <f t="shared" si="14"/>
        <v>-</v>
      </c>
      <c r="AF126" s="49">
        <f t="shared" si="15"/>
        <v>0</v>
      </c>
    </row>
    <row r="127" spans="1:32" ht="12.75">
      <c r="A127" s="91">
        <v>1912060</v>
      </c>
      <c r="B127" s="91" t="s">
        <v>1459</v>
      </c>
      <c r="C127" s="49" t="s">
        <v>1460</v>
      </c>
      <c r="D127" s="34" t="s">
        <v>1461</v>
      </c>
      <c r="E127" s="34" t="s">
        <v>280</v>
      </c>
      <c r="F127" s="34">
        <v>52561</v>
      </c>
      <c r="G127" s="35" t="s">
        <v>354</v>
      </c>
      <c r="H127" s="36">
        <v>6419334211</v>
      </c>
      <c r="I127" s="37">
        <v>7</v>
      </c>
      <c r="J127" s="38" t="s">
        <v>371</v>
      </c>
      <c r="K127" s="72"/>
      <c r="L127" s="64">
        <v>97</v>
      </c>
      <c r="M127" s="68" t="s">
        <v>368</v>
      </c>
      <c r="N127" s="46">
        <v>7.655502392</v>
      </c>
      <c r="O127" s="38" t="s">
        <v>368</v>
      </c>
      <c r="P127" s="40"/>
      <c r="Q127" s="72" t="str">
        <f t="shared" si="16"/>
        <v>NO</v>
      </c>
      <c r="R127" s="76" t="s">
        <v>371</v>
      </c>
      <c r="S127" s="41">
        <v>7372.13</v>
      </c>
      <c r="T127" s="47">
        <v>682.7148706858851</v>
      </c>
      <c r="U127" s="47">
        <v>834</v>
      </c>
      <c r="V127" s="48">
        <v>762.1394669223796</v>
      </c>
      <c r="W127" s="49">
        <f t="shared" si="11"/>
        <v>1</v>
      </c>
      <c r="X127" s="34">
        <f t="shared" si="17"/>
        <v>1</v>
      </c>
      <c r="Y127" s="34">
        <f t="shared" si="12"/>
        <v>0</v>
      </c>
      <c r="Z127" s="36">
        <f t="shared" si="13"/>
        <v>0</v>
      </c>
      <c r="AA127" s="86" t="str">
        <f t="shared" si="18"/>
        <v>SRSA</v>
      </c>
      <c r="AB127" s="49">
        <f t="shared" si="19"/>
        <v>1</v>
      </c>
      <c r="AC127" s="34">
        <f t="shared" si="20"/>
        <v>0</v>
      </c>
      <c r="AD127" s="36">
        <f t="shared" si="21"/>
        <v>0</v>
      </c>
      <c r="AE127" s="86" t="str">
        <f t="shared" si="14"/>
        <v>-</v>
      </c>
      <c r="AF127" s="49">
        <f t="shared" si="15"/>
        <v>0</v>
      </c>
    </row>
    <row r="128" spans="1:32" ht="12.75">
      <c r="A128" s="91">
        <v>1912120</v>
      </c>
      <c r="B128" s="91" t="s">
        <v>1462</v>
      </c>
      <c r="C128" s="49" t="s">
        <v>1463</v>
      </c>
      <c r="D128" s="34" t="s">
        <v>294</v>
      </c>
      <c r="E128" s="34" t="s">
        <v>1464</v>
      </c>
      <c r="F128" s="34">
        <v>51653</v>
      </c>
      <c r="G128" s="35">
        <v>310</v>
      </c>
      <c r="H128" s="36">
        <v>7126292325</v>
      </c>
      <c r="I128" s="37">
        <v>7</v>
      </c>
      <c r="J128" s="38" t="s">
        <v>371</v>
      </c>
      <c r="K128" s="72"/>
      <c r="L128" s="64">
        <v>461</v>
      </c>
      <c r="M128" s="68" t="s">
        <v>368</v>
      </c>
      <c r="N128" s="46">
        <v>9.601873536</v>
      </c>
      <c r="O128" s="38" t="s">
        <v>368</v>
      </c>
      <c r="P128" s="40"/>
      <c r="Q128" s="72" t="str">
        <f t="shared" si="16"/>
        <v>NO</v>
      </c>
      <c r="R128" s="76" t="s">
        <v>371</v>
      </c>
      <c r="S128" s="41">
        <v>18455.96</v>
      </c>
      <c r="T128" s="47">
        <v>1851.794154863216</v>
      </c>
      <c r="U128" s="47">
        <v>2625</v>
      </c>
      <c r="V128" s="48">
        <v>2311.3497187529056</v>
      </c>
      <c r="W128" s="49">
        <f t="shared" si="11"/>
        <v>1</v>
      </c>
      <c r="X128" s="34">
        <f t="shared" si="17"/>
        <v>1</v>
      </c>
      <c r="Y128" s="34">
        <f t="shared" si="12"/>
        <v>0</v>
      </c>
      <c r="Z128" s="36">
        <f t="shared" si="13"/>
        <v>0</v>
      </c>
      <c r="AA128" s="86" t="str">
        <f t="shared" si="18"/>
        <v>SRSA</v>
      </c>
      <c r="AB128" s="49">
        <f t="shared" si="19"/>
        <v>1</v>
      </c>
      <c r="AC128" s="34">
        <f t="shared" si="20"/>
        <v>0</v>
      </c>
      <c r="AD128" s="36">
        <f t="shared" si="21"/>
        <v>0</v>
      </c>
      <c r="AE128" s="86" t="str">
        <f t="shared" si="14"/>
        <v>-</v>
      </c>
      <c r="AF128" s="49">
        <f t="shared" si="15"/>
        <v>0</v>
      </c>
    </row>
    <row r="129" spans="1:32" ht="12.75">
      <c r="A129" s="91">
        <v>1912230</v>
      </c>
      <c r="B129" s="91" t="s">
        <v>1465</v>
      </c>
      <c r="C129" s="49" t="s">
        <v>1466</v>
      </c>
      <c r="D129" s="34" t="s">
        <v>1467</v>
      </c>
      <c r="E129" s="34" t="s">
        <v>1468</v>
      </c>
      <c r="F129" s="34">
        <v>51025</v>
      </c>
      <c r="G129" s="35" t="s">
        <v>354</v>
      </c>
      <c r="H129" s="36">
        <v>7123684353</v>
      </c>
      <c r="I129" s="37">
        <v>7</v>
      </c>
      <c r="J129" s="38" t="s">
        <v>371</v>
      </c>
      <c r="K129" s="72"/>
      <c r="L129" s="64">
        <v>524</v>
      </c>
      <c r="M129" s="68" t="s">
        <v>368</v>
      </c>
      <c r="N129" s="46">
        <v>12.60504202</v>
      </c>
      <c r="O129" s="38" t="s">
        <v>368</v>
      </c>
      <c r="P129" s="40"/>
      <c r="Q129" s="72" t="str">
        <f t="shared" si="16"/>
        <v>NO</v>
      </c>
      <c r="R129" s="76" t="s">
        <v>371</v>
      </c>
      <c r="S129" s="41">
        <v>24199.97</v>
      </c>
      <c r="T129" s="47">
        <v>1640.7104043914624</v>
      </c>
      <c r="U129" s="47">
        <v>2659</v>
      </c>
      <c r="V129" s="48">
        <v>4024.6748804720073</v>
      </c>
      <c r="W129" s="49">
        <f t="shared" si="11"/>
        <v>1</v>
      </c>
      <c r="X129" s="34">
        <f t="shared" si="17"/>
        <v>1</v>
      </c>
      <c r="Y129" s="34">
        <f t="shared" si="12"/>
        <v>0</v>
      </c>
      <c r="Z129" s="36">
        <f t="shared" si="13"/>
        <v>0</v>
      </c>
      <c r="AA129" s="86" t="str">
        <f t="shared" si="18"/>
        <v>SRSA</v>
      </c>
      <c r="AB129" s="49">
        <f t="shared" si="19"/>
        <v>1</v>
      </c>
      <c r="AC129" s="34">
        <f t="shared" si="20"/>
        <v>0</v>
      </c>
      <c r="AD129" s="36">
        <f t="shared" si="21"/>
        <v>0</v>
      </c>
      <c r="AE129" s="86" t="str">
        <f t="shared" si="14"/>
        <v>-</v>
      </c>
      <c r="AF129" s="49">
        <f t="shared" si="15"/>
        <v>0</v>
      </c>
    </row>
    <row r="130" spans="1:32" ht="12.75">
      <c r="A130" s="91">
        <v>1912300</v>
      </c>
      <c r="B130" s="91" t="s">
        <v>1469</v>
      </c>
      <c r="C130" s="49" t="s">
        <v>1470</v>
      </c>
      <c r="D130" s="34" t="s">
        <v>1471</v>
      </c>
      <c r="E130" s="34" t="s">
        <v>1472</v>
      </c>
      <c r="F130" s="34">
        <v>52049</v>
      </c>
      <c r="G130" s="35">
        <v>9</v>
      </c>
      <c r="H130" s="36">
        <v>5639642441</v>
      </c>
      <c r="I130" s="37">
        <v>7</v>
      </c>
      <c r="J130" s="38" t="s">
        <v>371</v>
      </c>
      <c r="K130" s="72"/>
      <c r="L130" s="64">
        <v>240</v>
      </c>
      <c r="M130" s="68" t="s">
        <v>368</v>
      </c>
      <c r="N130" s="46">
        <v>11.39240506</v>
      </c>
      <c r="O130" s="38" t="s">
        <v>368</v>
      </c>
      <c r="P130" s="40"/>
      <c r="Q130" s="72" t="str">
        <f t="shared" si="16"/>
        <v>NO</v>
      </c>
      <c r="R130" s="76" t="s">
        <v>371</v>
      </c>
      <c r="S130" s="41">
        <v>8242.46</v>
      </c>
      <c r="T130" s="47">
        <v>1111.2954449910965</v>
      </c>
      <c r="U130" s="47">
        <v>1496</v>
      </c>
      <c r="V130" s="48">
        <v>1192.6367418725015</v>
      </c>
      <c r="W130" s="49">
        <f t="shared" si="11"/>
        <v>1</v>
      </c>
      <c r="X130" s="34">
        <f t="shared" si="17"/>
        <v>1</v>
      </c>
      <c r="Y130" s="34">
        <f t="shared" si="12"/>
        <v>0</v>
      </c>
      <c r="Z130" s="36">
        <f t="shared" si="13"/>
        <v>0</v>
      </c>
      <c r="AA130" s="86" t="str">
        <f t="shared" si="18"/>
        <v>SRSA</v>
      </c>
      <c r="AB130" s="49">
        <f t="shared" si="19"/>
        <v>1</v>
      </c>
      <c r="AC130" s="34">
        <f t="shared" si="20"/>
        <v>0</v>
      </c>
      <c r="AD130" s="36">
        <f t="shared" si="21"/>
        <v>0</v>
      </c>
      <c r="AE130" s="86" t="str">
        <f t="shared" si="14"/>
        <v>-</v>
      </c>
      <c r="AF130" s="49">
        <f t="shared" si="15"/>
        <v>0</v>
      </c>
    </row>
    <row r="131" spans="1:32" ht="12.75">
      <c r="A131" s="91">
        <v>1912330</v>
      </c>
      <c r="B131" s="91" t="s">
        <v>1473</v>
      </c>
      <c r="C131" s="49" t="s">
        <v>1474</v>
      </c>
      <c r="D131" s="34" t="s">
        <v>1475</v>
      </c>
      <c r="E131" s="34" t="s">
        <v>1476</v>
      </c>
      <c r="F131" s="34">
        <v>50438</v>
      </c>
      <c r="G131" s="35">
        <v>449</v>
      </c>
      <c r="H131" s="36">
        <v>6419232718</v>
      </c>
      <c r="I131" s="37" t="s">
        <v>374</v>
      </c>
      <c r="J131" s="38" t="s">
        <v>368</v>
      </c>
      <c r="K131" s="72"/>
      <c r="L131" s="64">
        <v>851</v>
      </c>
      <c r="M131" s="68" t="s">
        <v>368</v>
      </c>
      <c r="N131" s="46">
        <v>6.58436214</v>
      </c>
      <c r="O131" s="38" t="s">
        <v>368</v>
      </c>
      <c r="P131" s="40"/>
      <c r="Q131" s="72" t="str">
        <f t="shared" si="16"/>
        <v>NO</v>
      </c>
      <c r="R131" s="76" t="s">
        <v>371</v>
      </c>
      <c r="S131" s="41">
        <v>19558.47</v>
      </c>
      <c r="T131" s="47">
        <v>1223.687334064444</v>
      </c>
      <c r="U131" s="47">
        <v>2833</v>
      </c>
      <c r="V131" s="48">
        <v>4302.363122540057</v>
      </c>
      <c r="W131" s="49">
        <f t="shared" si="11"/>
        <v>0</v>
      </c>
      <c r="X131" s="34">
        <f t="shared" si="17"/>
        <v>0</v>
      </c>
      <c r="Y131" s="34">
        <f t="shared" si="12"/>
        <v>0</v>
      </c>
      <c r="Z131" s="36">
        <f t="shared" si="13"/>
        <v>0</v>
      </c>
      <c r="AA131" s="86" t="str">
        <f t="shared" si="18"/>
        <v>-</v>
      </c>
      <c r="AB131" s="49">
        <f t="shared" si="19"/>
        <v>1</v>
      </c>
      <c r="AC131" s="34">
        <f t="shared" si="20"/>
        <v>0</v>
      </c>
      <c r="AD131" s="36">
        <f t="shared" si="21"/>
        <v>0</v>
      </c>
      <c r="AE131" s="86" t="str">
        <f t="shared" si="14"/>
        <v>-</v>
      </c>
      <c r="AF131" s="49">
        <f t="shared" si="15"/>
        <v>0</v>
      </c>
    </row>
    <row r="132" spans="1:32" ht="12.75">
      <c r="A132" s="91">
        <v>1912480</v>
      </c>
      <c r="B132" s="91" t="s">
        <v>1477</v>
      </c>
      <c r="C132" s="49" t="s">
        <v>1478</v>
      </c>
      <c r="D132" s="34" t="s">
        <v>1479</v>
      </c>
      <c r="E132" s="34" t="s">
        <v>1480</v>
      </c>
      <c r="F132" s="34">
        <v>51237</v>
      </c>
      <c r="G132" s="35" t="s">
        <v>354</v>
      </c>
      <c r="H132" s="36">
        <v>7124753311</v>
      </c>
      <c r="I132" s="37">
        <v>7</v>
      </c>
      <c r="J132" s="38" t="s">
        <v>371</v>
      </c>
      <c r="K132" s="72"/>
      <c r="L132" s="64">
        <v>498</v>
      </c>
      <c r="M132" s="68" t="s">
        <v>368</v>
      </c>
      <c r="N132" s="46">
        <v>10.6639839</v>
      </c>
      <c r="O132" s="38" t="s">
        <v>368</v>
      </c>
      <c r="P132" s="40"/>
      <c r="Q132" s="72" t="str">
        <f t="shared" si="16"/>
        <v>NO</v>
      </c>
      <c r="R132" s="76" t="s">
        <v>371</v>
      </c>
      <c r="S132" s="41">
        <v>24005.56</v>
      </c>
      <c r="T132" s="47">
        <v>2174</v>
      </c>
      <c r="U132" s="47">
        <v>2940</v>
      </c>
      <c r="V132" s="48">
        <v>2365</v>
      </c>
      <c r="W132" s="49">
        <f t="shared" si="11"/>
        <v>1</v>
      </c>
      <c r="X132" s="34">
        <f t="shared" si="17"/>
        <v>1</v>
      </c>
      <c r="Y132" s="34">
        <f t="shared" si="12"/>
        <v>0</v>
      </c>
      <c r="Z132" s="36">
        <f t="shared" si="13"/>
        <v>0</v>
      </c>
      <c r="AA132" s="86" t="str">
        <f t="shared" si="18"/>
        <v>SRSA</v>
      </c>
      <c r="AB132" s="49">
        <f t="shared" si="19"/>
        <v>1</v>
      </c>
      <c r="AC132" s="34">
        <f t="shared" si="20"/>
        <v>0</v>
      </c>
      <c r="AD132" s="36">
        <f t="shared" si="21"/>
        <v>0</v>
      </c>
      <c r="AE132" s="86" t="str">
        <f t="shared" si="14"/>
        <v>-</v>
      </c>
      <c r="AF132" s="49">
        <f t="shared" si="15"/>
        <v>0</v>
      </c>
    </row>
    <row r="133" spans="1:32" ht="12.75">
      <c r="A133" s="91">
        <v>1912510</v>
      </c>
      <c r="B133" s="91" t="s">
        <v>1481</v>
      </c>
      <c r="C133" s="49" t="s">
        <v>1482</v>
      </c>
      <c r="D133" s="34" t="s">
        <v>1483</v>
      </c>
      <c r="E133" s="34" t="s">
        <v>1484</v>
      </c>
      <c r="F133" s="34">
        <v>50105</v>
      </c>
      <c r="G133" s="35" t="s">
        <v>354</v>
      </c>
      <c r="H133" s="36">
        <v>5152323740</v>
      </c>
      <c r="I133" s="37">
        <v>8</v>
      </c>
      <c r="J133" s="38" t="s">
        <v>371</v>
      </c>
      <c r="K133" s="72"/>
      <c r="L133" s="64">
        <v>968</v>
      </c>
      <c r="M133" s="68" t="s">
        <v>368</v>
      </c>
      <c r="N133" s="46">
        <v>3.823178017</v>
      </c>
      <c r="O133" s="38" t="s">
        <v>368</v>
      </c>
      <c r="P133" s="40"/>
      <c r="Q133" s="72" t="str">
        <f t="shared" si="16"/>
        <v>NO</v>
      </c>
      <c r="R133" s="76" t="s">
        <v>371</v>
      </c>
      <c r="S133" s="41">
        <v>17899.07</v>
      </c>
      <c r="T133" s="47">
        <v>570.1296680190418</v>
      </c>
      <c r="U133" s="47">
        <v>2434</v>
      </c>
      <c r="V133" s="48">
        <v>4716.336206495801</v>
      </c>
      <c r="W133" s="49">
        <f aca="true" t="shared" si="22" ref="W133:W196">IF(OR(J133="YES",K133="YES"),1,0)</f>
        <v>1</v>
      </c>
      <c r="X133" s="34">
        <f t="shared" si="17"/>
        <v>0</v>
      </c>
      <c r="Y133" s="34">
        <f aca="true" t="shared" si="23" ref="Y133:Y196">IF(AND(OR(J133="YES",K133="YES"),(W133=0)),"Trouble",0)</f>
        <v>0</v>
      </c>
      <c r="Z133" s="36">
        <f aca="true" t="shared" si="24" ref="Z133:Z196">IF(AND(OR(AND(ISNUMBER(L133),AND(L133&gt;0,L133&lt;600)),AND(ISNUMBER(L133),AND(L133&gt;0,M133="YES"))),(X133=0)),"Trouble",0)</f>
        <v>0</v>
      </c>
      <c r="AA133" s="86" t="str">
        <f t="shared" si="18"/>
        <v>-</v>
      </c>
      <c r="AB133" s="49">
        <f t="shared" si="19"/>
        <v>1</v>
      </c>
      <c r="AC133" s="34">
        <f t="shared" si="20"/>
        <v>0</v>
      </c>
      <c r="AD133" s="36">
        <f t="shared" si="21"/>
        <v>0</v>
      </c>
      <c r="AE133" s="86" t="str">
        <f aca="true" t="shared" si="25" ref="AE133:AE196">IF(AND(AND(AD133="Initial",AF133=0),AND(ISNUMBER(L133),L133&gt;0)),"RLIS","-")</f>
        <v>-</v>
      </c>
      <c r="AF133" s="49">
        <f aca="true" t="shared" si="26" ref="AF133:AF196">IF(AND(AA133="SRSA",AD133="Initial"),"SRSA",0)</f>
        <v>0</v>
      </c>
    </row>
    <row r="134" spans="1:32" ht="12.75">
      <c r="A134" s="91">
        <v>1912600</v>
      </c>
      <c r="B134" s="91" t="s">
        <v>1485</v>
      </c>
      <c r="C134" s="49" t="s">
        <v>1486</v>
      </c>
      <c r="D134" s="34" t="s">
        <v>1487</v>
      </c>
      <c r="E134" s="34" t="s">
        <v>1488</v>
      </c>
      <c r="F134" s="34">
        <v>50541</v>
      </c>
      <c r="G134" s="35" t="s">
        <v>354</v>
      </c>
      <c r="H134" s="36">
        <v>5153736619</v>
      </c>
      <c r="I134" s="37">
        <v>7</v>
      </c>
      <c r="J134" s="38" t="s">
        <v>371</v>
      </c>
      <c r="K134" s="72"/>
      <c r="L134" s="64">
        <v>130</v>
      </c>
      <c r="M134" s="68" t="s">
        <v>368</v>
      </c>
      <c r="N134" s="46">
        <v>8.252427184</v>
      </c>
      <c r="O134" s="38" t="s">
        <v>368</v>
      </c>
      <c r="P134" s="40"/>
      <c r="Q134" s="72" t="str">
        <f aca="true" t="shared" si="27" ref="Q134:Q197">IF(AND(ISNUMBER(P134),P134&gt;=20),"YES","NO")</f>
        <v>NO</v>
      </c>
      <c r="R134" s="76" t="s">
        <v>371</v>
      </c>
      <c r="S134" s="41">
        <v>7851.04</v>
      </c>
      <c r="T134" s="47">
        <v>923.7838153954872</v>
      </c>
      <c r="U134" s="47">
        <v>1123</v>
      </c>
      <c r="V134" s="48">
        <v>962.2911204783504</v>
      </c>
      <c r="W134" s="49">
        <f t="shared" si="22"/>
        <v>1</v>
      </c>
      <c r="X134" s="34">
        <f aca="true" t="shared" si="28" ref="X134:X197">IF(OR(AND(ISNUMBER(L134),AND(L134&gt;0,L134&lt;600)),AND(ISNUMBER(L134),AND(L134&gt;0,M134="YES"))),1,0)</f>
        <v>1</v>
      </c>
      <c r="Y134" s="34">
        <f t="shared" si="23"/>
        <v>0</v>
      </c>
      <c r="Z134" s="36">
        <f t="shared" si="24"/>
        <v>0</v>
      </c>
      <c r="AA134" s="86" t="str">
        <f aca="true" t="shared" si="29" ref="AA134:AA197">IF(AND(W134=1,X134=1),"SRSA","-")</f>
        <v>SRSA</v>
      </c>
      <c r="AB134" s="49">
        <f aca="true" t="shared" si="30" ref="AB134:AB197">IF(R134="YES",1,0)</f>
        <v>1</v>
      </c>
      <c r="AC134" s="34">
        <f aca="true" t="shared" si="31" ref="AC134:AC197">IF(OR(AND(ISNUMBER(P134),P134&gt;=20),(AND(ISNUMBER(P134)=FALSE,AND(ISNUMBER(N134),N134&gt;=20)))),1,0)</f>
        <v>0</v>
      </c>
      <c r="AD134" s="36">
        <f aca="true" t="shared" si="32" ref="AD134:AD197">IF(AND(AB134=1,AC134=1),"Initial",0)</f>
        <v>0</v>
      </c>
      <c r="AE134" s="86" t="str">
        <f t="shared" si="25"/>
        <v>-</v>
      </c>
      <c r="AF134" s="49">
        <f t="shared" si="26"/>
        <v>0</v>
      </c>
    </row>
    <row r="135" spans="1:32" ht="12.75">
      <c r="A135" s="91">
        <v>1912660</v>
      </c>
      <c r="B135" s="91" t="s">
        <v>1489</v>
      </c>
      <c r="C135" s="49" t="s">
        <v>1490</v>
      </c>
      <c r="D135" s="34" t="s">
        <v>1491</v>
      </c>
      <c r="E135" s="34" t="s">
        <v>1492</v>
      </c>
      <c r="F135" s="34">
        <v>50669</v>
      </c>
      <c r="G135" s="35" t="s">
        <v>354</v>
      </c>
      <c r="H135" s="36">
        <v>3193452712</v>
      </c>
      <c r="I135" s="37" t="s">
        <v>373</v>
      </c>
      <c r="J135" s="38" t="s">
        <v>371</v>
      </c>
      <c r="K135" s="72"/>
      <c r="L135" s="64">
        <v>762</v>
      </c>
      <c r="M135" s="68" t="s">
        <v>368</v>
      </c>
      <c r="N135" s="46">
        <v>4.96969697</v>
      </c>
      <c r="O135" s="38" t="s">
        <v>368</v>
      </c>
      <c r="P135" s="40"/>
      <c r="Q135" s="72" t="str">
        <f t="shared" si="27"/>
        <v>NO</v>
      </c>
      <c r="R135" s="76" t="s">
        <v>371</v>
      </c>
      <c r="S135" s="41">
        <v>22637.43</v>
      </c>
      <c r="T135" s="47">
        <v>1201.9650736964363</v>
      </c>
      <c r="U135" s="47">
        <v>2687</v>
      </c>
      <c r="V135" s="48">
        <v>3913.0312935816783</v>
      </c>
      <c r="W135" s="49">
        <f t="shared" si="22"/>
        <v>1</v>
      </c>
      <c r="X135" s="34">
        <f t="shared" si="28"/>
        <v>0</v>
      </c>
      <c r="Y135" s="34">
        <f t="shared" si="23"/>
        <v>0</v>
      </c>
      <c r="Z135" s="36">
        <f t="shared" si="24"/>
        <v>0</v>
      </c>
      <c r="AA135" s="86" t="str">
        <f t="shared" si="29"/>
        <v>-</v>
      </c>
      <c r="AB135" s="49">
        <f t="shared" si="30"/>
        <v>1</v>
      </c>
      <c r="AC135" s="34">
        <f t="shared" si="31"/>
        <v>0</v>
      </c>
      <c r="AD135" s="36">
        <f t="shared" si="32"/>
        <v>0</v>
      </c>
      <c r="AE135" s="86" t="str">
        <f t="shared" si="25"/>
        <v>-</v>
      </c>
      <c r="AF135" s="49">
        <f t="shared" si="26"/>
        <v>0</v>
      </c>
    </row>
    <row r="136" spans="1:32" ht="12.75">
      <c r="A136" s="91">
        <v>1912690</v>
      </c>
      <c r="B136" s="91" t="s">
        <v>1493</v>
      </c>
      <c r="C136" s="49" t="s">
        <v>1494</v>
      </c>
      <c r="D136" s="34" t="s">
        <v>1495</v>
      </c>
      <c r="E136" s="34" t="s">
        <v>288</v>
      </c>
      <c r="F136" s="34">
        <v>51534</v>
      </c>
      <c r="G136" s="35" t="s">
        <v>354</v>
      </c>
      <c r="H136" s="36">
        <v>7125279034</v>
      </c>
      <c r="I136" s="37" t="s">
        <v>383</v>
      </c>
      <c r="J136" s="38" t="s">
        <v>368</v>
      </c>
      <c r="K136" s="72"/>
      <c r="L136" s="64">
        <v>1818</v>
      </c>
      <c r="M136" s="68" t="s">
        <v>368</v>
      </c>
      <c r="N136" s="46">
        <v>6.927263731</v>
      </c>
      <c r="O136" s="38" t="s">
        <v>368</v>
      </c>
      <c r="P136" s="40"/>
      <c r="Q136" s="72" t="str">
        <f t="shared" si="27"/>
        <v>NO</v>
      </c>
      <c r="R136" s="76" t="s">
        <v>368</v>
      </c>
      <c r="S136" s="41">
        <v>64506.2</v>
      </c>
      <c r="T136" s="47">
        <v>5149.731116025867</v>
      </c>
      <c r="U136" s="47">
        <v>8502</v>
      </c>
      <c r="V136" s="48">
        <v>13442.662296160404</v>
      </c>
      <c r="W136" s="49">
        <f t="shared" si="22"/>
        <v>0</v>
      </c>
      <c r="X136" s="34">
        <f t="shared" si="28"/>
        <v>0</v>
      </c>
      <c r="Y136" s="34">
        <f t="shared" si="23"/>
        <v>0</v>
      </c>
      <c r="Z136" s="36">
        <f t="shared" si="24"/>
        <v>0</v>
      </c>
      <c r="AA136" s="86" t="str">
        <f t="shared" si="29"/>
        <v>-</v>
      </c>
      <c r="AB136" s="49">
        <f t="shared" si="30"/>
        <v>0</v>
      </c>
      <c r="AC136" s="34">
        <f t="shared" si="31"/>
        <v>0</v>
      </c>
      <c r="AD136" s="36">
        <f t="shared" si="32"/>
        <v>0</v>
      </c>
      <c r="AE136" s="86" t="str">
        <f t="shared" si="25"/>
        <v>-</v>
      </c>
      <c r="AF136" s="49">
        <f t="shared" si="26"/>
        <v>0</v>
      </c>
    </row>
    <row r="137" spans="1:32" ht="12.75">
      <c r="A137" s="91">
        <v>1912750</v>
      </c>
      <c r="B137" s="91" t="s">
        <v>1496</v>
      </c>
      <c r="C137" s="49" t="s">
        <v>1497</v>
      </c>
      <c r="D137" s="34" t="s">
        <v>1498</v>
      </c>
      <c r="E137" s="34" t="s">
        <v>1499</v>
      </c>
      <c r="F137" s="34">
        <v>51443</v>
      </c>
      <c r="G137" s="35" t="s">
        <v>354</v>
      </c>
      <c r="H137" s="36">
        <v>7126593411</v>
      </c>
      <c r="I137" s="37">
        <v>7</v>
      </c>
      <c r="J137" s="38" t="s">
        <v>371</v>
      </c>
      <c r="K137" s="72"/>
      <c r="L137" s="64">
        <v>384</v>
      </c>
      <c r="M137" s="68" t="s">
        <v>368</v>
      </c>
      <c r="N137" s="46">
        <v>10.9919571</v>
      </c>
      <c r="O137" s="38" t="s">
        <v>368</v>
      </c>
      <c r="P137" s="40"/>
      <c r="Q137" s="72" t="str">
        <f t="shared" si="27"/>
        <v>NO</v>
      </c>
      <c r="R137" s="76" t="s">
        <v>371</v>
      </c>
      <c r="S137" s="41">
        <v>18101.02</v>
      </c>
      <c r="T137" s="47">
        <v>1019.0192768406029</v>
      </c>
      <c r="U137" s="47">
        <v>1715</v>
      </c>
      <c r="V137" s="48">
        <v>1936.8026427929465</v>
      </c>
      <c r="W137" s="49">
        <f t="shared" si="22"/>
        <v>1</v>
      </c>
      <c r="X137" s="34">
        <f t="shared" si="28"/>
        <v>1</v>
      </c>
      <c r="Y137" s="34">
        <f t="shared" si="23"/>
        <v>0</v>
      </c>
      <c r="Z137" s="36">
        <f t="shared" si="24"/>
        <v>0</v>
      </c>
      <c r="AA137" s="86" t="str">
        <f t="shared" si="29"/>
        <v>SRSA</v>
      </c>
      <c r="AB137" s="49">
        <f t="shared" si="30"/>
        <v>1</v>
      </c>
      <c r="AC137" s="34">
        <f t="shared" si="31"/>
        <v>0</v>
      </c>
      <c r="AD137" s="36">
        <f t="shared" si="32"/>
        <v>0</v>
      </c>
      <c r="AE137" s="86" t="str">
        <f t="shared" si="25"/>
        <v>-</v>
      </c>
      <c r="AF137" s="49">
        <f t="shared" si="26"/>
        <v>0</v>
      </c>
    </row>
    <row r="138" spans="1:32" ht="12.75">
      <c r="A138" s="91">
        <v>1900060</v>
      </c>
      <c r="B138" s="91" t="s">
        <v>985</v>
      </c>
      <c r="C138" s="49" t="s">
        <v>986</v>
      </c>
      <c r="D138" s="34" t="s">
        <v>987</v>
      </c>
      <c r="E138" s="34" t="s">
        <v>988</v>
      </c>
      <c r="F138" s="34">
        <v>50632</v>
      </c>
      <c r="G138" s="35">
        <v>9730</v>
      </c>
      <c r="H138" s="36">
        <v>6414992239</v>
      </c>
      <c r="I138" s="37">
        <v>7</v>
      </c>
      <c r="J138" s="38" t="s">
        <v>371</v>
      </c>
      <c r="K138" s="72"/>
      <c r="L138" s="64">
        <v>438</v>
      </c>
      <c r="M138" s="68" t="s">
        <v>368</v>
      </c>
      <c r="N138" s="46">
        <v>3.504043127</v>
      </c>
      <c r="O138" s="38" t="s">
        <v>368</v>
      </c>
      <c r="P138" s="40"/>
      <c r="Q138" s="72" t="str">
        <f t="shared" si="27"/>
        <v>NO</v>
      </c>
      <c r="R138" s="76" t="s">
        <v>371</v>
      </c>
      <c r="S138" s="41">
        <v>10137.48</v>
      </c>
      <c r="T138" s="47">
        <v>1220.0433708809446</v>
      </c>
      <c r="U138" s="47">
        <v>2083</v>
      </c>
      <c r="V138" s="48">
        <v>3321.51831008297</v>
      </c>
      <c r="W138" s="49">
        <f t="shared" si="22"/>
        <v>1</v>
      </c>
      <c r="X138" s="34">
        <f t="shared" si="28"/>
        <v>1</v>
      </c>
      <c r="Y138" s="34">
        <f t="shared" si="23"/>
        <v>0</v>
      </c>
      <c r="Z138" s="36">
        <f t="shared" si="24"/>
        <v>0</v>
      </c>
      <c r="AA138" s="86" t="str">
        <f t="shared" si="29"/>
        <v>SRSA</v>
      </c>
      <c r="AB138" s="49">
        <f t="shared" si="30"/>
        <v>1</v>
      </c>
      <c r="AC138" s="34">
        <f t="shared" si="31"/>
        <v>0</v>
      </c>
      <c r="AD138" s="36">
        <f t="shared" si="32"/>
        <v>0</v>
      </c>
      <c r="AE138" s="86" t="str">
        <f t="shared" si="25"/>
        <v>-</v>
      </c>
      <c r="AF138" s="49">
        <f t="shared" si="26"/>
        <v>0</v>
      </c>
    </row>
    <row r="139" spans="1:32" ht="12.75">
      <c r="A139" s="91">
        <v>1912810</v>
      </c>
      <c r="B139" s="91" t="s">
        <v>1500</v>
      </c>
      <c r="C139" s="49" t="s">
        <v>1501</v>
      </c>
      <c r="D139" s="34" t="s">
        <v>1502</v>
      </c>
      <c r="E139" s="34" t="s">
        <v>1503</v>
      </c>
      <c r="F139" s="34">
        <v>51342</v>
      </c>
      <c r="G139" s="35">
        <v>58</v>
      </c>
      <c r="H139" s="36">
        <v>7128593286</v>
      </c>
      <c r="I139" s="37">
        <v>7</v>
      </c>
      <c r="J139" s="38" t="s">
        <v>371</v>
      </c>
      <c r="K139" s="72"/>
      <c r="L139" s="64">
        <v>242</v>
      </c>
      <c r="M139" s="68" t="s">
        <v>368</v>
      </c>
      <c r="N139" s="46">
        <v>8.438818565</v>
      </c>
      <c r="O139" s="38" t="s">
        <v>368</v>
      </c>
      <c r="P139" s="40"/>
      <c r="Q139" s="72" t="str">
        <f t="shared" si="27"/>
        <v>NO</v>
      </c>
      <c r="R139" s="76" t="s">
        <v>371</v>
      </c>
      <c r="S139" s="41">
        <v>15204.7</v>
      </c>
      <c r="T139" s="47">
        <v>1208.6479958751743</v>
      </c>
      <c r="U139" s="47">
        <v>1646</v>
      </c>
      <c r="V139" s="48">
        <v>1345.4125228561688</v>
      </c>
      <c r="W139" s="49">
        <f t="shared" si="22"/>
        <v>1</v>
      </c>
      <c r="X139" s="34">
        <f t="shared" si="28"/>
        <v>1</v>
      </c>
      <c r="Y139" s="34">
        <f t="shared" si="23"/>
        <v>0</v>
      </c>
      <c r="Z139" s="36">
        <f t="shared" si="24"/>
        <v>0</v>
      </c>
      <c r="AA139" s="86" t="str">
        <f t="shared" si="29"/>
        <v>SRSA</v>
      </c>
      <c r="AB139" s="49">
        <f t="shared" si="30"/>
        <v>1</v>
      </c>
      <c r="AC139" s="34">
        <f t="shared" si="31"/>
        <v>0</v>
      </c>
      <c r="AD139" s="36">
        <f t="shared" si="32"/>
        <v>0</v>
      </c>
      <c r="AE139" s="86" t="str">
        <f t="shared" si="25"/>
        <v>-</v>
      </c>
      <c r="AF139" s="49">
        <f t="shared" si="26"/>
        <v>0</v>
      </c>
    </row>
    <row r="140" spans="1:32" ht="12.75">
      <c r="A140" s="91">
        <v>1912840</v>
      </c>
      <c r="B140" s="91" t="s">
        <v>1504</v>
      </c>
      <c r="C140" s="49" t="s">
        <v>1505</v>
      </c>
      <c r="D140" s="34" t="s">
        <v>282</v>
      </c>
      <c r="E140" s="34" t="s">
        <v>1506</v>
      </c>
      <c r="F140" s="34">
        <v>50040</v>
      </c>
      <c r="G140" s="35">
        <v>79</v>
      </c>
      <c r="H140" s="36">
        <v>5158466214</v>
      </c>
      <c r="I140" s="37">
        <v>7</v>
      </c>
      <c r="J140" s="38" t="s">
        <v>371</v>
      </c>
      <c r="K140" s="72"/>
      <c r="L140" s="64">
        <v>102</v>
      </c>
      <c r="M140" s="68" t="s">
        <v>368</v>
      </c>
      <c r="N140" s="46">
        <v>7.954545455</v>
      </c>
      <c r="O140" s="38" t="s">
        <v>368</v>
      </c>
      <c r="P140" s="40"/>
      <c r="Q140" s="72" t="str">
        <f t="shared" si="27"/>
        <v>NO</v>
      </c>
      <c r="R140" s="76" t="s">
        <v>371</v>
      </c>
      <c r="S140" s="41">
        <v>6424.29</v>
      </c>
      <c r="T140" s="47">
        <v>556.9263264355768</v>
      </c>
      <c r="U140" s="47">
        <v>725</v>
      </c>
      <c r="V140" s="48">
        <v>786.1451761122694</v>
      </c>
      <c r="W140" s="49">
        <f t="shared" si="22"/>
        <v>1</v>
      </c>
      <c r="X140" s="34">
        <f t="shared" si="28"/>
        <v>1</v>
      </c>
      <c r="Y140" s="34">
        <f t="shared" si="23"/>
        <v>0</v>
      </c>
      <c r="Z140" s="36">
        <f t="shared" si="24"/>
        <v>0</v>
      </c>
      <c r="AA140" s="86" t="str">
        <f t="shared" si="29"/>
        <v>SRSA</v>
      </c>
      <c r="AB140" s="49">
        <f t="shared" si="30"/>
        <v>1</v>
      </c>
      <c r="AC140" s="34">
        <f t="shared" si="31"/>
        <v>0</v>
      </c>
      <c r="AD140" s="36">
        <f t="shared" si="32"/>
        <v>0</v>
      </c>
      <c r="AE140" s="86" t="str">
        <f t="shared" si="25"/>
        <v>-</v>
      </c>
      <c r="AF140" s="49">
        <f t="shared" si="26"/>
        <v>0</v>
      </c>
    </row>
    <row r="141" spans="1:32" ht="12.75">
      <c r="A141" s="91">
        <v>1913080</v>
      </c>
      <c r="B141" s="91" t="s">
        <v>1507</v>
      </c>
      <c r="C141" s="49" t="s">
        <v>1508</v>
      </c>
      <c r="D141" s="34" t="s">
        <v>1509</v>
      </c>
      <c r="E141" s="34" t="s">
        <v>1510</v>
      </c>
      <c r="F141" s="34">
        <v>50636</v>
      </c>
      <c r="G141" s="35">
        <v>190</v>
      </c>
      <c r="H141" s="36">
        <v>6418165523</v>
      </c>
      <c r="I141" s="37">
        <v>7</v>
      </c>
      <c r="J141" s="38" t="s">
        <v>371</v>
      </c>
      <c r="K141" s="72"/>
      <c r="L141" s="64">
        <v>351</v>
      </c>
      <c r="M141" s="68" t="s">
        <v>368</v>
      </c>
      <c r="N141" s="46">
        <v>4.297994269</v>
      </c>
      <c r="O141" s="38" t="s">
        <v>368</v>
      </c>
      <c r="P141" s="40"/>
      <c r="Q141" s="72" t="str">
        <f t="shared" si="27"/>
        <v>NO</v>
      </c>
      <c r="R141" s="76" t="s">
        <v>371</v>
      </c>
      <c r="S141" s="41">
        <v>12962</v>
      </c>
      <c r="T141" s="47">
        <v>914.3604256034349</v>
      </c>
      <c r="U141" s="47">
        <v>1578</v>
      </c>
      <c r="V141" s="48">
        <v>1833.3093718040104</v>
      </c>
      <c r="W141" s="49">
        <f t="shared" si="22"/>
        <v>1</v>
      </c>
      <c r="X141" s="34">
        <f t="shared" si="28"/>
        <v>1</v>
      </c>
      <c r="Y141" s="34">
        <f t="shared" si="23"/>
        <v>0</v>
      </c>
      <c r="Z141" s="36">
        <f t="shared" si="24"/>
        <v>0</v>
      </c>
      <c r="AA141" s="86" t="str">
        <f t="shared" si="29"/>
        <v>SRSA</v>
      </c>
      <c r="AB141" s="49">
        <f t="shared" si="30"/>
        <v>1</v>
      </c>
      <c r="AC141" s="34">
        <f t="shared" si="31"/>
        <v>0</v>
      </c>
      <c r="AD141" s="36">
        <f t="shared" si="32"/>
        <v>0</v>
      </c>
      <c r="AE141" s="86" t="str">
        <f t="shared" si="25"/>
        <v>-</v>
      </c>
      <c r="AF141" s="49">
        <f t="shared" si="26"/>
        <v>0</v>
      </c>
    </row>
    <row r="142" spans="1:32" ht="12.75">
      <c r="A142" s="91">
        <v>1913200</v>
      </c>
      <c r="B142" s="91" t="s">
        <v>1514</v>
      </c>
      <c r="C142" s="49" t="s">
        <v>1515</v>
      </c>
      <c r="D142" s="34" t="s">
        <v>1516</v>
      </c>
      <c r="E142" s="34" t="s">
        <v>1517</v>
      </c>
      <c r="F142" s="34">
        <v>50112</v>
      </c>
      <c r="G142" s="35">
        <v>2055</v>
      </c>
      <c r="H142" s="36">
        <v>6412362700</v>
      </c>
      <c r="I142" s="37">
        <v>6</v>
      </c>
      <c r="J142" s="38" t="s">
        <v>368</v>
      </c>
      <c r="K142" s="72"/>
      <c r="L142" s="64">
        <v>1676</v>
      </c>
      <c r="M142" s="68" t="s">
        <v>368</v>
      </c>
      <c r="N142" s="46">
        <v>9.677419355</v>
      </c>
      <c r="O142" s="38" t="s">
        <v>368</v>
      </c>
      <c r="P142" s="40"/>
      <c r="Q142" s="72" t="str">
        <f t="shared" si="27"/>
        <v>NO</v>
      </c>
      <c r="R142" s="76" t="s">
        <v>371</v>
      </c>
      <c r="S142" s="41">
        <v>66855.12</v>
      </c>
      <c r="T142" s="47">
        <v>5129.629320404109</v>
      </c>
      <c r="U142" s="47">
        <v>8058.37</v>
      </c>
      <c r="V142" s="48">
        <v>11864.016485861104</v>
      </c>
      <c r="W142" s="49">
        <f t="shared" si="22"/>
        <v>0</v>
      </c>
      <c r="X142" s="34">
        <f t="shared" si="28"/>
        <v>0</v>
      </c>
      <c r="Y142" s="34">
        <f t="shared" si="23"/>
        <v>0</v>
      </c>
      <c r="Z142" s="36">
        <f t="shared" si="24"/>
        <v>0</v>
      </c>
      <c r="AA142" s="86" t="str">
        <f t="shared" si="29"/>
        <v>-</v>
      </c>
      <c r="AB142" s="49">
        <f t="shared" si="30"/>
        <v>1</v>
      </c>
      <c r="AC142" s="34">
        <f t="shared" si="31"/>
        <v>0</v>
      </c>
      <c r="AD142" s="36">
        <f t="shared" si="32"/>
        <v>0</v>
      </c>
      <c r="AE142" s="86" t="str">
        <f t="shared" si="25"/>
        <v>-</v>
      </c>
      <c r="AF142" s="49">
        <f t="shared" si="26"/>
        <v>0</v>
      </c>
    </row>
    <row r="143" spans="1:32" ht="12.75">
      <c r="A143" s="91">
        <v>1913230</v>
      </c>
      <c r="B143" s="91" t="s">
        <v>1518</v>
      </c>
      <c r="C143" s="49" t="s">
        <v>1519</v>
      </c>
      <c r="D143" s="34" t="s">
        <v>1520</v>
      </c>
      <c r="E143" s="34" t="s">
        <v>314</v>
      </c>
      <c r="F143" s="34">
        <v>51535</v>
      </c>
      <c r="G143" s="35">
        <v>280</v>
      </c>
      <c r="H143" s="36">
        <v>7127782152</v>
      </c>
      <c r="I143" s="37">
        <v>7</v>
      </c>
      <c r="J143" s="38" t="s">
        <v>371</v>
      </c>
      <c r="K143" s="72"/>
      <c r="L143" s="64">
        <v>645</v>
      </c>
      <c r="M143" s="68" t="s">
        <v>368</v>
      </c>
      <c r="N143" s="46">
        <v>10.29641186</v>
      </c>
      <c r="O143" s="38" t="s">
        <v>368</v>
      </c>
      <c r="P143" s="40"/>
      <c r="Q143" s="72" t="str">
        <f t="shared" si="27"/>
        <v>NO</v>
      </c>
      <c r="R143" s="76" t="s">
        <v>371</v>
      </c>
      <c r="S143" s="41">
        <v>34391.48</v>
      </c>
      <c r="T143" s="47">
        <v>2416.6758066271614</v>
      </c>
      <c r="U143" s="47">
        <v>3631</v>
      </c>
      <c r="V143" s="48">
        <v>3518.7712136238265</v>
      </c>
      <c r="W143" s="49">
        <f t="shared" si="22"/>
        <v>1</v>
      </c>
      <c r="X143" s="34">
        <f t="shared" si="28"/>
        <v>0</v>
      </c>
      <c r="Y143" s="34">
        <f t="shared" si="23"/>
        <v>0</v>
      </c>
      <c r="Z143" s="36">
        <f t="shared" si="24"/>
        <v>0</v>
      </c>
      <c r="AA143" s="86" t="str">
        <f t="shared" si="29"/>
        <v>-</v>
      </c>
      <c r="AB143" s="49">
        <f t="shared" si="30"/>
        <v>1</v>
      </c>
      <c r="AC143" s="34">
        <f t="shared" si="31"/>
        <v>0</v>
      </c>
      <c r="AD143" s="36">
        <f t="shared" si="32"/>
        <v>0</v>
      </c>
      <c r="AE143" s="86" t="str">
        <f t="shared" si="25"/>
        <v>-</v>
      </c>
      <c r="AF143" s="49">
        <f t="shared" si="26"/>
        <v>0</v>
      </c>
    </row>
    <row r="144" spans="1:32" ht="12.75">
      <c r="A144" s="91">
        <v>1913290</v>
      </c>
      <c r="B144" s="91" t="s">
        <v>1521</v>
      </c>
      <c r="C144" s="49" t="s">
        <v>1522</v>
      </c>
      <c r="D144" s="34" t="s">
        <v>1523</v>
      </c>
      <c r="E144" s="34" t="s">
        <v>1524</v>
      </c>
      <c r="F144" s="34">
        <v>50638</v>
      </c>
      <c r="G144" s="35" t="s">
        <v>354</v>
      </c>
      <c r="H144" s="36">
        <v>3198255418</v>
      </c>
      <c r="I144" s="37">
        <v>8</v>
      </c>
      <c r="J144" s="38" t="s">
        <v>371</v>
      </c>
      <c r="K144" s="72"/>
      <c r="L144" s="64">
        <v>676</v>
      </c>
      <c r="M144" s="68" t="s">
        <v>368</v>
      </c>
      <c r="N144" s="46">
        <v>5.676126878</v>
      </c>
      <c r="O144" s="38" t="s">
        <v>368</v>
      </c>
      <c r="P144" s="40"/>
      <c r="Q144" s="72" t="str">
        <f t="shared" si="27"/>
        <v>NO</v>
      </c>
      <c r="R144" s="76" t="s">
        <v>371</v>
      </c>
      <c r="S144" s="41">
        <v>18148.36</v>
      </c>
      <c r="T144" s="47">
        <v>1173.0020598724254</v>
      </c>
      <c r="U144" s="47">
        <v>2453</v>
      </c>
      <c r="V144" s="48">
        <v>3405.4214406359442</v>
      </c>
      <c r="W144" s="49">
        <f t="shared" si="22"/>
        <v>1</v>
      </c>
      <c r="X144" s="34">
        <f t="shared" si="28"/>
        <v>0</v>
      </c>
      <c r="Y144" s="34">
        <f t="shared" si="23"/>
        <v>0</v>
      </c>
      <c r="Z144" s="36">
        <f t="shared" si="24"/>
        <v>0</v>
      </c>
      <c r="AA144" s="86" t="str">
        <f t="shared" si="29"/>
        <v>-</v>
      </c>
      <c r="AB144" s="49">
        <f t="shared" si="30"/>
        <v>1</v>
      </c>
      <c r="AC144" s="34">
        <f t="shared" si="31"/>
        <v>0</v>
      </c>
      <c r="AD144" s="36">
        <f t="shared" si="32"/>
        <v>0</v>
      </c>
      <c r="AE144" s="86" t="str">
        <f t="shared" si="25"/>
        <v>-</v>
      </c>
      <c r="AF144" s="49">
        <f t="shared" si="26"/>
        <v>0</v>
      </c>
    </row>
    <row r="145" spans="1:32" ht="12.75">
      <c r="A145" s="91">
        <v>1913320</v>
      </c>
      <c r="B145" s="91" t="s">
        <v>1525</v>
      </c>
      <c r="C145" s="49" t="s">
        <v>1526</v>
      </c>
      <c r="D145" s="34" t="s">
        <v>1527</v>
      </c>
      <c r="E145" s="34" t="s">
        <v>1528</v>
      </c>
      <c r="F145" s="34">
        <v>50115</v>
      </c>
      <c r="G145" s="35" t="s">
        <v>354</v>
      </c>
      <c r="H145" s="36">
        <v>6417473521</v>
      </c>
      <c r="I145" s="37">
        <v>8</v>
      </c>
      <c r="J145" s="38" t="s">
        <v>371</v>
      </c>
      <c r="K145" s="72"/>
      <c r="L145" s="64">
        <v>535</v>
      </c>
      <c r="M145" s="68" t="s">
        <v>368</v>
      </c>
      <c r="N145" s="46">
        <v>8.492569002</v>
      </c>
      <c r="O145" s="38" t="s">
        <v>368</v>
      </c>
      <c r="P145" s="40"/>
      <c r="Q145" s="72" t="str">
        <f t="shared" si="27"/>
        <v>NO</v>
      </c>
      <c r="R145" s="76" t="s">
        <v>371</v>
      </c>
      <c r="S145" s="41">
        <v>20782.12</v>
      </c>
      <c r="T145" s="47">
        <v>1993.3276781794937</v>
      </c>
      <c r="U145" s="47">
        <v>2964</v>
      </c>
      <c r="V145" s="48">
        <v>3880.005079525193</v>
      </c>
      <c r="W145" s="49">
        <f t="shared" si="22"/>
        <v>1</v>
      </c>
      <c r="X145" s="34">
        <f t="shared" si="28"/>
        <v>1</v>
      </c>
      <c r="Y145" s="34">
        <f t="shared" si="23"/>
        <v>0</v>
      </c>
      <c r="Z145" s="36">
        <f t="shared" si="24"/>
        <v>0</v>
      </c>
      <c r="AA145" s="86" t="str">
        <f t="shared" si="29"/>
        <v>SRSA</v>
      </c>
      <c r="AB145" s="49">
        <f t="shared" si="30"/>
        <v>1</v>
      </c>
      <c r="AC145" s="34">
        <f t="shared" si="31"/>
        <v>0</v>
      </c>
      <c r="AD145" s="36">
        <f t="shared" si="32"/>
        <v>0</v>
      </c>
      <c r="AE145" s="86" t="str">
        <f t="shared" si="25"/>
        <v>-</v>
      </c>
      <c r="AF145" s="49">
        <f t="shared" si="26"/>
        <v>0</v>
      </c>
    </row>
    <row r="146" spans="1:32" ht="12.75">
      <c r="A146" s="91">
        <v>1913350</v>
      </c>
      <c r="B146" s="91" t="s">
        <v>1529</v>
      </c>
      <c r="C146" s="49" t="s">
        <v>1530</v>
      </c>
      <c r="D146" s="34" t="s">
        <v>1531</v>
      </c>
      <c r="E146" s="34" t="s">
        <v>1532</v>
      </c>
      <c r="F146" s="34">
        <v>52052</v>
      </c>
      <c r="G146" s="35">
        <v>520</v>
      </c>
      <c r="H146" s="36">
        <v>5632522341</v>
      </c>
      <c r="I146" s="37">
        <v>7</v>
      </c>
      <c r="J146" s="38" t="s">
        <v>371</v>
      </c>
      <c r="K146" s="72"/>
      <c r="L146" s="64">
        <v>418</v>
      </c>
      <c r="M146" s="68" t="s">
        <v>368</v>
      </c>
      <c r="N146" s="46">
        <v>11.16838488</v>
      </c>
      <c r="O146" s="38" t="s">
        <v>368</v>
      </c>
      <c r="P146" s="40"/>
      <c r="Q146" s="72" t="str">
        <f t="shared" si="27"/>
        <v>NO</v>
      </c>
      <c r="R146" s="76" t="s">
        <v>371</v>
      </c>
      <c r="S146" s="41">
        <v>27246.95</v>
      </c>
      <c r="T146" s="47">
        <v>1879.7858488694417</v>
      </c>
      <c r="U146" s="47">
        <v>2256.81</v>
      </c>
      <c r="V146" s="48">
        <v>3025.9461136765117</v>
      </c>
      <c r="W146" s="49">
        <f t="shared" si="22"/>
        <v>1</v>
      </c>
      <c r="X146" s="34">
        <f t="shared" si="28"/>
        <v>1</v>
      </c>
      <c r="Y146" s="34">
        <f t="shared" si="23"/>
        <v>0</v>
      </c>
      <c r="Z146" s="36">
        <f t="shared" si="24"/>
        <v>0</v>
      </c>
      <c r="AA146" s="86" t="str">
        <f t="shared" si="29"/>
        <v>SRSA</v>
      </c>
      <c r="AB146" s="49">
        <f t="shared" si="30"/>
        <v>1</v>
      </c>
      <c r="AC146" s="34">
        <f t="shared" si="31"/>
        <v>0</v>
      </c>
      <c r="AD146" s="36">
        <f t="shared" si="32"/>
        <v>0</v>
      </c>
      <c r="AE146" s="86" t="str">
        <f t="shared" si="25"/>
        <v>-</v>
      </c>
      <c r="AF146" s="49">
        <f t="shared" si="26"/>
        <v>0</v>
      </c>
    </row>
    <row r="147" spans="1:32" ht="12.75">
      <c r="A147" s="91">
        <v>1913440</v>
      </c>
      <c r="B147" s="91" t="s">
        <v>1537</v>
      </c>
      <c r="C147" s="49" t="s">
        <v>1538</v>
      </c>
      <c r="D147" s="34" t="s">
        <v>1539</v>
      </c>
      <c r="E147" s="34" t="s">
        <v>1540</v>
      </c>
      <c r="F147" s="34">
        <v>51640</v>
      </c>
      <c r="G147" s="35" t="s">
        <v>354</v>
      </c>
      <c r="H147" s="36">
        <v>7123821063</v>
      </c>
      <c r="I147" s="37">
        <v>7</v>
      </c>
      <c r="J147" s="38" t="s">
        <v>371</v>
      </c>
      <c r="K147" s="72"/>
      <c r="L147" s="64">
        <v>348</v>
      </c>
      <c r="M147" s="68" t="s">
        <v>368</v>
      </c>
      <c r="N147" s="46">
        <v>13.52313167</v>
      </c>
      <c r="O147" s="38" t="s">
        <v>368</v>
      </c>
      <c r="P147" s="40"/>
      <c r="Q147" s="72" t="str">
        <f t="shared" si="27"/>
        <v>NO</v>
      </c>
      <c r="R147" s="76" t="s">
        <v>371</v>
      </c>
      <c r="S147" s="41">
        <v>14752.38</v>
      </c>
      <c r="T147" s="47">
        <v>1432.2285845325612</v>
      </c>
      <c r="U147" s="47">
        <v>2017</v>
      </c>
      <c r="V147" s="48">
        <v>2704.2158435338747</v>
      </c>
      <c r="W147" s="49">
        <f t="shared" si="22"/>
        <v>1</v>
      </c>
      <c r="X147" s="34">
        <f t="shared" si="28"/>
        <v>1</v>
      </c>
      <c r="Y147" s="34">
        <f t="shared" si="23"/>
        <v>0</v>
      </c>
      <c r="Z147" s="36">
        <f t="shared" si="24"/>
        <v>0</v>
      </c>
      <c r="AA147" s="86" t="str">
        <f t="shared" si="29"/>
        <v>SRSA</v>
      </c>
      <c r="AB147" s="49">
        <f t="shared" si="30"/>
        <v>1</v>
      </c>
      <c r="AC147" s="34">
        <f t="shared" si="31"/>
        <v>0</v>
      </c>
      <c r="AD147" s="36">
        <f t="shared" si="32"/>
        <v>0</v>
      </c>
      <c r="AE147" s="86" t="str">
        <f t="shared" si="25"/>
        <v>-</v>
      </c>
      <c r="AF147" s="49">
        <f t="shared" si="26"/>
        <v>0</v>
      </c>
    </row>
    <row r="148" spans="1:32" ht="12.75">
      <c r="A148" s="91">
        <v>1913470</v>
      </c>
      <c r="B148" s="91" t="s">
        <v>1541</v>
      </c>
      <c r="C148" s="49" t="s">
        <v>1542</v>
      </c>
      <c r="D148" s="34" t="s">
        <v>1543</v>
      </c>
      <c r="E148" s="34" t="s">
        <v>323</v>
      </c>
      <c r="F148" s="34">
        <v>50441</v>
      </c>
      <c r="G148" s="35" t="s">
        <v>354</v>
      </c>
      <c r="H148" s="36">
        <v>6414562175</v>
      </c>
      <c r="I148" s="37" t="s">
        <v>374</v>
      </c>
      <c r="J148" s="38" t="s">
        <v>368</v>
      </c>
      <c r="K148" s="72"/>
      <c r="L148" s="64">
        <v>1181</v>
      </c>
      <c r="M148" s="68" t="s">
        <v>368</v>
      </c>
      <c r="N148" s="46">
        <v>12.39964318</v>
      </c>
      <c r="O148" s="38" t="s">
        <v>368</v>
      </c>
      <c r="P148" s="40"/>
      <c r="Q148" s="72" t="str">
        <f t="shared" si="27"/>
        <v>NO</v>
      </c>
      <c r="R148" s="76" t="s">
        <v>371</v>
      </c>
      <c r="S148" s="41">
        <v>52589.29</v>
      </c>
      <c r="T148" s="47">
        <v>4308.8857869673375</v>
      </c>
      <c r="U148" s="47">
        <v>6409</v>
      </c>
      <c r="V148" s="48">
        <v>8675.248721843238</v>
      </c>
      <c r="W148" s="49">
        <f t="shared" si="22"/>
        <v>0</v>
      </c>
      <c r="X148" s="34">
        <f t="shared" si="28"/>
        <v>0</v>
      </c>
      <c r="Y148" s="34">
        <f t="shared" si="23"/>
        <v>0</v>
      </c>
      <c r="Z148" s="36">
        <f t="shared" si="24"/>
        <v>0</v>
      </c>
      <c r="AA148" s="86" t="str">
        <f t="shared" si="29"/>
        <v>-</v>
      </c>
      <c r="AB148" s="49">
        <f t="shared" si="30"/>
        <v>1</v>
      </c>
      <c r="AC148" s="34">
        <f t="shared" si="31"/>
        <v>0</v>
      </c>
      <c r="AD148" s="36">
        <f t="shared" si="32"/>
        <v>0</v>
      </c>
      <c r="AE148" s="86" t="str">
        <f t="shared" si="25"/>
        <v>-</v>
      </c>
      <c r="AF148" s="49">
        <f t="shared" si="26"/>
        <v>0</v>
      </c>
    </row>
    <row r="149" spans="1:32" ht="12.75">
      <c r="A149" s="91">
        <v>1913500</v>
      </c>
      <c r="B149" s="91" t="s">
        <v>1544</v>
      </c>
      <c r="C149" s="49" t="s">
        <v>1545</v>
      </c>
      <c r="D149" s="34" t="s">
        <v>1546</v>
      </c>
      <c r="E149" s="34" t="s">
        <v>1547</v>
      </c>
      <c r="F149" s="34">
        <v>51537</v>
      </c>
      <c r="G149" s="35">
        <v>1299</v>
      </c>
      <c r="H149" s="36">
        <v>7127552152</v>
      </c>
      <c r="I149" s="37" t="s">
        <v>374</v>
      </c>
      <c r="J149" s="38" t="s">
        <v>368</v>
      </c>
      <c r="K149" s="72"/>
      <c r="L149" s="64">
        <v>1784</v>
      </c>
      <c r="M149" s="68" t="s">
        <v>368</v>
      </c>
      <c r="N149" s="46">
        <v>7.168458781</v>
      </c>
      <c r="O149" s="38" t="s">
        <v>368</v>
      </c>
      <c r="P149" s="40"/>
      <c r="Q149" s="72" t="str">
        <f t="shared" si="27"/>
        <v>NO</v>
      </c>
      <c r="R149" s="76" t="s">
        <v>371</v>
      </c>
      <c r="S149" s="41">
        <v>61753.81</v>
      </c>
      <c r="T149" s="47">
        <v>5386.314525913205</v>
      </c>
      <c r="U149" s="47">
        <v>7435.82</v>
      </c>
      <c r="V149" s="48">
        <v>9294.681385006354</v>
      </c>
      <c r="W149" s="49">
        <f t="shared" si="22"/>
        <v>0</v>
      </c>
      <c r="X149" s="34">
        <f t="shared" si="28"/>
        <v>0</v>
      </c>
      <c r="Y149" s="34">
        <f t="shared" si="23"/>
        <v>0</v>
      </c>
      <c r="Z149" s="36">
        <f t="shared" si="24"/>
        <v>0</v>
      </c>
      <c r="AA149" s="86" t="str">
        <f t="shared" si="29"/>
        <v>-</v>
      </c>
      <c r="AB149" s="49">
        <f t="shared" si="30"/>
        <v>1</v>
      </c>
      <c r="AC149" s="34">
        <f t="shared" si="31"/>
        <v>0</v>
      </c>
      <c r="AD149" s="36">
        <f t="shared" si="32"/>
        <v>0</v>
      </c>
      <c r="AE149" s="86" t="str">
        <f t="shared" si="25"/>
        <v>-</v>
      </c>
      <c r="AF149" s="49">
        <f t="shared" si="26"/>
        <v>0</v>
      </c>
    </row>
    <row r="150" spans="1:32" ht="12.75">
      <c r="A150" s="91">
        <v>1913530</v>
      </c>
      <c r="B150" s="91" t="s">
        <v>1548</v>
      </c>
      <c r="C150" s="49" t="s">
        <v>1549</v>
      </c>
      <c r="D150" s="34" t="s">
        <v>305</v>
      </c>
      <c r="E150" s="34" t="s">
        <v>1550</v>
      </c>
      <c r="F150" s="34">
        <v>52620</v>
      </c>
      <c r="G150" s="35" t="s">
        <v>354</v>
      </c>
      <c r="H150" s="36">
        <v>3195923600</v>
      </c>
      <c r="I150" s="37">
        <v>7</v>
      </c>
      <c r="J150" s="38" t="s">
        <v>371</v>
      </c>
      <c r="K150" s="72"/>
      <c r="L150" s="64">
        <v>401</v>
      </c>
      <c r="M150" s="68" t="s">
        <v>368</v>
      </c>
      <c r="N150" s="46">
        <v>8.853118712</v>
      </c>
      <c r="O150" s="38" t="s">
        <v>368</v>
      </c>
      <c r="P150" s="40"/>
      <c r="Q150" s="72" t="str">
        <f t="shared" si="27"/>
        <v>NO</v>
      </c>
      <c r="R150" s="76" t="s">
        <v>371</v>
      </c>
      <c r="S150" s="41">
        <v>21539.27</v>
      </c>
      <c r="T150" s="47">
        <v>2723.1041860007945</v>
      </c>
      <c r="U150" s="47">
        <v>3391</v>
      </c>
      <c r="V150" s="48">
        <v>3267.1514336284304</v>
      </c>
      <c r="W150" s="49">
        <f t="shared" si="22"/>
        <v>1</v>
      </c>
      <c r="X150" s="34">
        <f t="shared" si="28"/>
        <v>1</v>
      </c>
      <c r="Y150" s="34">
        <f t="shared" si="23"/>
        <v>0</v>
      </c>
      <c r="Z150" s="36">
        <f t="shared" si="24"/>
        <v>0</v>
      </c>
      <c r="AA150" s="86" t="str">
        <f t="shared" si="29"/>
        <v>SRSA</v>
      </c>
      <c r="AB150" s="49">
        <f t="shared" si="30"/>
        <v>1</v>
      </c>
      <c r="AC150" s="34">
        <f t="shared" si="31"/>
        <v>0</v>
      </c>
      <c r="AD150" s="36">
        <f t="shared" si="32"/>
        <v>0</v>
      </c>
      <c r="AE150" s="86" t="str">
        <f t="shared" si="25"/>
        <v>-</v>
      </c>
      <c r="AF150" s="49">
        <f t="shared" si="26"/>
        <v>0</v>
      </c>
    </row>
    <row r="151" spans="1:32" ht="12.75">
      <c r="A151" s="91">
        <v>1916140</v>
      </c>
      <c r="B151" s="91" t="s">
        <v>1636</v>
      </c>
      <c r="C151" s="49" t="s">
        <v>1637</v>
      </c>
      <c r="D151" s="34" t="s">
        <v>277</v>
      </c>
      <c r="E151" s="34" t="s">
        <v>1638</v>
      </c>
      <c r="F151" s="34">
        <v>51347</v>
      </c>
      <c r="G151" s="35" t="s">
        <v>354</v>
      </c>
      <c r="H151" s="36">
        <v>7128323640</v>
      </c>
      <c r="I151" s="37">
        <v>7</v>
      </c>
      <c r="J151" s="38" t="s">
        <v>371</v>
      </c>
      <c r="K151" s="72"/>
      <c r="L151" s="64">
        <v>279</v>
      </c>
      <c r="M151" s="68" t="s">
        <v>368</v>
      </c>
      <c r="N151" s="46">
        <v>10.03236246</v>
      </c>
      <c r="O151" s="38" t="s">
        <v>368</v>
      </c>
      <c r="P151" s="40"/>
      <c r="Q151" s="72" t="str">
        <f t="shared" si="27"/>
        <v>NO</v>
      </c>
      <c r="R151" s="76" t="s">
        <v>371</v>
      </c>
      <c r="S151" s="41">
        <v>12261.1</v>
      </c>
      <c r="T151" s="47">
        <v>1081.775687605786</v>
      </c>
      <c r="U151" s="47">
        <v>1609</v>
      </c>
      <c r="V151" s="48">
        <v>1537.6143118356217</v>
      </c>
      <c r="W151" s="49">
        <f t="shared" si="22"/>
        <v>1</v>
      </c>
      <c r="X151" s="34">
        <f t="shared" si="28"/>
        <v>1</v>
      </c>
      <c r="Y151" s="34">
        <f t="shared" si="23"/>
        <v>0</v>
      </c>
      <c r="Z151" s="36">
        <f t="shared" si="24"/>
        <v>0</v>
      </c>
      <c r="AA151" s="86" t="str">
        <f t="shared" si="29"/>
        <v>SRSA</v>
      </c>
      <c r="AB151" s="49">
        <f t="shared" si="30"/>
        <v>1</v>
      </c>
      <c r="AC151" s="34">
        <f t="shared" si="31"/>
        <v>0</v>
      </c>
      <c r="AD151" s="36">
        <f t="shared" si="32"/>
        <v>0</v>
      </c>
      <c r="AE151" s="86" t="str">
        <f t="shared" si="25"/>
        <v>-</v>
      </c>
      <c r="AF151" s="49">
        <f t="shared" si="26"/>
        <v>0</v>
      </c>
    </row>
    <row r="152" spans="1:32" ht="12.75">
      <c r="A152" s="91">
        <v>1913660</v>
      </c>
      <c r="B152" s="91" t="s">
        <v>1551</v>
      </c>
      <c r="C152" s="49" t="s">
        <v>1552</v>
      </c>
      <c r="D152" s="34" t="s">
        <v>1553</v>
      </c>
      <c r="E152" s="34" t="s">
        <v>1554</v>
      </c>
      <c r="F152" s="34">
        <v>51346</v>
      </c>
      <c r="G152" s="35" t="s">
        <v>354</v>
      </c>
      <c r="H152" s="36">
        <v>7129282022</v>
      </c>
      <c r="I152" s="37">
        <v>7</v>
      </c>
      <c r="J152" s="38" t="s">
        <v>371</v>
      </c>
      <c r="K152" s="72"/>
      <c r="L152" s="64">
        <v>776</v>
      </c>
      <c r="M152" s="68" t="s">
        <v>368</v>
      </c>
      <c r="N152" s="46">
        <v>7.305936073</v>
      </c>
      <c r="O152" s="38" t="s">
        <v>368</v>
      </c>
      <c r="P152" s="40"/>
      <c r="Q152" s="72" t="str">
        <f t="shared" si="27"/>
        <v>NO</v>
      </c>
      <c r="R152" s="76" t="s">
        <v>371</v>
      </c>
      <c r="S152" s="41">
        <v>31571.36</v>
      </c>
      <c r="T152" s="47">
        <v>2989.626846300013</v>
      </c>
      <c r="U152" s="47">
        <v>4166.27</v>
      </c>
      <c r="V152" s="48">
        <v>4499.493162518983</v>
      </c>
      <c r="W152" s="49">
        <f t="shared" si="22"/>
        <v>1</v>
      </c>
      <c r="X152" s="34">
        <f t="shared" si="28"/>
        <v>0</v>
      </c>
      <c r="Y152" s="34">
        <f t="shared" si="23"/>
        <v>0</v>
      </c>
      <c r="Z152" s="36">
        <f t="shared" si="24"/>
        <v>0</v>
      </c>
      <c r="AA152" s="86" t="str">
        <f t="shared" si="29"/>
        <v>-</v>
      </c>
      <c r="AB152" s="49">
        <f t="shared" si="30"/>
        <v>1</v>
      </c>
      <c r="AC152" s="34">
        <f t="shared" si="31"/>
        <v>0</v>
      </c>
      <c r="AD152" s="36">
        <f t="shared" si="32"/>
        <v>0</v>
      </c>
      <c r="AE152" s="86" t="str">
        <f t="shared" si="25"/>
        <v>-</v>
      </c>
      <c r="AF152" s="49">
        <f t="shared" si="26"/>
        <v>0</v>
      </c>
    </row>
    <row r="153" spans="1:32" ht="12.75">
      <c r="A153" s="91">
        <v>1914010</v>
      </c>
      <c r="B153" s="91" t="s">
        <v>1555</v>
      </c>
      <c r="C153" s="49" t="s">
        <v>1556</v>
      </c>
      <c r="D153" s="34" t="s">
        <v>1557</v>
      </c>
      <c r="E153" s="34" t="s">
        <v>271</v>
      </c>
      <c r="F153" s="34">
        <v>52327</v>
      </c>
      <c r="G153" s="35" t="s">
        <v>354</v>
      </c>
      <c r="H153" s="36">
        <v>3196483822</v>
      </c>
      <c r="I153" s="37">
        <v>8</v>
      </c>
      <c r="J153" s="38" t="s">
        <v>371</v>
      </c>
      <c r="K153" s="72"/>
      <c r="L153" s="64">
        <v>569</v>
      </c>
      <c r="M153" s="68" t="s">
        <v>368</v>
      </c>
      <c r="N153" s="46">
        <v>9.193548387</v>
      </c>
      <c r="O153" s="38" t="s">
        <v>368</v>
      </c>
      <c r="P153" s="40"/>
      <c r="Q153" s="72" t="str">
        <f t="shared" si="27"/>
        <v>NO</v>
      </c>
      <c r="R153" s="76" t="s">
        <v>371</v>
      </c>
      <c r="S153" s="41">
        <v>21163.83</v>
      </c>
      <c r="T153" s="47">
        <v>979.6095613754188</v>
      </c>
      <c r="U153" s="47">
        <v>2075</v>
      </c>
      <c r="V153" s="48">
        <v>2907.668089689156</v>
      </c>
      <c r="W153" s="49">
        <f t="shared" si="22"/>
        <v>1</v>
      </c>
      <c r="X153" s="34">
        <f t="shared" si="28"/>
        <v>1</v>
      </c>
      <c r="Y153" s="34">
        <f t="shared" si="23"/>
        <v>0</v>
      </c>
      <c r="Z153" s="36">
        <f t="shared" si="24"/>
        <v>0</v>
      </c>
      <c r="AA153" s="86" t="str">
        <f t="shared" si="29"/>
        <v>SRSA</v>
      </c>
      <c r="AB153" s="49">
        <f t="shared" si="30"/>
        <v>1</v>
      </c>
      <c r="AC153" s="34">
        <f t="shared" si="31"/>
        <v>0</v>
      </c>
      <c r="AD153" s="36">
        <f t="shared" si="32"/>
        <v>0</v>
      </c>
      <c r="AE153" s="86" t="str">
        <f t="shared" si="25"/>
        <v>-</v>
      </c>
      <c r="AF153" s="49">
        <f t="shared" si="26"/>
        <v>0</v>
      </c>
    </row>
    <row r="154" spans="1:32" ht="12.75">
      <c r="A154" s="91">
        <v>1914160</v>
      </c>
      <c r="B154" s="91" t="s">
        <v>1558</v>
      </c>
      <c r="C154" s="49" t="s">
        <v>1559</v>
      </c>
      <c r="D154" s="34" t="s">
        <v>1560</v>
      </c>
      <c r="E154" s="34" t="s">
        <v>1561</v>
      </c>
      <c r="F154" s="34">
        <v>51024</v>
      </c>
      <c r="G154" s="35" t="s">
        <v>354</v>
      </c>
      <c r="H154" s="36">
        <v>7129474329</v>
      </c>
      <c r="I154" s="37">
        <v>7</v>
      </c>
      <c r="J154" s="38" t="s">
        <v>371</v>
      </c>
      <c r="K154" s="72"/>
      <c r="L154" s="64">
        <v>600</v>
      </c>
      <c r="M154" s="68" t="s">
        <v>368</v>
      </c>
      <c r="N154" s="46">
        <v>6.218487395</v>
      </c>
      <c r="O154" s="38" t="s">
        <v>368</v>
      </c>
      <c r="P154" s="40"/>
      <c r="Q154" s="72" t="str">
        <f t="shared" si="27"/>
        <v>NO</v>
      </c>
      <c r="R154" s="76" t="s">
        <v>371</v>
      </c>
      <c r="S154" s="41">
        <v>13195.46</v>
      </c>
      <c r="T154" s="47">
        <v>718.0162266499892</v>
      </c>
      <c r="U154" s="47">
        <v>1828</v>
      </c>
      <c r="V154" s="48">
        <v>2883.0268346917906</v>
      </c>
      <c r="W154" s="49">
        <f t="shared" si="22"/>
        <v>1</v>
      </c>
      <c r="X154" s="34">
        <f t="shared" si="28"/>
        <v>0</v>
      </c>
      <c r="Y154" s="34">
        <f t="shared" si="23"/>
        <v>0</v>
      </c>
      <c r="Z154" s="36">
        <f t="shared" si="24"/>
        <v>0</v>
      </c>
      <c r="AA154" s="86" t="str">
        <f t="shared" si="29"/>
        <v>-</v>
      </c>
      <c r="AB154" s="49">
        <f t="shared" si="30"/>
        <v>1</v>
      </c>
      <c r="AC154" s="34">
        <f t="shared" si="31"/>
        <v>0</v>
      </c>
      <c r="AD154" s="36">
        <f t="shared" si="32"/>
        <v>0</v>
      </c>
      <c r="AE154" s="86" t="str">
        <f t="shared" si="25"/>
        <v>-</v>
      </c>
      <c r="AF154" s="49">
        <f t="shared" si="26"/>
        <v>0</v>
      </c>
    </row>
    <row r="155" spans="1:32" ht="12.75">
      <c r="A155" s="91">
        <v>1913380</v>
      </c>
      <c r="B155" s="91" t="s">
        <v>1533</v>
      </c>
      <c r="C155" s="49" t="s">
        <v>1534</v>
      </c>
      <c r="D155" s="34" t="s">
        <v>1535</v>
      </c>
      <c r="E155" s="34" t="s">
        <v>1536</v>
      </c>
      <c r="F155" s="34">
        <v>52347</v>
      </c>
      <c r="G155" s="35" t="s">
        <v>354</v>
      </c>
      <c r="H155" s="36">
        <v>3196472161</v>
      </c>
      <c r="I155" s="37">
        <v>7</v>
      </c>
      <c r="J155" s="38" t="s">
        <v>371</v>
      </c>
      <c r="K155" s="72"/>
      <c r="L155" s="64">
        <v>425</v>
      </c>
      <c r="M155" s="68" t="s">
        <v>368</v>
      </c>
      <c r="N155" s="46">
        <v>9.76744186</v>
      </c>
      <c r="O155" s="38" t="s">
        <v>368</v>
      </c>
      <c r="P155" s="40"/>
      <c r="Q155" s="72" t="str">
        <f t="shared" si="27"/>
        <v>NO</v>
      </c>
      <c r="R155" s="76" t="s">
        <v>371</v>
      </c>
      <c r="S155" s="41">
        <v>14190.98</v>
      </c>
      <c r="T155" s="47">
        <v>881.4944152203851</v>
      </c>
      <c r="U155" s="47">
        <v>1646</v>
      </c>
      <c r="V155" s="48">
        <v>2104.3631767750335</v>
      </c>
      <c r="W155" s="49">
        <f t="shared" si="22"/>
        <v>1</v>
      </c>
      <c r="X155" s="34">
        <f t="shared" si="28"/>
        <v>1</v>
      </c>
      <c r="Y155" s="34">
        <f t="shared" si="23"/>
        <v>0</v>
      </c>
      <c r="Z155" s="36">
        <f t="shared" si="24"/>
        <v>0</v>
      </c>
      <c r="AA155" s="86" t="str">
        <f t="shared" si="29"/>
        <v>SRSA</v>
      </c>
      <c r="AB155" s="49">
        <f t="shared" si="30"/>
        <v>1</v>
      </c>
      <c r="AC155" s="34">
        <f t="shared" si="31"/>
        <v>0</v>
      </c>
      <c r="AD155" s="36">
        <f t="shared" si="32"/>
        <v>0</v>
      </c>
      <c r="AE155" s="86" t="str">
        <f t="shared" si="25"/>
        <v>-</v>
      </c>
      <c r="AF155" s="49">
        <f t="shared" si="26"/>
        <v>0</v>
      </c>
    </row>
    <row r="156" spans="1:32" ht="12.75">
      <c r="A156" s="91">
        <v>1914280</v>
      </c>
      <c r="B156" s="91" t="s">
        <v>1562</v>
      </c>
      <c r="C156" s="49" t="s">
        <v>1563</v>
      </c>
      <c r="D156" s="34" t="s">
        <v>1564</v>
      </c>
      <c r="E156" s="34" t="s">
        <v>1565</v>
      </c>
      <c r="F156" s="34">
        <v>52136</v>
      </c>
      <c r="G156" s="35" t="s">
        <v>354</v>
      </c>
      <c r="H156" s="36">
        <v>5635472762</v>
      </c>
      <c r="I156" s="37" t="s">
        <v>374</v>
      </c>
      <c r="J156" s="38" t="s">
        <v>368</v>
      </c>
      <c r="K156" s="72"/>
      <c r="L156" s="64">
        <v>1454</v>
      </c>
      <c r="M156" s="68" t="s">
        <v>368</v>
      </c>
      <c r="N156" s="46">
        <v>10.69069069</v>
      </c>
      <c r="O156" s="38" t="s">
        <v>368</v>
      </c>
      <c r="P156" s="40"/>
      <c r="Q156" s="72" t="str">
        <f t="shared" si="27"/>
        <v>NO</v>
      </c>
      <c r="R156" s="76" t="s">
        <v>371</v>
      </c>
      <c r="S156" s="41">
        <v>73219.56</v>
      </c>
      <c r="T156" s="47">
        <v>5242.279860267497</v>
      </c>
      <c r="U156" s="47">
        <v>7102.62</v>
      </c>
      <c r="V156" s="48">
        <v>7983.766619146497</v>
      </c>
      <c r="W156" s="49">
        <f t="shared" si="22"/>
        <v>0</v>
      </c>
      <c r="X156" s="34">
        <f t="shared" si="28"/>
        <v>0</v>
      </c>
      <c r="Y156" s="34">
        <f t="shared" si="23"/>
        <v>0</v>
      </c>
      <c r="Z156" s="36">
        <f t="shared" si="24"/>
        <v>0</v>
      </c>
      <c r="AA156" s="86" t="str">
        <f t="shared" si="29"/>
        <v>-</v>
      </c>
      <c r="AB156" s="49">
        <f t="shared" si="30"/>
        <v>1</v>
      </c>
      <c r="AC156" s="34">
        <f t="shared" si="31"/>
        <v>0</v>
      </c>
      <c r="AD156" s="36">
        <f t="shared" si="32"/>
        <v>0</v>
      </c>
      <c r="AE156" s="86" t="str">
        <f t="shared" si="25"/>
        <v>-</v>
      </c>
      <c r="AF156" s="49">
        <f t="shared" si="26"/>
        <v>0</v>
      </c>
    </row>
    <row r="157" spans="1:32" ht="12.75">
      <c r="A157" s="91">
        <v>1914310</v>
      </c>
      <c r="B157" s="91" t="s">
        <v>1566</v>
      </c>
      <c r="C157" s="49" t="s">
        <v>1567</v>
      </c>
      <c r="D157" s="34" t="s">
        <v>1568</v>
      </c>
      <c r="E157" s="34" t="s">
        <v>1569</v>
      </c>
      <c r="F157" s="34">
        <v>50122</v>
      </c>
      <c r="G157" s="35">
        <v>129</v>
      </c>
      <c r="H157" s="36">
        <v>6418642211</v>
      </c>
      <c r="I157" s="37">
        <v>7</v>
      </c>
      <c r="J157" s="38" t="s">
        <v>371</v>
      </c>
      <c r="K157" s="72"/>
      <c r="L157" s="64">
        <v>435</v>
      </c>
      <c r="M157" s="68" t="s">
        <v>368</v>
      </c>
      <c r="N157" s="46">
        <v>2.34375</v>
      </c>
      <c r="O157" s="38" t="s">
        <v>368</v>
      </c>
      <c r="P157" s="40"/>
      <c r="Q157" s="72" t="str">
        <f t="shared" si="27"/>
        <v>NO</v>
      </c>
      <c r="R157" s="76" t="s">
        <v>371</v>
      </c>
      <c r="S157" s="41">
        <v>21992.42</v>
      </c>
      <c r="T157" s="47">
        <v>1362.1376501160967</v>
      </c>
      <c r="U157" s="47">
        <v>2184</v>
      </c>
      <c r="V157" s="48">
        <v>2321.206220751852</v>
      </c>
      <c r="W157" s="49">
        <f t="shared" si="22"/>
        <v>1</v>
      </c>
      <c r="X157" s="34">
        <f t="shared" si="28"/>
        <v>1</v>
      </c>
      <c r="Y157" s="34">
        <f t="shared" si="23"/>
        <v>0</v>
      </c>
      <c r="Z157" s="36">
        <f t="shared" si="24"/>
        <v>0</v>
      </c>
      <c r="AA157" s="86" t="str">
        <f t="shared" si="29"/>
        <v>SRSA</v>
      </c>
      <c r="AB157" s="49">
        <f t="shared" si="30"/>
        <v>1</v>
      </c>
      <c r="AC157" s="34">
        <f t="shared" si="31"/>
        <v>0</v>
      </c>
      <c r="AD157" s="36">
        <f t="shared" si="32"/>
        <v>0</v>
      </c>
      <c r="AE157" s="86" t="str">
        <f t="shared" si="25"/>
        <v>-</v>
      </c>
      <c r="AF157" s="49">
        <f t="shared" si="26"/>
        <v>0</v>
      </c>
    </row>
    <row r="158" spans="1:32" ht="12.75">
      <c r="A158" s="91">
        <v>1914340</v>
      </c>
      <c r="B158" s="91" t="s">
        <v>1570</v>
      </c>
      <c r="C158" s="49" t="s">
        <v>1571</v>
      </c>
      <c r="D158" s="34" t="s">
        <v>1572</v>
      </c>
      <c r="E158" s="34" t="s">
        <v>1573</v>
      </c>
      <c r="F158" s="34">
        <v>50643</v>
      </c>
      <c r="G158" s="35" t="s">
        <v>354</v>
      </c>
      <c r="H158" s="36">
        <v>3199883233</v>
      </c>
      <c r="I158" s="37">
        <v>8</v>
      </c>
      <c r="J158" s="38" t="s">
        <v>371</v>
      </c>
      <c r="K158" s="72"/>
      <c r="L158" s="64">
        <v>854</v>
      </c>
      <c r="M158" s="68" t="s">
        <v>368</v>
      </c>
      <c r="N158" s="46">
        <v>7.848443843</v>
      </c>
      <c r="O158" s="38" t="s">
        <v>368</v>
      </c>
      <c r="P158" s="40"/>
      <c r="Q158" s="72" t="str">
        <f t="shared" si="27"/>
        <v>NO</v>
      </c>
      <c r="R158" s="76" t="s">
        <v>371</v>
      </c>
      <c r="S158" s="41">
        <v>23421.38</v>
      </c>
      <c r="T158" s="47">
        <v>1095.1157971088783</v>
      </c>
      <c r="U158" s="47">
        <v>2748</v>
      </c>
      <c r="V158" s="48">
        <v>4302.363122540057</v>
      </c>
      <c r="W158" s="49">
        <f t="shared" si="22"/>
        <v>1</v>
      </c>
      <c r="X158" s="34">
        <f t="shared" si="28"/>
        <v>0</v>
      </c>
      <c r="Y158" s="34">
        <f t="shared" si="23"/>
        <v>0</v>
      </c>
      <c r="Z158" s="36">
        <f t="shared" si="24"/>
        <v>0</v>
      </c>
      <c r="AA158" s="86" t="str">
        <f t="shared" si="29"/>
        <v>-</v>
      </c>
      <c r="AB158" s="49">
        <f t="shared" si="30"/>
        <v>1</v>
      </c>
      <c r="AC158" s="34">
        <f t="shared" si="31"/>
        <v>0</v>
      </c>
      <c r="AD158" s="36">
        <f t="shared" si="32"/>
        <v>0</v>
      </c>
      <c r="AE158" s="86" t="str">
        <f t="shared" si="25"/>
        <v>-</v>
      </c>
      <c r="AF158" s="49">
        <f t="shared" si="26"/>
        <v>0</v>
      </c>
    </row>
    <row r="159" spans="1:32" ht="12.75">
      <c r="A159" s="91">
        <v>1914370</v>
      </c>
      <c r="B159" s="91" t="s">
        <v>1574</v>
      </c>
      <c r="C159" s="49" t="s">
        <v>1575</v>
      </c>
      <c r="D159" s="34" t="s">
        <v>1576</v>
      </c>
      <c r="E159" s="34" t="s">
        <v>1577</v>
      </c>
      <c r="F159" s="34">
        <v>50548</v>
      </c>
      <c r="G159" s="35" t="s">
        <v>354</v>
      </c>
      <c r="H159" s="36">
        <v>5153321330</v>
      </c>
      <c r="I159" s="37" t="s">
        <v>374</v>
      </c>
      <c r="J159" s="38" t="s">
        <v>368</v>
      </c>
      <c r="K159" s="72"/>
      <c r="L159" s="64">
        <v>1281</v>
      </c>
      <c r="M159" s="68" t="s">
        <v>368</v>
      </c>
      <c r="N159" s="46">
        <v>9.56937799</v>
      </c>
      <c r="O159" s="38" t="s">
        <v>368</v>
      </c>
      <c r="P159" s="40"/>
      <c r="Q159" s="72" t="str">
        <f t="shared" si="27"/>
        <v>NO</v>
      </c>
      <c r="R159" s="76" t="s">
        <v>371</v>
      </c>
      <c r="S159" s="41">
        <v>53982.58</v>
      </c>
      <c r="T159" s="47">
        <v>3214.894534465166</v>
      </c>
      <c r="U159" s="47">
        <v>5482.27</v>
      </c>
      <c r="V159" s="48">
        <v>7338.1657382155145</v>
      </c>
      <c r="W159" s="49">
        <f t="shared" si="22"/>
        <v>0</v>
      </c>
      <c r="X159" s="34">
        <f t="shared" si="28"/>
        <v>0</v>
      </c>
      <c r="Y159" s="34">
        <f t="shared" si="23"/>
        <v>0</v>
      </c>
      <c r="Z159" s="36">
        <f t="shared" si="24"/>
        <v>0</v>
      </c>
      <c r="AA159" s="86" t="str">
        <f t="shared" si="29"/>
        <v>-</v>
      </c>
      <c r="AB159" s="49">
        <f t="shared" si="30"/>
        <v>1</v>
      </c>
      <c r="AC159" s="34">
        <f t="shared" si="31"/>
        <v>0</v>
      </c>
      <c r="AD159" s="36">
        <f t="shared" si="32"/>
        <v>0</v>
      </c>
      <c r="AE159" s="86" t="str">
        <f t="shared" si="25"/>
        <v>-</v>
      </c>
      <c r="AF159" s="49">
        <f t="shared" si="26"/>
        <v>0</v>
      </c>
    </row>
    <row r="160" spans="1:32" ht="12.75">
      <c r="A160" s="91">
        <v>1914880</v>
      </c>
      <c r="B160" s="91" t="s">
        <v>1601</v>
      </c>
      <c r="C160" s="49" t="s">
        <v>1602</v>
      </c>
      <c r="D160" s="34" t="s">
        <v>273</v>
      </c>
      <c r="E160" s="34" t="s">
        <v>1603</v>
      </c>
      <c r="F160" s="34">
        <v>51454</v>
      </c>
      <c r="G160" s="35">
        <v>580</v>
      </c>
      <c r="H160" s="36">
        <v>7126542852</v>
      </c>
      <c r="I160" s="37">
        <v>7</v>
      </c>
      <c r="J160" s="38" t="s">
        <v>371</v>
      </c>
      <c r="K160" s="72"/>
      <c r="L160" s="64">
        <v>426</v>
      </c>
      <c r="M160" s="68" t="s">
        <v>368</v>
      </c>
      <c r="N160" s="46">
        <v>17.18426501</v>
      </c>
      <c r="O160" s="38" t="s">
        <v>368</v>
      </c>
      <c r="P160" s="40"/>
      <c r="Q160" s="72" t="str">
        <f t="shared" si="27"/>
        <v>NO</v>
      </c>
      <c r="R160" s="76" t="s">
        <v>371</v>
      </c>
      <c r="S160" s="41">
        <v>26659.34</v>
      </c>
      <c r="T160" s="47">
        <v>1842.7234860183128</v>
      </c>
      <c r="U160" s="47">
        <v>2570</v>
      </c>
      <c r="V160" s="48">
        <v>2197.9999457650233</v>
      </c>
      <c r="W160" s="49">
        <f t="shared" si="22"/>
        <v>1</v>
      </c>
      <c r="X160" s="34">
        <f t="shared" si="28"/>
        <v>1</v>
      </c>
      <c r="Y160" s="34">
        <f t="shared" si="23"/>
        <v>0</v>
      </c>
      <c r="Z160" s="36">
        <f t="shared" si="24"/>
        <v>0</v>
      </c>
      <c r="AA160" s="86" t="str">
        <f t="shared" si="29"/>
        <v>SRSA</v>
      </c>
      <c r="AB160" s="49">
        <f t="shared" si="30"/>
        <v>1</v>
      </c>
      <c r="AC160" s="34">
        <f t="shared" si="31"/>
        <v>0</v>
      </c>
      <c r="AD160" s="36">
        <f t="shared" si="32"/>
        <v>0</v>
      </c>
      <c r="AE160" s="86" t="str">
        <f t="shared" si="25"/>
        <v>-</v>
      </c>
      <c r="AF160" s="49">
        <f t="shared" si="26"/>
        <v>0</v>
      </c>
    </row>
    <row r="161" spans="1:32" ht="12.75">
      <c r="A161" s="91">
        <v>1914580</v>
      </c>
      <c r="B161" s="91" t="s">
        <v>1578</v>
      </c>
      <c r="C161" s="49" t="s">
        <v>1579</v>
      </c>
      <c r="D161" s="34" t="s">
        <v>1580</v>
      </c>
      <c r="E161" s="34" t="s">
        <v>1581</v>
      </c>
      <c r="F161" s="34">
        <v>50644</v>
      </c>
      <c r="G161" s="35" t="s">
        <v>354</v>
      </c>
      <c r="H161" s="36">
        <v>3193347400</v>
      </c>
      <c r="I161" s="37" t="s">
        <v>374</v>
      </c>
      <c r="J161" s="38" t="s">
        <v>368</v>
      </c>
      <c r="K161" s="72"/>
      <c r="L161" s="64">
        <v>1373</v>
      </c>
      <c r="M161" s="68" t="s">
        <v>368</v>
      </c>
      <c r="N161" s="46">
        <v>7.405177604</v>
      </c>
      <c r="O161" s="38" t="s">
        <v>368</v>
      </c>
      <c r="P161" s="40"/>
      <c r="Q161" s="72" t="str">
        <f t="shared" si="27"/>
        <v>NO</v>
      </c>
      <c r="R161" s="76" t="s">
        <v>371</v>
      </c>
      <c r="S161" s="41">
        <v>70102.54</v>
      </c>
      <c r="T161" s="47">
        <v>6037.3855398149635</v>
      </c>
      <c r="U161" s="47">
        <v>8003.03</v>
      </c>
      <c r="V161" s="48">
        <v>8200.609663123316</v>
      </c>
      <c r="W161" s="49">
        <f t="shared" si="22"/>
        <v>0</v>
      </c>
      <c r="X161" s="34">
        <f t="shared" si="28"/>
        <v>0</v>
      </c>
      <c r="Y161" s="34">
        <f t="shared" si="23"/>
        <v>0</v>
      </c>
      <c r="Z161" s="36">
        <f t="shared" si="24"/>
        <v>0</v>
      </c>
      <c r="AA161" s="86" t="str">
        <f t="shared" si="29"/>
        <v>-</v>
      </c>
      <c r="AB161" s="49">
        <f t="shared" si="30"/>
        <v>1</v>
      </c>
      <c r="AC161" s="34">
        <f t="shared" si="31"/>
        <v>0</v>
      </c>
      <c r="AD161" s="36">
        <f t="shared" si="32"/>
        <v>0</v>
      </c>
      <c r="AE161" s="86" t="str">
        <f t="shared" si="25"/>
        <v>-</v>
      </c>
      <c r="AF161" s="49">
        <f t="shared" si="26"/>
        <v>0</v>
      </c>
    </row>
    <row r="162" spans="1:32" ht="12.75">
      <c r="A162" s="91">
        <v>1914640</v>
      </c>
      <c r="B162" s="91" t="s">
        <v>1582</v>
      </c>
      <c r="C162" s="49" t="s">
        <v>1583</v>
      </c>
      <c r="D162" s="34" t="s">
        <v>1584</v>
      </c>
      <c r="E162" s="34" t="s">
        <v>1585</v>
      </c>
      <c r="F162" s="34">
        <v>50125</v>
      </c>
      <c r="G162" s="35" t="s">
        <v>354</v>
      </c>
      <c r="H162" s="36">
        <v>5159619500</v>
      </c>
      <c r="I162" s="37" t="s">
        <v>372</v>
      </c>
      <c r="J162" s="38" t="s">
        <v>368</v>
      </c>
      <c r="K162" s="72"/>
      <c r="L162" s="64">
        <v>2989</v>
      </c>
      <c r="M162" s="68" t="s">
        <v>368</v>
      </c>
      <c r="N162" s="46">
        <v>5.309161541</v>
      </c>
      <c r="O162" s="38" t="s">
        <v>368</v>
      </c>
      <c r="P162" s="40"/>
      <c r="Q162" s="72" t="str">
        <f t="shared" si="27"/>
        <v>NO</v>
      </c>
      <c r="R162" s="76" t="s">
        <v>368</v>
      </c>
      <c r="S162" s="41">
        <v>91270.79</v>
      </c>
      <c r="T162" s="47">
        <v>5010.601391553817</v>
      </c>
      <c r="U162" s="47">
        <v>10843</v>
      </c>
      <c r="V162" s="48">
        <v>15543.703652338303</v>
      </c>
      <c r="W162" s="49">
        <f t="shared" si="22"/>
        <v>0</v>
      </c>
      <c r="X162" s="34">
        <f t="shared" si="28"/>
        <v>0</v>
      </c>
      <c r="Y162" s="34">
        <f t="shared" si="23"/>
        <v>0</v>
      </c>
      <c r="Z162" s="36">
        <f t="shared" si="24"/>
        <v>0</v>
      </c>
      <c r="AA162" s="86" t="str">
        <f t="shared" si="29"/>
        <v>-</v>
      </c>
      <c r="AB162" s="49">
        <f t="shared" si="30"/>
        <v>0</v>
      </c>
      <c r="AC162" s="34">
        <f t="shared" si="31"/>
        <v>0</v>
      </c>
      <c r="AD162" s="36">
        <f t="shared" si="32"/>
        <v>0</v>
      </c>
      <c r="AE162" s="86" t="str">
        <f t="shared" si="25"/>
        <v>-</v>
      </c>
      <c r="AF162" s="49">
        <f t="shared" si="26"/>
        <v>0</v>
      </c>
    </row>
    <row r="163" spans="1:32" ht="12.75">
      <c r="A163" s="91">
        <v>1914670</v>
      </c>
      <c r="B163" s="91" t="s">
        <v>1586</v>
      </c>
      <c r="C163" s="49" t="s">
        <v>1587</v>
      </c>
      <c r="D163" s="34" t="s">
        <v>1588</v>
      </c>
      <c r="E163" s="34" t="s">
        <v>1589</v>
      </c>
      <c r="F163" s="34">
        <v>50257</v>
      </c>
      <c r="G163" s="35" t="s">
        <v>354</v>
      </c>
      <c r="H163" s="36">
        <v>6417654291</v>
      </c>
      <c r="I163" s="37">
        <v>8</v>
      </c>
      <c r="J163" s="38" t="s">
        <v>371</v>
      </c>
      <c r="K163" s="72"/>
      <c r="L163" s="64">
        <v>575</v>
      </c>
      <c r="M163" s="68" t="s">
        <v>368</v>
      </c>
      <c r="N163" s="46">
        <v>4.915912031</v>
      </c>
      <c r="O163" s="38" t="s">
        <v>368</v>
      </c>
      <c r="P163" s="40"/>
      <c r="Q163" s="72" t="str">
        <f t="shared" si="27"/>
        <v>NO</v>
      </c>
      <c r="R163" s="76" t="s">
        <v>371</v>
      </c>
      <c r="S163" s="41">
        <v>24951.09</v>
      </c>
      <c r="T163" s="47">
        <v>1786.9582331272886</v>
      </c>
      <c r="U163" s="47">
        <v>3138</v>
      </c>
      <c r="V163" s="48">
        <v>3765.183763597484</v>
      </c>
      <c r="W163" s="49">
        <f t="shared" si="22"/>
        <v>1</v>
      </c>
      <c r="X163" s="34">
        <f t="shared" si="28"/>
        <v>1</v>
      </c>
      <c r="Y163" s="34">
        <f t="shared" si="23"/>
        <v>0</v>
      </c>
      <c r="Z163" s="36">
        <f t="shared" si="24"/>
        <v>0</v>
      </c>
      <c r="AA163" s="86" t="str">
        <f t="shared" si="29"/>
        <v>SRSA</v>
      </c>
      <c r="AB163" s="49">
        <f t="shared" si="30"/>
        <v>1</v>
      </c>
      <c r="AC163" s="34">
        <f t="shared" si="31"/>
        <v>0</v>
      </c>
      <c r="AD163" s="36">
        <f t="shared" si="32"/>
        <v>0</v>
      </c>
      <c r="AE163" s="86" t="str">
        <f t="shared" si="25"/>
        <v>-</v>
      </c>
      <c r="AF163" s="49">
        <f t="shared" si="26"/>
        <v>0</v>
      </c>
    </row>
    <row r="164" spans="1:32" ht="12.75">
      <c r="A164" s="91">
        <v>1914700</v>
      </c>
      <c r="B164" s="91" t="s">
        <v>1590</v>
      </c>
      <c r="C164" s="49" t="s">
        <v>1591</v>
      </c>
      <c r="D164" s="34" t="s">
        <v>1592</v>
      </c>
      <c r="E164" s="34" t="s">
        <v>1593</v>
      </c>
      <c r="F164" s="34">
        <v>52240</v>
      </c>
      <c r="G164" s="35" t="s">
        <v>354</v>
      </c>
      <c r="H164" s="36">
        <v>3196881000</v>
      </c>
      <c r="I164" s="37" t="s">
        <v>377</v>
      </c>
      <c r="J164" s="38" t="s">
        <v>368</v>
      </c>
      <c r="K164" s="72"/>
      <c r="L164" s="64">
        <v>10187</v>
      </c>
      <c r="M164" s="68" t="s">
        <v>368</v>
      </c>
      <c r="N164" s="46">
        <v>8.892674617</v>
      </c>
      <c r="O164" s="38" t="s">
        <v>368</v>
      </c>
      <c r="P164" s="40"/>
      <c r="Q164" s="72" t="str">
        <f t="shared" si="27"/>
        <v>NO</v>
      </c>
      <c r="R164" s="76" t="s">
        <v>368</v>
      </c>
      <c r="S164" s="41">
        <v>369252.47</v>
      </c>
      <c r="T164" s="47">
        <v>24198.405104014084</v>
      </c>
      <c r="U164" s="47">
        <v>40932.64</v>
      </c>
      <c r="V164" s="48">
        <v>56798.092768928014</v>
      </c>
      <c r="W164" s="49">
        <f t="shared" si="22"/>
        <v>0</v>
      </c>
      <c r="X164" s="34">
        <f t="shared" si="28"/>
        <v>0</v>
      </c>
      <c r="Y164" s="34">
        <f t="shared" si="23"/>
        <v>0</v>
      </c>
      <c r="Z164" s="36">
        <f t="shared" si="24"/>
        <v>0</v>
      </c>
      <c r="AA164" s="86" t="str">
        <f t="shared" si="29"/>
        <v>-</v>
      </c>
      <c r="AB164" s="49">
        <f t="shared" si="30"/>
        <v>0</v>
      </c>
      <c r="AC164" s="34">
        <f t="shared" si="31"/>
        <v>0</v>
      </c>
      <c r="AD164" s="36">
        <f t="shared" si="32"/>
        <v>0</v>
      </c>
      <c r="AE164" s="86" t="str">
        <f t="shared" si="25"/>
        <v>-</v>
      </c>
      <c r="AF164" s="49">
        <f t="shared" si="26"/>
        <v>0</v>
      </c>
    </row>
    <row r="165" spans="1:32" ht="12.75">
      <c r="A165" s="91">
        <v>1914730</v>
      </c>
      <c r="B165" s="91" t="s">
        <v>1594</v>
      </c>
      <c r="C165" s="49" t="s">
        <v>1595</v>
      </c>
      <c r="D165" s="34" t="s">
        <v>1596</v>
      </c>
      <c r="E165" s="34" t="s">
        <v>1597</v>
      </c>
      <c r="F165" s="34">
        <v>50126</v>
      </c>
      <c r="G165" s="35" t="s">
        <v>354</v>
      </c>
      <c r="H165" s="36">
        <v>6416486400</v>
      </c>
      <c r="I165" s="37">
        <v>6</v>
      </c>
      <c r="J165" s="38" t="s">
        <v>368</v>
      </c>
      <c r="K165" s="72"/>
      <c r="L165" s="64">
        <v>1075</v>
      </c>
      <c r="M165" s="68" t="s">
        <v>368</v>
      </c>
      <c r="N165" s="46">
        <v>10.21021021</v>
      </c>
      <c r="O165" s="38" t="s">
        <v>368</v>
      </c>
      <c r="P165" s="40"/>
      <c r="Q165" s="72" t="str">
        <f t="shared" si="27"/>
        <v>NO</v>
      </c>
      <c r="R165" s="76" t="s">
        <v>371</v>
      </c>
      <c r="S165" s="41">
        <v>37614.29</v>
      </c>
      <c r="T165" s="47">
        <v>3342.4053969742886</v>
      </c>
      <c r="U165" s="47">
        <v>5285</v>
      </c>
      <c r="V165" s="48">
        <v>5563.995378405182</v>
      </c>
      <c r="W165" s="49">
        <f t="shared" si="22"/>
        <v>0</v>
      </c>
      <c r="X165" s="34">
        <f t="shared" si="28"/>
        <v>0</v>
      </c>
      <c r="Y165" s="34">
        <f t="shared" si="23"/>
        <v>0</v>
      </c>
      <c r="Z165" s="36">
        <f t="shared" si="24"/>
        <v>0</v>
      </c>
      <c r="AA165" s="86" t="str">
        <f t="shared" si="29"/>
        <v>-</v>
      </c>
      <c r="AB165" s="49">
        <f t="shared" si="30"/>
        <v>1</v>
      </c>
      <c r="AC165" s="34">
        <f t="shared" si="31"/>
        <v>0</v>
      </c>
      <c r="AD165" s="36">
        <f t="shared" si="32"/>
        <v>0</v>
      </c>
      <c r="AE165" s="86" t="str">
        <f t="shared" si="25"/>
        <v>-</v>
      </c>
      <c r="AF165" s="49">
        <f t="shared" si="26"/>
        <v>0</v>
      </c>
    </row>
    <row r="166" spans="1:32" ht="12.75">
      <c r="A166" s="91">
        <v>1914850</v>
      </c>
      <c r="B166" s="91" t="s">
        <v>1598</v>
      </c>
      <c r="C166" s="49" t="s">
        <v>1599</v>
      </c>
      <c r="D166" s="34" t="s">
        <v>1600</v>
      </c>
      <c r="E166" s="34" t="s">
        <v>297</v>
      </c>
      <c r="F166" s="34">
        <v>52301</v>
      </c>
      <c r="G166" s="35" t="s">
        <v>354</v>
      </c>
      <c r="H166" s="36">
        <v>3196427714</v>
      </c>
      <c r="I166" s="37">
        <v>7</v>
      </c>
      <c r="J166" s="38" t="s">
        <v>371</v>
      </c>
      <c r="K166" s="72"/>
      <c r="L166" s="64">
        <v>635</v>
      </c>
      <c r="M166" s="68" t="s">
        <v>368</v>
      </c>
      <c r="N166" s="46">
        <v>5.952380952</v>
      </c>
      <c r="O166" s="38" t="s">
        <v>368</v>
      </c>
      <c r="P166" s="40"/>
      <c r="Q166" s="72" t="str">
        <f t="shared" si="27"/>
        <v>NO</v>
      </c>
      <c r="R166" s="76" t="s">
        <v>371</v>
      </c>
      <c r="S166" s="41">
        <v>23377.96</v>
      </c>
      <c r="T166" s="47">
        <v>981.1474331091728</v>
      </c>
      <c r="U166" s="47">
        <v>2213</v>
      </c>
      <c r="V166" s="48">
        <v>3272.358663650169</v>
      </c>
      <c r="W166" s="49">
        <f t="shared" si="22"/>
        <v>1</v>
      </c>
      <c r="X166" s="34">
        <f t="shared" si="28"/>
        <v>0</v>
      </c>
      <c r="Y166" s="34">
        <f t="shared" si="23"/>
        <v>0</v>
      </c>
      <c r="Z166" s="36">
        <f t="shared" si="24"/>
        <v>0</v>
      </c>
      <c r="AA166" s="86" t="str">
        <f t="shared" si="29"/>
        <v>-</v>
      </c>
      <c r="AB166" s="49">
        <f t="shared" si="30"/>
        <v>1</v>
      </c>
      <c r="AC166" s="34">
        <f t="shared" si="31"/>
        <v>0</v>
      </c>
      <c r="AD166" s="36">
        <f t="shared" si="32"/>
        <v>0</v>
      </c>
      <c r="AE166" s="86" t="str">
        <f t="shared" si="25"/>
        <v>-</v>
      </c>
      <c r="AF166" s="49">
        <f t="shared" si="26"/>
        <v>0</v>
      </c>
    </row>
    <row r="167" spans="1:32" ht="12.75">
      <c r="A167" s="91">
        <v>1915180</v>
      </c>
      <c r="B167" s="91" t="s">
        <v>1604</v>
      </c>
      <c r="C167" s="49" t="s">
        <v>1605</v>
      </c>
      <c r="D167" s="34" t="s">
        <v>1606</v>
      </c>
      <c r="E167" s="34" t="s">
        <v>1607</v>
      </c>
      <c r="F167" s="34">
        <v>50647</v>
      </c>
      <c r="G167" s="35" t="s">
        <v>354</v>
      </c>
      <c r="H167" s="36">
        <v>3199872581</v>
      </c>
      <c r="I167" s="37">
        <v>8</v>
      </c>
      <c r="J167" s="38" t="s">
        <v>371</v>
      </c>
      <c r="K167" s="72"/>
      <c r="L167" s="64">
        <v>265</v>
      </c>
      <c r="M167" s="68" t="s">
        <v>368</v>
      </c>
      <c r="N167" s="46">
        <v>3.488372093</v>
      </c>
      <c r="O167" s="38" t="s">
        <v>368</v>
      </c>
      <c r="P167" s="40"/>
      <c r="Q167" s="72" t="str">
        <f t="shared" si="27"/>
        <v>NO</v>
      </c>
      <c r="R167" s="76" t="s">
        <v>371</v>
      </c>
      <c r="S167" s="41">
        <v>9052.96</v>
      </c>
      <c r="T167" s="47">
        <v>545.679931347466</v>
      </c>
      <c r="U167" s="47">
        <v>1036</v>
      </c>
      <c r="V167" s="48">
        <v>1325.6995188582764</v>
      </c>
      <c r="W167" s="49">
        <f t="shared" si="22"/>
        <v>1</v>
      </c>
      <c r="X167" s="34">
        <f t="shared" si="28"/>
        <v>1</v>
      </c>
      <c r="Y167" s="34">
        <f t="shared" si="23"/>
        <v>0</v>
      </c>
      <c r="Z167" s="36">
        <f t="shared" si="24"/>
        <v>0</v>
      </c>
      <c r="AA167" s="86" t="str">
        <f t="shared" si="29"/>
        <v>SRSA</v>
      </c>
      <c r="AB167" s="49">
        <f t="shared" si="30"/>
        <v>1</v>
      </c>
      <c r="AC167" s="34">
        <f t="shared" si="31"/>
        <v>0</v>
      </c>
      <c r="AD167" s="36">
        <f t="shared" si="32"/>
        <v>0</v>
      </c>
      <c r="AE167" s="86" t="str">
        <f t="shared" si="25"/>
        <v>-</v>
      </c>
      <c r="AF167" s="49">
        <f t="shared" si="26"/>
        <v>0</v>
      </c>
    </row>
    <row r="168" spans="1:32" ht="12.75">
      <c r="A168" s="91">
        <v>1915210</v>
      </c>
      <c r="B168" s="91" t="s">
        <v>1608</v>
      </c>
      <c r="C168" s="49" t="s">
        <v>1609</v>
      </c>
      <c r="D168" s="34" t="s">
        <v>1610</v>
      </c>
      <c r="E168" s="34" t="s">
        <v>366</v>
      </c>
      <c r="F168" s="34">
        <v>50129</v>
      </c>
      <c r="G168" s="35" t="s">
        <v>354</v>
      </c>
      <c r="H168" s="36">
        <v>5153864168</v>
      </c>
      <c r="I168" s="37" t="s">
        <v>374</v>
      </c>
      <c r="J168" s="38" t="s">
        <v>368</v>
      </c>
      <c r="K168" s="72"/>
      <c r="L168" s="64">
        <v>1253</v>
      </c>
      <c r="M168" s="68" t="s">
        <v>368</v>
      </c>
      <c r="N168" s="46">
        <v>9.260908281</v>
      </c>
      <c r="O168" s="38" t="s">
        <v>368</v>
      </c>
      <c r="P168" s="40"/>
      <c r="Q168" s="72" t="str">
        <f t="shared" si="27"/>
        <v>NO</v>
      </c>
      <c r="R168" s="76" t="s">
        <v>371</v>
      </c>
      <c r="S168" s="41">
        <v>49014.55</v>
      </c>
      <c r="T168" s="47">
        <v>4825.467256510989</v>
      </c>
      <c r="U168" s="47">
        <v>6867</v>
      </c>
      <c r="V168" s="48">
        <v>9129.305527534514</v>
      </c>
      <c r="W168" s="49">
        <f t="shared" si="22"/>
        <v>0</v>
      </c>
      <c r="X168" s="34">
        <f t="shared" si="28"/>
        <v>0</v>
      </c>
      <c r="Y168" s="34">
        <f t="shared" si="23"/>
        <v>0</v>
      </c>
      <c r="Z168" s="36">
        <f t="shared" si="24"/>
        <v>0</v>
      </c>
      <c r="AA168" s="86" t="str">
        <f t="shared" si="29"/>
        <v>-</v>
      </c>
      <c r="AB168" s="49">
        <f t="shared" si="30"/>
        <v>1</v>
      </c>
      <c r="AC168" s="34">
        <f t="shared" si="31"/>
        <v>0</v>
      </c>
      <c r="AD168" s="36">
        <f t="shared" si="32"/>
        <v>0</v>
      </c>
      <c r="AE168" s="86" t="str">
        <f t="shared" si="25"/>
        <v>-</v>
      </c>
      <c r="AF168" s="49">
        <f t="shared" si="26"/>
        <v>0</v>
      </c>
    </row>
    <row r="169" spans="1:32" ht="12.75">
      <c r="A169" s="91">
        <v>1915330</v>
      </c>
      <c r="B169" s="91" t="s">
        <v>1611</v>
      </c>
      <c r="C169" s="49" t="s">
        <v>1612</v>
      </c>
      <c r="D169" s="34" t="s">
        <v>304</v>
      </c>
      <c r="E169" s="34" t="s">
        <v>293</v>
      </c>
      <c r="F169" s="34">
        <v>50648</v>
      </c>
      <c r="G169" s="35">
        <v>287</v>
      </c>
      <c r="H169" s="36">
        <v>3198271700</v>
      </c>
      <c r="I169" s="37">
        <v>7</v>
      </c>
      <c r="J169" s="38" t="s">
        <v>371</v>
      </c>
      <c r="K169" s="72"/>
      <c r="L169" s="64">
        <v>786</v>
      </c>
      <c r="M169" s="68" t="s">
        <v>368</v>
      </c>
      <c r="N169" s="46">
        <v>5.667627281</v>
      </c>
      <c r="O169" s="38" t="s">
        <v>368</v>
      </c>
      <c r="P169" s="40"/>
      <c r="Q169" s="72" t="str">
        <f t="shared" si="27"/>
        <v>NO</v>
      </c>
      <c r="R169" s="76" t="s">
        <v>371</v>
      </c>
      <c r="S169" s="41">
        <v>38184.47</v>
      </c>
      <c r="T169" s="47">
        <v>4469.707109982056</v>
      </c>
      <c r="U169" s="47">
        <v>5736</v>
      </c>
      <c r="V169" s="48">
        <v>4110.161333560604</v>
      </c>
      <c r="W169" s="49">
        <f t="shared" si="22"/>
        <v>1</v>
      </c>
      <c r="X169" s="34">
        <f t="shared" si="28"/>
        <v>0</v>
      </c>
      <c r="Y169" s="34">
        <f t="shared" si="23"/>
        <v>0</v>
      </c>
      <c r="Z169" s="36">
        <f t="shared" si="24"/>
        <v>0</v>
      </c>
      <c r="AA169" s="86" t="str">
        <f t="shared" si="29"/>
        <v>-</v>
      </c>
      <c r="AB169" s="49">
        <f t="shared" si="30"/>
        <v>1</v>
      </c>
      <c r="AC169" s="34">
        <f t="shared" si="31"/>
        <v>0</v>
      </c>
      <c r="AD169" s="36">
        <f t="shared" si="32"/>
        <v>0</v>
      </c>
      <c r="AE169" s="86" t="str">
        <f t="shared" si="25"/>
        <v>-</v>
      </c>
      <c r="AF169" s="49">
        <f t="shared" si="26"/>
        <v>0</v>
      </c>
    </row>
    <row r="170" spans="1:32" ht="12.75">
      <c r="A170" s="91">
        <v>1915450</v>
      </c>
      <c r="B170" s="91" t="s">
        <v>1613</v>
      </c>
      <c r="C170" s="49" t="s">
        <v>1614</v>
      </c>
      <c r="D170" s="34" t="s">
        <v>1615</v>
      </c>
      <c r="E170" s="34" t="s">
        <v>1616</v>
      </c>
      <c r="F170" s="34">
        <v>50131</v>
      </c>
      <c r="G170" s="35" t="s">
        <v>354</v>
      </c>
      <c r="H170" s="36">
        <v>5152780470</v>
      </c>
      <c r="I170" s="37" t="s">
        <v>372</v>
      </c>
      <c r="J170" s="38" t="s">
        <v>368</v>
      </c>
      <c r="K170" s="72"/>
      <c r="L170" s="64">
        <v>4349</v>
      </c>
      <c r="M170" s="68" t="s">
        <v>368</v>
      </c>
      <c r="N170" s="46">
        <v>2.926609635</v>
      </c>
      <c r="O170" s="38" t="s">
        <v>368</v>
      </c>
      <c r="P170" s="40"/>
      <c r="Q170" s="72" t="str">
        <f t="shared" si="27"/>
        <v>NO</v>
      </c>
      <c r="R170" s="76" t="s">
        <v>368</v>
      </c>
      <c r="S170" s="41">
        <v>43310.95</v>
      </c>
      <c r="T170" s="47">
        <v>1609.006267592335</v>
      </c>
      <c r="U170" s="47">
        <v>10475</v>
      </c>
      <c r="V170" s="48">
        <v>22196.842501627052</v>
      </c>
      <c r="W170" s="49">
        <f t="shared" si="22"/>
        <v>0</v>
      </c>
      <c r="X170" s="34">
        <f t="shared" si="28"/>
        <v>0</v>
      </c>
      <c r="Y170" s="34">
        <f t="shared" si="23"/>
        <v>0</v>
      </c>
      <c r="Z170" s="36">
        <f t="shared" si="24"/>
        <v>0</v>
      </c>
      <c r="AA170" s="86" t="str">
        <f t="shared" si="29"/>
        <v>-</v>
      </c>
      <c r="AB170" s="49">
        <f t="shared" si="30"/>
        <v>0</v>
      </c>
      <c r="AC170" s="34">
        <f t="shared" si="31"/>
        <v>0</v>
      </c>
      <c r="AD170" s="36">
        <f t="shared" si="32"/>
        <v>0</v>
      </c>
      <c r="AE170" s="86" t="str">
        <f t="shared" si="25"/>
        <v>-</v>
      </c>
      <c r="AF170" s="49">
        <f t="shared" si="26"/>
        <v>0</v>
      </c>
    </row>
    <row r="171" spans="1:32" ht="12.75">
      <c r="A171" s="91">
        <v>1915630</v>
      </c>
      <c r="B171" s="91" t="s">
        <v>1617</v>
      </c>
      <c r="C171" s="49" t="s">
        <v>1618</v>
      </c>
      <c r="D171" s="34" t="s">
        <v>1619</v>
      </c>
      <c r="E171" s="34" t="s">
        <v>1620</v>
      </c>
      <c r="F171" s="34">
        <v>52632</v>
      </c>
      <c r="G171" s="35" t="s">
        <v>354</v>
      </c>
      <c r="H171" s="36">
        <v>3195241402</v>
      </c>
      <c r="I171" s="37">
        <v>6</v>
      </c>
      <c r="J171" s="38" t="s">
        <v>368</v>
      </c>
      <c r="K171" s="72"/>
      <c r="L171" s="64">
        <v>2098</v>
      </c>
      <c r="M171" s="68" t="s">
        <v>368</v>
      </c>
      <c r="N171" s="46">
        <v>16.0157964</v>
      </c>
      <c r="O171" s="38" t="s">
        <v>368</v>
      </c>
      <c r="P171" s="40"/>
      <c r="Q171" s="72" t="str">
        <f t="shared" si="27"/>
        <v>NO</v>
      </c>
      <c r="R171" s="76" t="s">
        <v>371</v>
      </c>
      <c r="S171" s="41">
        <v>151701.21</v>
      </c>
      <c r="T171" s="47">
        <v>14334.531416981907</v>
      </c>
      <c r="U171" s="47">
        <v>16208.6</v>
      </c>
      <c r="V171" s="48">
        <v>21090.403466544674</v>
      </c>
      <c r="W171" s="49">
        <f t="shared" si="22"/>
        <v>0</v>
      </c>
      <c r="X171" s="34">
        <f t="shared" si="28"/>
        <v>0</v>
      </c>
      <c r="Y171" s="34">
        <f t="shared" si="23"/>
        <v>0</v>
      </c>
      <c r="Z171" s="36">
        <f t="shared" si="24"/>
        <v>0</v>
      </c>
      <c r="AA171" s="86" t="str">
        <f t="shared" si="29"/>
        <v>-</v>
      </c>
      <c r="AB171" s="49">
        <f t="shared" si="30"/>
        <v>1</v>
      </c>
      <c r="AC171" s="34">
        <f t="shared" si="31"/>
        <v>0</v>
      </c>
      <c r="AD171" s="36">
        <f t="shared" si="32"/>
        <v>0</v>
      </c>
      <c r="AE171" s="86" t="str">
        <f t="shared" si="25"/>
        <v>-</v>
      </c>
      <c r="AF171" s="49">
        <f t="shared" si="26"/>
        <v>0</v>
      </c>
    </row>
    <row r="172" spans="1:32" ht="12.75">
      <c r="A172" s="91">
        <v>1915660</v>
      </c>
      <c r="B172" s="91" t="s">
        <v>1621</v>
      </c>
      <c r="C172" s="49" t="s">
        <v>1622</v>
      </c>
      <c r="D172" s="34" t="s">
        <v>1623</v>
      </c>
      <c r="E172" s="34" t="s">
        <v>1624</v>
      </c>
      <c r="F172" s="34">
        <v>52248</v>
      </c>
      <c r="G172" s="35" t="s">
        <v>354</v>
      </c>
      <c r="H172" s="36">
        <v>6416362189</v>
      </c>
      <c r="I172" s="37">
        <v>7</v>
      </c>
      <c r="J172" s="38" t="s">
        <v>371</v>
      </c>
      <c r="K172" s="72"/>
      <c r="L172" s="64">
        <v>366</v>
      </c>
      <c r="M172" s="68" t="s">
        <v>368</v>
      </c>
      <c r="N172" s="46">
        <v>11.4973262</v>
      </c>
      <c r="O172" s="38" t="s">
        <v>368</v>
      </c>
      <c r="P172" s="40"/>
      <c r="Q172" s="72" t="str">
        <f t="shared" si="27"/>
        <v>NO</v>
      </c>
      <c r="R172" s="76" t="s">
        <v>371</v>
      </c>
      <c r="S172" s="41">
        <v>18971.88</v>
      </c>
      <c r="T172" s="47">
        <v>1634.797783469043</v>
      </c>
      <c r="U172" s="47">
        <v>2269</v>
      </c>
      <c r="V172" s="48">
        <v>1922.017889794527</v>
      </c>
      <c r="W172" s="49">
        <f t="shared" si="22"/>
        <v>1</v>
      </c>
      <c r="X172" s="34">
        <f t="shared" si="28"/>
        <v>1</v>
      </c>
      <c r="Y172" s="34">
        <f t="shared" si="23"/>
        <v>0</v>
      </c>
      <c r="Z172" s="36">
        <f t="shared" si="24"/>
        <v>0</v>
      </c>
      <c r="AA172" s="86" t="str">
        <f t="shared" si="29"/>
        <v>SRSA</v>
      </c>
      <c r="AB172" s="49">
        <f t="shared" si="30"/>
        <v>1</v>
      </c>
      <c r="AC172" s="34">
        <f t="shared" si="31"/>
        <v>0</v>
      </c>
      <c r="AD172" s="36">
        <f t="shared" si="32"/>
        <v>0</v>
      </c>
      <c r="AE172" s="86" t="str">
        <f t="shared" si="25"/>
        <v>-</v>
      </c>
      <c r="AF172" s="49">
        <f t="shared" si="26"/>
        <v>0</v>
      </c>
    </row>
    <row r="173" spans="1:32" ht="12.75">
      <c r="A173" s="91">
        <v>1915750</v>
      </c>
      <c r="B173" s="91" t="s">
        <v>1625</v>
      </c>
      <c r="C173" s="49" t="s">
        <v>1626</v>
      </c>
      <c r="D173" s="34" t="s">
        <v>1627</v>
      </c>
      <c r="E173" s="34" t="s">
        <v>1628</v>
      </c>
      <c r="F173" s="34">
        <v>51028</v>
      </c>
      <c r="G173" s="35">
        <v>520</v>
      </c>
      <c r="H173" s="36">
        <v>7123782861</v>
      </c>
      <c r="I173" s="37" t="s">
        <v>373</v>
      </c>
      <c r="J173" s="38" t="s">
        <v>371</v>
      </c>
      <c r="K173" s="72"/>
      <c r="L173" s="64">
        <v>479</v>
      </c>
      <c r="M173" s="68" t="s">
        <v>368</v>
      </c>
      <c r="N173" s="46">
        <v>7.189542484</v>
      </c>
      <c r="O173" s="38" t="s">
        <v>368</v>
      </c>
      <c r="P173" s="40"/>
      <c r="Q173" s="72" t="str">
        <f t="shared" si="27"/>
        <v>NO</v>
      </c>
      <c r="R173" s="76" t="s">
        <v>371</v>
      </c>
      <c r="S173" s="41">
        <v>20966.27</v>
      </c>
      <c r="T173" s="47">
        <v>1516.6490541107023</v>
      </c>
      <c r="U173" s="47">
        <v>2378</v>
      </c>
      <c r="V173" s="48">
        <v>2454.2689977376267</v>
      </c>
      <c r="W173" s="49">
        <f t="shared" si="22"/>
        <v>1</v>
      </c>
      <c r="X173" s="34">
        <f t="shared" si="28"/>
        <v>1</v>
      </c>
      <c r="Y173" s="34">
        <f t="shared" si="23"/>
        <v>0</v>
      </c>
      <c r="Z173" s="36">
        <f t="shared" si="24"/>
        <v>0</v>
      </c>
      <c r="AA173" s="86" t="str">
        <f t="shared" si="29"/>
        <v>SRSA</v>
      </c>
      <c r="AB173" s="49">
        <f t="shared" si="30"/>
        <v>1</v>
      </c>
      <c r="AC173" s="34">
        <f t="shared" si="31"/>
        <v>0</v>
      </c>
      <c r="AD173" s="36">
        <f t="shared" si="32"/>
        <v>0</v>
      </c>
      <c r="AE173" s="86" t="str">
        <f t="shared" si="25"/>
        <v>-</v>
      </c>
      <c r="AF173" s="49">
        <f t="shared" si="26"/>
        <v>0</v>
      </c>
    </row>
    <row r="174" spans="1:32" ht="12.75">
      <c r="A174" s="91">
        <v>1915840</v>
      </c>
      <c r="B174" s="91" t="s">
        <v>1629</v>
      </c>
      <c r="C174" s="49" t="s">
        <v>1630</v>
      </c>
      <c r="D174" s="34" t="s">
        <v>1631</v>
      </c>
      <c r="E174" s="34" t="s">
        <v>290</v>
      </c>
      <c r="F174" s="34">
        <v>50138</v>
      </c>
      <c r="G174" s="35" t="s">
        <v>354</v>
      </c>
      <c r="H174" s="36">
        <v>6418426552</v>
      </c>
      <c r="I174" s="37" t="s">
        <v>374</v>
      </c>
      <c r="J174" s="38" t="s">
        <v>368</v>
      </c>
      <c r="K174" s="72"/>
      <c r="L174" s="64">
        <v>1958</v>
      </c>
      <c r="M174" s="68" t="s">
        <v>368</v>
      </c>
      <c r="N174" s="46">
        <v>8.644501279</v>
      </c>
      <c r="O174" s="38" t="s">
        <v>368</v>
      </c>
      <c r="P174" s="40"/>
      <c r="Q174" s="72" t="str">
        <f t="shared" si="27"/>
        <v>NO</v>
      </c>
      <c r="R174" s="76" t="s">
        <v>371</v>
      </c>
      <c r="S174" s="41">
        <v>76800.38</v>
      </c>
      <c r="T174" s="47">
        <v>5894.986890255407</v>
      </c>
      <c r="U174" s="47">
        <v>9434</v>
      </c>
      <c r="V174" s="48">
        <v>10102.914548919949</v>
      </c>
      <c r="W174" s="49">
        <f t="shared" si="22"/>
        <v>0</v>
      </c>
      <c r="X174" s="34">
        <f t="shared" si="28"/>
        <v>0</v>
      </c>
      <c r="Y174" s="34">
        <f t="shared" si="23"/>
        <v>0</v>
      </c>
      <c r="Z174" s="36">
        <f t="shared" si="24"/>
        <v>0</v>
      </c>
      <c r="AA174" s="86" t="str">
        <f t="shared" si="29"/>
        <v>-</v>
      </c>
      <c r="AB174" s="49">
        <f t="shared" si="30"/>
        <v>1</v>
      </c>
      <c r="AC174" s="34">
        <f t="shared" si="31"/>
        <v>0</v>
      </c>
      <c r="AD174" s="36">
        <f t="shared" si="32"/>
        <v>0</v>
      </c>
      <c r="AE174" s="86" t="str">
        <f t="shared" si="25"/>
        <v>-</v>
      </c>
      <c r="AF174" s="49">
        <f t="shared" si="26"/>
        <v>0</v>
      </c>
    </row>
    <row r="175" spans="1:32" ht="12.75">
      <c r="A175" s="91">
        <v>1916110</v>
      </c>
      <c r="B175" s="91" t="s">
        <v>1632</v>
      </c>
      <c r="C175" s="49" t="s">
        <v>1633</v>
      </c>
      <c r="D175" s="34" t="s">
        <v>1634</v>
      </c>
      <c r="E175" s="34" t="s">
        <v>1635</v>
      </c>
      <c r="F175" s="34">
        <v>50450</v>
      </c>
      <c r="G175" s="35" t="s">
        <v>354</v>
      </c>
      <c r="H175" s="36">
        <v>6415920881</v>
      </c>
      <c r="I175" s="37">
        <v>7</v>
      </c>
      <c r="J175" s="38" t="s">
        <v>371</v>
      </c>
      <c r="K175" s="72"/>
      <c r="L175" s="64">
        <v>660</v>
      </c>
      <c r="M175" s="68" t="s">
        <v>368</v>
      </c>
      <c r="N175" s="46">
        <v>7.539118065</v>
      </c>
      <c r="O175" s="38" t="s">
        <v>368</v>
      </c>
      <c r="P175" s="40"/>
      <c r="Q175" s="72" t="str">
        <f t="shared" si="27"/>
        <v>NO</v>
      </c>
      <c r="R175" s="76" t="s">
        <v>371</v>
      </c>
      <c r="S175" s="41">
        <v>26433.86</v>
      </c>
      <c r="T175" s="47">
        <v>1419.1876773765146</v>
      </c>
      <c r="U175" s="47">
        <v>2692.13</v>
      </c>
      <c r="V175" s="48">
        <v>3607.479731614343</v>
      </c>
      <c r="W175" s="49">
        <f t="shared" si="22"/>
        <v>1</v>
      </c>
      <c r="X175" s="34">
        <f t="shared" si="28"/>
        <v>0</v>
      </c>
      <c r="Y175" s="34">
        <f t="shared" si="23"/>
        <v>0</v>
      </c>
      <c r="Z175" s="36">
        <f t="shared" si="24"/>
        <v>0</v>
      </c>
      <c r="AA175" s="86" t="str">
        <f t="shared" si="29"/>
        <v>-</v>
      </c>
      <c r="AB175" s="49">
        <f t="shared" si="30"/>
        <v>1</v>
      </c>
      <c r="AC175" s="34">
        <f t="shared" si="31"/>
        <v>0</v>
      </c>
      <c r="AD175" s="36">
        <f t="shared" si="32"/>
        <v>0</v>
      </c>
      <c r="AE175" s="86" t="str">
        <f t="shared" si="25"/>
        <v>-</v>
      </c>
      <c r="AF175" s="49">
        <f t="shared" si="26"/>
        <v>0</v>
      </c>
    </row>
    <row r="176" spans="1:32" ht="12.75">
      <c r="A176" s="91">
        <v>1916320</v>
      </c>
      <c r="B176" s="91" t="s">
        <v>1639</v>
      </c>
      <c r="C176" s="49" t="s">
        <v>1640</v>
      </c>
      <c r="D176" s="34" t="s">
        <v>1641</v>
      </c>
      <c r="E176" s="34" t="s">
        <v>1642</v>
      </c>
      <c r="F176" s="34">
        <v>50140</v>
      </c>
      <c r="G176" s="35" t="s">
        <v>354</v>
      </c>
      <c r="H176" s="36">
        <v>6417843342</v>
      </c>
      <c r="I176" s="37">
        <v>7</v>
      </c>
      <c r="J176" s="38" t="s">
        <v>371</v>
      </c>
      <c r="K176" s="72"/>
      <c r="L176" s="64">
        <v>391</v>
      </c>
      <c r="M176" s="68" t="s">
        <v>368</v>
      </c>
      <c r="N176" s="46">
        <v>17.64705882</v>
      </c>
      <c r="O176" s="38" t="s">
        <v>368</v>
      </c>
      <c r="P176" s="40"/>
      <c r="Q176" s="72" t="str">
        <f t="shared" si="27"/>
        <v>NO</v>
      </c>
      <c r="R176" s="76" t="s">
        <v>371</v>
      </c>
      <c r="S176" s="41">
        <v>22834.94</v>
      </c>
      <c r="T176" s="47">
        <v>1879.2130939138738</v>
      </c>
      <c r="U176" s="47">
        <v>2461</v>
      </c>
      <c r="V176" s="48">
        <v>2650.3173134603403</v>
      </c>
      <c r="W176" s="49">
        <f t="shared" si="22"/>
        <v>1</v>
      </c>
      <c r="X176" s="34">
        <f t="shared" si="28"/>
        <v>1</v>
      </c>
      <c r="Y176" s="34">
        <f t="shared" si="23"/>
        <v>0</v>
      </c>
      <c r="Z176" s="36">
        <f t="shared" si="24"/>
        <v>0</v>
      </c>
      <c r="AA176" s="86" t="str">
        <f t="shared" si="29"/>
        <v>SRSA</v>
      </c>
      <c r="AB176" s="49">
        <f t="shared" si="30"/>
        <v>1</v>
      </c>
      <c r="AC176" s="34">
        <f t="shared" si="31"/>
        <v>0</v>
      </c>
      <c r="AD176" s="36">
        <f t="shared" si="32"/>
        <v>0</v>
      </c>
      <c r="AE176" s="86" t="str">
        <f t="shared" si="25"/>
        <v>-</v>
      </c>
      <c r="AF176" s="49">
        <f t="shared" si="26"/>
        <v>0</v>
      </c>
    </row>
    <row r="177" spans="1:32" ht="12.75">
      <c r="A177" s="91">
        <v>1916420</v>
      </c>
      <c r="B177" s="91" t="s">
        <v>1643</v>
      </c>
      <c r="C177" s="49" t="s">
        <v>1644</v>
      </c>
      <c r="D177" s="34" t="s">
        <v>1645</v>
      </c>
      <c r="E177" s="34" t="s">
        <v>1646</v>
      </c>
      <c r="F177" s="34">
        <v>50554</v>
      </c>
      <c r="G177" s="35" t="s">
        <v>354</v>
      </c>
      <c r="H177" s="36">
        <v>7128415000</v>
      </c>
      <c r="I177" s="37">
        <v>7</v>
      </c>
      <c r="J177" s="38" t="s">
        <v>371</v>
      </c>
      <c r="K177" s="72"/>
      <c r="L177" s="64">
        <v>422</v>
      </c>
      <c r="M177" s="68" t="s">
        <v>368</v>
      </c>
      <c r="N177" s="46">
        <v>8.411214953</v>
      </c>
      <c r="O177" s="38" t="s">
        <v>368</v>
      </c>
      <c r="P177" s="40"/>
      <c r="Q177" s="72" t="str">
        <f t="shared" si="27"/>
        <v>NO</v>
      </c>
      <c r="R177" s="76" t="s">
        <v>371</v>
      </c>
      <c r="S177" s="41">
        <v>14801.6</v>
      </c>
      <c r="T177" s="47">
        <v>1493.2041244094708</v>
      </c>
      <c r="U177" s="47">
        <v>2254</v>
      </c>
      <c r="V177" s="48">
        <v>2202.9281967644965</v>
      </c>
      <c r="W177" s="49">
        <f t="shared" si="22"/>
        <v>1</v>
      </c>
      <c r="X177" s="34">
        <f t="shared" si="28"/>
        <v>1</v>
      </c>
      <c r="Y177" s="34">
        <f t="shared" si="23"/>
        <v>0</v>
      </c>
      <c r="Z177" s="36">
        <f t="shared" si="24"/>
        <v>0</v>
      </c>
      <c r="AA177" s="86" t="str">
        <f t="shared" si="29"/>
        <v>SRSA</v>
      </c>
      <c r="AB177" s="49">
        <f t="shared" si="30"/>
        <v>1</v>
      </c>
      <c r="AC177" s="34">
        <f t="shared" si="31"/>
        <v>0</v>
      </c>
      <c r="AD177" s="36">
        <f t="shared" si="32"/>
        <v>0</v>
      </c>
      <c r="AE177" s="86" t="str">
        <f t="shared" si="25"/>
        <v>-</v>
      </c>
      <c r="AF177" s="49">
        <f t="shared" si="26"/>
        <v>0</v>
      </c>
    </row>
    <row r="178" spans="1:32" ht="12.75">
      <c r="A178" s="91">
        <v>1916440</v>
      </c>
      <c r="B178" s="91" t="s">
        <v>1647</v>
      </c>
      <c r="C178" s="49" t="s">
        <v>1648</v>
      </c>
      <c r="D178" s="34" t="s">
        <v>1649</v>
      </c>
      <c r="E178" s="34" t="s">
        <v>1650</v>
      </c>
      <c r="F178" s="34">
        <v>51030</v>
      </c>
      <c r="G178" s="35">
        <v>128</v>
      </c>
      <c r="H178" s="36">
        <v>7129445183</v>
      </c>
      <c r="I178" s="37">
        <v>8</v>
      </c>
      <c r="J178" s="38" t="s">
        <v>371</v>
      </c>
      <c r="K178" s="72"/>
      <c r="L178" s="64">
        <v>577</v>
      </c>
      <c r="M178" s="68" t="s">
        <v>368</v>
      </c>
      <c r="N178" s="46">
        <v>1.97869102</v>
      </c>
      <c r="O178" s="38" t="s">
        <v>368</v>
      </c>
      <c r="P178" s="40"/>
      <c r="Q178" s="72" t="str">
        <f t="shared" si="27"/>
        <v>NO</v>
      </c>
      <c r="R178" s="76" t="s">
        <v>371</v>
      </c>
      <c r="S178" s="41">
        <v>12986.95</v>
      </c>
      <c r="T178" s="47">
        <v>897.8534285443258</v>
      </c>
      <c r="U178" s="47">
        <v>2039</v>
      </c>
      <c r="V178" s="48">
        <v>3001.304858679146</v>
      </c>
      <c r="W178" s="49">
        <f t="shared" si="22"/>
        <v>1</v>
      </c>
      <c r="X178" s="34">
        <f t="shared" si="28"/>
        <v>1</v>
      </c>
      <c r="Y178" s="34">
        <f t="shared" si="23"/>
        <v>0</v>
      </c>
      <c r="Z178" s="36">
        <f t="shared" si="24"/>
        <v>0</v>
      </c>
      <c r="AA178" s="86" t="str">
        <f t="shared" si="29"/>
        <v>SRSA</v>
      </c>
      <c r="AB178" s="49">
        <f t="shared" si="30"/>
        <v>1</v>
      </c>
      <c r="AC178" s="34">
        <f t="shared" si="31"/>
        <v>0</v>
      </c>
      <c r="AD178" s="36">
        <f t="shared" si="32"/>
        <v>0</v>
      </c>
      <c r="AE178" s="86" t="str">
        <f t="shared" si="25"/>
        <v>-</v>
      </c>
      <c r="AF178" s="49">
        <f t="shared" si="26"/>
        <v>0</v>
      </c>
    </row>
    <row r="179" spans="1:32" ht="12.75">
      <c r="A179" s="91">
        <v>1916530</v>
      </c>
      <c r="B179" s="91" t="s">
        <v>1651</v>
      </c>
      <c r="C179" s="49" t="s">
        <v>1652</v>
      </c>
      <c r="D179" s="34" t="s">
        <v>1653</v>
      </c>
      <c r="E179" s="34" t="s">
        <v>1654</v>
      </c>
      <c r="F179" s="34">
        <v>51031</v>
      </c>
      <c r="G179" s="35" t="s">
        <v>354</v>
      </c>
      <c r="H179" s="36">
        <v>7125464155</v>
      </c>
      <c r="I179" s="37" t="s">
        <v>374</v>
      </c>
      <c r="J179" s="38" t="s">
        <v>368</v>
      </c>
      <c r="K179" s="72"/>
      <c r="L179" s="64">
        <v>2184</v>
      </c>
      <c r="M179" s="68" t="s">
        <v>368</v>
      </c>
      <c r="N179" s="46">
        <v>5.629272216</v>
      </c>
      <c r="O179" s="38" t="s">
        <v>368</v>
      </c>
      <c r="P179" s="40"/>
      <c r="Q179" s="72" t="str">
        <f t="shared" si="27"/>
        <v>NO</v>
      </c>
      <c r="R179" s="76" t="s">
        <v>371</v>
      </c>
      <c r="S179" s="41">
        <v>71134.7</v>
      </c>
      <c r="T179" s="47">
        <v>4952.675363905797</v>
      </c>
      <c r="U179" s="47">
        <v>8130.62</v>
      </c>
      <c r="V179" s="48">
        <v>13513.264240555367</v>
      </c>
      <c r="W179" s="49">
        <f t="shared" si="22"/>
        <v>0</v>
      </c>
      <c r="X179" s="34">
        <f t="shared" si="28"/>
        <v>0</v>
      </c>
      <c r="Y179" s="34">
        <f t="shared" si="23"/>
        <v>0</v>
      </c>
      <c r="Z179" s="36">
        <f t="shared" si="24"/>
        <v>0</v>
      </c>
      <c r="AA179" s="86" t="str">
        <f t="shared" si="29"/>
        <v>-</v>
      </c>
      <c r="AB179" s="49">
        <f t="shared" si="30"/>
        <v>1</v>
      </c>
      <c r="AC179" s="34">
        <f t="shared" si="31"/>
        <v>0</v>
      </c>
      <c r="AD179" s="36">
        <f t="shared" si="32"/>
        <v>0</v>
      </c>
      <c r="AE179" s="86" t="str">
        <f t="shared" si="25"/>
        <v>-</v>
      </c>
      <c r="AF179" s="49">
        <f t="shared" si="26"/>
        <v>0</v>
      </c>
    </row>
    <row r="180" spans="1:32" ht="12.75">
      <c r="A180" s="91">
        <v>1916620</v>
      </c>
      <c r="B180" s="91" t="s">
        <v>1655</v>
      </c>
      <c r="C180" s="49" t="s">
        <v>1656</v>
      </c>
      <c r="D180" s="34" t="s">
        <v>1657</v>
      </c>
      <c r="E180" s="34" t="s">
        <v>363</v>
      </c>
      <c r="F180" s="34">
        <v>50851</v>
      </c>
      <c r="G180" s="35" t="s">
        <v>354</v>
      </c>
      <c r="H180" s="36">
        <v>6413332244</v>
      </c>
      <c r="I180" s="37">
        <v>7</v>
      </c>
      <c r="J180" s="38" t="s">
        <v>371</v>
      </c>
      <c r="K180" s="72"/>
      <c r="L180" s="64">
        <v>347</v>
      </c>
      <c r="M180" s="68" t="s">
        <v>368</v>
      </c>
      <c r="N180" s="46">
        <v>12.93103448</v>
      </c>
      <c r="O180" s="38" t="s">
        <v>368</v>
      </c>
      <c r="P180" s="40"/>
      <c r="Q180" s="72" t="str">
        <f t="shared" si="27"/>
        <v>NO</v>
      </c>
      <c r="R180" s="76" t="s">
        <v>371</v>
      </c>
      <c r="S180" s="41">
        <v>18473.97</v>
      </c>
      <c r="T180" s="47">
        <v>2267.22278364371</v>
      </c>
      <c r="U180" s="47">
        <v>2848</v>
      </c>
      <c r="V180" s="48">
        <v>3197.052027447324</v>
      </c>
      <c r="W180" s="49">
        <f t="shared" si="22"/>
        <v>1</v>
      </c>
      <c r="X180" s="34">
        <f t="shared" si="28"/>
        <v>1</v>
      </c>
      <c r="Y180" s="34">
        <f t="shared" si="23"/>
        <v>0</v>
      </c>
      <c r="Z180" s="36">
        <f t="shared" si="24"/>
        <v>0</v>
      </c>
      <c r="AA180" s="86" t="str">
        <f t="shared" si="29"/>
        <v>SRSA</v>
      </c>
      <c r="AB180" s="49">
        <f t="shared" si="30"/>
        <v>1</v>
      </c>
      <c r="AC180" s="34">
        <f t="shared" si="31"/>
        <v>0</v>
      </c>
      <c r="AD180" s="36">
        <f t="shared" si="32"/>
        <v>0</v>
      </c>
      <c r="AE180" s="86" t="str">
        <f t="shared" si="25"/>
        <v>-</v>
      </c>
      <c r="AF180" s="49">
        <f t="shared" si="26"/>
        <v>0</v>
      </c>
    </row>
    <row r="181" spans="1:32" ht="12.75">
      <c r="A181" s="91">
        <v>1916680</v>
      </c>
      <c r="B181" s="91" t="s">
        <v>1658</v>
      </c>
      <c r="C181" s="49" t="s">
        <v>1659</v>
      </c>
      <c r="D181" s="34" t="s">
        <v>1660</v>
      </c>
      <c r="E181" s="34" t="s">
        <v>1304</v>
      </c>
      <c r="F181" s="34">
        <v>51503</v>
      </c>
      <c r="G181" s="35" t="s">
        <v>354</v>
      </c>
      <c r="H181" s="36">
        <v>7123668202</v>
      </c>
      <c r="I181" s="37" t="s">
        <v>381</v>
      </c>
      <c r="J181" s="38" t="s">
        <v>368</v>
      </c>
      <c r="K181" s="72"/>
      <c r="L181" s="64">
        <v>2606</v>
      </c>
      <c r="M181" s="68" t="s">
        <v>368</v>
      </c>
      <c r="N181" s="46">
        <v>9.151349237</v>
      </c>
      <c r="O181" s="38" t="s">
        <v>368</v>
      </c>
      <c r="P181" s="40"/>
      <c r="Q181" s="72" t="str">
        <f t="shared" si="27"/>
        <v>NO</v>
      </c>
      <c r="R181" s="76" t="s">
        <v>368</v>
      </c>
      <c r="S181" s="41">
        <v>89405.46</v>
      </c>
      <c r="T181" s="47">
        <v>7036.480339066671</v>
      </c>
      <c r="U181" s="47">
        <v>11698</v>
      </c>
      <c r="V181" s="48">
        <v>18253.01400636367</v>
      </c>
      <c r="W181" s="49">
        <f t="shared" si="22"/>
        <v>0</v>
      </c>
      <c r="X181" s="34">
        <f t="shared" si="28"/>
        <v>0</v>
      </c>
      <c r="Y181" s="34">
        <f t="shared" si="23"/>
        <v>0</v>
      </c>
      <c r="Z181" s="36">
        <f t="shared" si="24"/>
        <v>0</v>
      </c>
      <c r="AA181" s="86" t="str">
        <f t="shared" si="29"/>
        <v>-</v>
      </c>
      <c r="AB181" s="49">
        <f t="shared" si="30"/>
        <v>0</v>
      </c>
      <c r="AC181" s="34">
        <f t="shared" si="31"/>
        <v>0</v>
      </c>
      <c r="AD181" s="36">
        <f t="shared" si="32"/>
        <v>0</v>
      </c>
      <c r="AE181" s="86" t="str">
        <f t="shared" si="25"/>
        <v>-</v>
      </c>
      <c r="AF181" s="49">
        <f t="shared" si="26"/>
        <v>0</v>
      </c>
    </row>
    <row r="182" spans="1:32" ht="12.75">
      <c r="A182" s="91">
        <v>1903030</v>
      </c>
      <c r="B182" s="91" t="s">
        <v>989</v>
      </c>
      <c r="C182" s="49" t="s">
        <v>990</v>
      </c>
      <c r="D182" s="34" t="s">
        <v>991</v>
      </c>
      <c r="E182" s="34" t="s">
        <v>992</v>
      </c>
      <c r="F182" s="34">
        <v>50147</v>
      </c>
      <c r="G182" s="35" t="s">
        <v>354</v>
      </c>
      <c r="H182" s="36">
        <v>6418765345</v>
      </c>
      <c r="I182" s="37">
        <v>7</v>
      </c>
      <c r="J182" s="38" t="s">
        <v>371</v>
      </c>
      <c r="K182" s="72"/>
      <c r="L182" s="64">
        <v>81</v>
      </c>
      <c r="M182" s="68" t="s">
        <v>368</v>
      </c>
      <c r="N182" s="46">
        <v>22.89156627</v>
      </c>
      <c r="O182" s="38" t="s">
        <v>371</v>
      </c>
      <c r="P182" s="40"/>
      <c r="Q182" s="72" t="str">
        <f t="shared" si="27"/>
        <v>NO</v>
      </c>
      <c r="R182" s="76" t="s">
        <v>371</v>
      </c>
      <c r="S182" s="41">
        <v>6124.37</v>
      </c>
      <c r="T182" s="47">
        <v>722.5397650619025</v>
      </c>
      <c r="U182" s="47">
        <v>834</v>
      </c>
      <c r="V182" s="48">
        <v>673.430948931863</v>
      </c>
      <c r="W182" s="49">
        <f t="shared" si="22"/>
        <v>1</v>
      </c>
      <c r="X182" s="34">
        <f t="shared" si="28"/>
        <v>1</v>
      </c>
      <c r="Y182" s="34">
        <f t="shared" si="23"/>
        <v>0</v>
      </c>
      <c r="Z182" s="36">
        <f t="shared" si="24"/>
        <v>0</v>
      </c>
      <c r="AA182" s="86" t="str">
        <f t="shared" si="29"/>
        <v>SRSA</v>
      </c>
      <c r="AB182" s="49">
        <f t="shared" si="30"/>
        <v>1</v>
      </c>
      <c r="AC182" s="34">
        <f t="shared" si="31"/>
        <v>1</v>
      </c>
      <c r="AD182" s="36" t="str">
        <f t="shared" si="32"/>
        <v>Initial</v>
      </c>
      <c r="AE182" s="86" t="str">
        <f t="shared" si="25"/>
        <v>-</v>
      </c>
      <c r="AF182" s="49" t="str">
        <f t="shared" si="26"/>
        <v>SRSA</v>
      </c>
    </row>
    <row r="183" spans="1:32" ht="12.75">
      <c r="A183" s="91">
        <v>1917220</v>
      </c>
      <c r="B183" s="91" t="s">
        <v>1665</v>
      </c>
      <c r="C183" s="49" t="s">
        <v>1666</v>
      </c>
      <c r="D183" s="34" t="s">
        <v>1667</v>
      </c>
      <c r="E183" s="34" t="s">
        <v>300</v>
      </c>
      <c r="F183" s="34">
        <v>52302</v>
      </c>
      <c r="G183" s="35" t="s">
        <v>354</v>
      </c>
      <c r="H183" s="36">
        <v>3193777373</v>
      </c>
      <c r="I183" s="37" t="s">
        <v>377</v>
      </c>
      <c r="J183" s="38" t="s">
        <v>368</v>
      </c>
      <c r="K183" s="72"/>
      <c r="L183" s="64">
        <v>4702</v>
      </c>
      <c r="M183" s="68" t="s">
        <v>368</v>
      </c>
      <c r="N183" s="46">
        <v>5.573951435</v>
      </c>
      <c r="O183" s="38" t="s">
        <v>368</v>
      </c>
      <c r="P183" s="40"/>
      <c r="Q183" s="72" t="str">
        <f t="shared" si="27"/>
        <v>NO</v>
      </c>
      <c r="R183" s="76" t="s">
        <v>368</v>
      </c>
      <c r="S183" s="41">
        <v>119571.21</v>
      </c>
      <c r="T183" s="47">
        <v>3526.2469330732783</v>
      </c>
      <c r="U183" s="47">
        <v>12474</v>
      </c>
      <c r="V183" s="48">
        <v>23078.999430532745</v>
      </c>
      <c r="W183" s="49">
        <f t="shared" si="22"/>
        <v>0</v>
      </c>
      <c r="X183" s="34">
        <f t="shared" si="28"/>
        <v>0</v>
      </c>
      <c r="Y183" s="34">
        <f t="shared" si="23"/>
        <v>0</v>
      </c>
      <c r="Z183" s="36">
        <f t="shared" si="24"/>
        <v>0</v>
      </c>
      <c r="AA183" s="86" t="str">
        <f t="shared" si="29"/>
        <v>-</v>
      </c>
      <c r="AB183" s="49">
        <f t="shared" si="30"/>
        <v>0</v>
      </c>
      <c r="AC183" s="34">
        <f t="shared" si="31"/>
        <v>0</v>
      </c>
      <c r="AD183" s="36">
        <f t="shared" si="32"/>
        <v>0</v>
      </c>
      <c r="AE183" s="86" t="str">
        <f t="shared" si="25"/>
        <v>-</v>
      </c>
      <c r="AF183" s="49">
        <f t="shared" si="26"/>
        <v>0</v>
      </c>
    </row>
    <row r="184" spans="1:32" ht="12.75">
      <c r="A184" s="91">
        <v>1917250</v>
      </c>
      <c r="B184" s="91" t="s">
        <v>1668</v>
      </c>
      <c r="C184" s="49" t="s">
        <v>1669</v>
      </c>
      <c r="D184" s="34" t="s">
        <v>1670</v>
      </c>
      <c r="E184" s="34" t="s">
        <v>315</v>
      </c>
      <c r="F184" s="34">
        <v>52253</v>
      </c>
      <c r="G184" s="35">
        <v>839</v>
      </c>
      <c r="H184" s="36">
        <v>3194552075</v>
      </c>
      <c r="I184" s="37">
        <v>4</v>
      </c>
      <c r="J184" s="38" t="s">
        <v>368</v>
      </c>
      <c r="K184" s="72"/>
      <c r="L184" s="64">
        <v>561</v>
      </c>
      <c r="M184" s="68" t="s">
        <v>368</v>
      </c>
      <c r="N184" s="46">
        <v>7.305194805</v>
      </c>
      <c r="O184" s="38" t="s">
        <v>368</v>
      </c>
      <c r="P184" s="40"/>
      <c r="Q184" s="72" t="str">
        <f t="shared" si="27"/>
        <v>NO</v>
      </c>
      <c r="R184" s="76" t="s">
        <v>368</v>
      </c>
      <c r="S184" s="41">
        <v>18130.35</v>
      </c>
      <c r="T184" s="47">
        <v>621.7872478206094</v>
      </c>
      <c r="U184" s="47">
        <v>1717</v>
      </c>
      <c r="V184" s="48">
        <v>2986.520105680727</v>
      </c>
      <c r="W184" s="49">
        <f t="shared" si="22"/>
        <v>0</v>
      </c>
      <c r="X184" s="34">
        <f t="shared" si="28"/>
        <v>1</v>
      </c>
      <c r="Y184" s="34">
        <f t="shared" si="23"/>
        <v>0</v>
      </c>
      <c r="Z184" s="36">
        <f t="shared" si="24"/>
        <v>0</v>
      </c>
      <c r="AA184" s="86" t="str">
        <f t="shared" si="29"/>
        <v>-</v>
      </c>
      <c r="AB184" s="49">
        <f t="shared" si="30"/>
        <v>0</v>
      </c>
      <c r="AC184" s="34">
        <f t="shared" si="31"/>
        <v>0</v>
      </c>
      <c r="AD184" s="36">
        <f t="shared" si="32"/>
        <v>0</v>
      </c>
      <c r="AE184" s="86" t="str">
        <f t="shared" si="25"/>
        <v>-</v>
      </c>
      <c r="AF184" s="49">
        <f t="shared" si="26"/>
        <v>0</v>
      </c>
    </row>
    <row r="185" spans="1:32" ht="12.75">
      <c r="A185" s="91">
        <v>1917460</v>
      </c>
      <c r="B185" s="91" t="s">
        <v>1671</v>
      </c>
      <c r="C185" s="49" t="s">
        <v>1672</v>
      </c>
      <c r="D185" s="34" t="s">
        <v>1673</v>
      </c>
      <c r="E185" s="34" t="s">
        <v>292</v>
      </c>
      <c r="F185" s="34">
        <v>51546</v>
      </c>
      <c r="G185" s="35">
        <v>1060</v>
      </c>
      <c r="H185" s="36">
        <v>7126442250</v>
      </c>
      <c r="I185" s="37">
        <v>8</v>
      </c>
      <c r="J185" s="38" t="s">
        <v>371</v>
      </c>
      <c r="K185" s="72"/>
      <c r="L185" s="64">
        <v>683</v>
      </c>
      <c r="M185" s="68" t="s">
        <v>368</v>
      </c>
      <c r="N185" s="46">
        <v>7.544141252</v>
      </c>
      <c r="O185" s="38" t="s">
        <v>368</v>
      </c>
      <c r="P185" s="40"/>
      <c r="Q185" s="72" t="str">
        <f t="shared" si="27"/>
        <v>NO</v>
      </c>
      <c r="R185" s="76" t="s">
        <v>371</v>
      </c>
      <c r="S185" s="41">
        <v>25272.76</v>
      </c>
      <c r="T185" s="47">
        <v>1703.7772315038683</v>
      </c>
      <c r="U185" s="47">
        <v>2958</v>
      </c>
      <c r="V185" s="48">
        <v>3459.6322016301488</v>
      </c>
      <c r="W185" s="49">
        <f t="shared" si="22"/>
        <v>1</v>
      </c>
      <c r="X185" s="34">
        <f t="shared" si="28"/>
        <v>0</v>
      </c>
      <c r="Y185" s="34">
        <f t="shared" si="23"/>
        <v>0</v>
      </c>
      <c r="Z185" s="36">
        <f t="shared" si="24"/>
        <v>0</v>
      </c>
      <c r="AA185" s="86" t="str">
        <f t="shared" si="29"/>
        <v>-</v>
      </c>
      <c r="AB185" s="49">
        <f t="shared" si="30"/>
        <v>1</v>
      </c>
      <c r="AC185" s="34">
        <f t="shared" si="31"/>
        <v>0</v>
      </c>
      <c r="AD185" s="36">
        <f t="shared" si="32"/>
        <v>0</v>
      </c>
      <c r="AE185" s="86" t="str">
        <f t="shared" si="25"/>
        <v>-</v>
      </c>
      <c r="AF185" s="49">
        <f t="shared" si="26"/>
        <v>0</v>
      </c>
    </row>
    <row r="186" spans="1:32" ht="12.75">
      <c r="A186" s="91">
        <v>1917550</v>
      </c>
      <c r="B186" s="91" t="s">
        <v>1674</v>
      </c>
      <c r="C186" s="49" t="s">
        <v>1675</v>
      </c>
      <c r="D186" s="34" t="s">
        <v>1627</v>
      </c>
      <c r="E186" s="34" t="s">
        <v>1676</v>
      </c>
      <c r="F186" s="34">
        <v>52755</v>
      </c>
      <c r="G186" s="35" t="s">
        <v>354</v>
      </c>
      <c r="H186" s="36">
        <v>3196294212</v>
      </c>
      <c r="I186" s="37">
        <v>8</v>
      </c>
      <c r="J186" s="38" t="s">
        <v>371</v>
      </c>
      <c r="K186" s="72"/>
      <c r="L186" s="64">
        <v>412</v>
      </c>
      <c r="M186" s="68" t="s">
        <v>368</v>
      </c>
      <c r="N186" s="46">
        <v>9.090909091</v>
      </c>
      <c r="O186" s="38" t="s">
        <v>368</v>
      </c>
      <c r="P186" s="40"/>
      <c r="Q186" s="72" t="str">
        <f t="shared" si="27"/>
        <v>NO</v>
      </c>
      <c r="R186" s="76" t="s">
        <v>371</v>
      </c>
      <c r="S186" s="41">
        <v>11718.51</v>
      </c>
      <c r="T186" s="47">
        <v>600.9825368482182</v>
      </c>
      <c r="U186" s="47">
        <v>1437</v>
      </c>
      <c r="V186" s="48">
        <v>2197.9999457650233</v>
      </c>
      <c r="W186" s="49">
        <f t="shared" si="22"/>
        <v>1</v>
      </c>
      <c r="X186" s="34">
        <f t="shared" si="28"/>
        <v>1</v>
      </c>
      <c r="Y186" s="34">
        <f t="shared" si="23"/>
        <v>0</v>
      </c>
      <c r="Z186" s="36">
        <f t="shared" si="24"/>
        <v>0</v>
      </c>
      <c r="AA186" s="86" t="str">
        <f t="shared" si="29"/>
        <v>SRSA</v>
      </c>
      <c r="AB186" s="49">
        <f t="shared" si="30"/>
        <v>1</v>
      </c>
      <c r="AC186" s="34">
        <f t="shared" si="31"/>
        <v>0</v>
      </c>
      <c r="AD186" s="36">
        <f t="shared" si="32"/>
        <v>0</v>
      </c>
      <c r="AE186" s="86" t="str">
        <f t="shared" si="25"/>
        <v>-</v>
      </c>
      <c r="AF186" s="49">
        <f t="shared" si="26"/>
        <v>0</v>
      </c>
    </row>
    <row r="187" spans="1:32" ht="12.75">
      <c r="A187" s="91">
        <v>1917820</v>
      </c>
      <c r="B187" s="91" t="s">
        <v>1677</v>
      </c>
      <c r="C187" s="49" t="s">
        <v>1678</v>
      </c>
      <c r="D187" s="34" t="s">
        <v>1679</v>
      </c>
      <c r="E187" s="34" t="s">
        <v>1680</v>
      </c>
      <c r="F187" s="34">
        <v>52754</v>
      </c>
      <c r="G187" s="35">
        <v>932</v>
      </c>
      <c r="H187" s="36">
        <v>3197263541</v>
      </c>
      <c r="I187" s="37">
        <v>7</v>
      </c>
      <c r="J187" s="38" t="s">
        <v>371</v>
      </c>
      <c r="K187" s="72"/>
      <c r="L187" s="64">
        <v>911</v>
      </c>
      <c r="M187" s="68" t="s">
        <v>368</v>
      </c>
      <c r="N187" s="46">
        <v>7.276995305</v>
      </c>
      <c r="O187" s="38" t="s">
        <v>368</v>
      </c>
      <c r="P187" s="40"/>
      <c r="Q187" s="72" t="str">
        <f t="shared" si="27"/>
        <v>NO</v>
      </c>
      <c r="R187" s="76" t="s">
        <v>371</v>
      </c>
      <c r="S187" s="41">
        <v>31992.63</v>
      </c>
      <c r="T187" s="47">
        <v>1839.1513778246679</v>
      </c>
      <c r="U187" s="47">
        <v>3543</v>
      </c>
      <c r="V187" s="48">
        <v>4637.48419050423</v>
      </c>
      <c r="W187" s="49">
        <f t="shared" si="22"/>
        <v>1</v>
      </c>
      <c r="X187" s="34">
        <f t="shared" si="28"/>
        <v>0</v>
      </c>
      <c r="Y187" s="34">
        <f t="shared" si="23"/>
        <v>0</v>
      </c>
      <c r="Z187" s="36">
        <f t="shared" si="24"/>
        <v>0</v>
      </c>
      <c r="AA187" s="86" t="str">
        <f t="shared" si="29"/>
        <v>-</v>
      </c>
      <c r="AB187" s="49">
        <f t="shared" si="30"/>
        <v>1</v>
      </c>
      <c r="AC187" s="34">
        <f t="shared" si="31"/>
        <v>0</v>
      </c>
      <c r="AD187" s="36">
        <f t="shared" si="32"/>
        <v>0</v>
      </c>
      <c r="AE187" s="86" t="str">
        <f t="shared" si="25"/>
        <v>-</v>
      </c>
      <c r="AF187" s="49">
        <f t="shared" si="26"/>
        <v>0</v>
      </c>
    </row>
    <row r="188" spans="1:32" ht="12.75">
      <c r="A188" s="91">
        <v>1917880</v>
      </c>
      <c r="B188" s="91" t="s">
        <v>1681</v>
      </c>
      <c r="C188" s="49" t="s">
        <v>1682</v>
      </c>
      <c r="D188" s="34" t="s">
        <v>1683</v>
      </c>
      <c r="E188" s="34" t="s">
        <v>1684</v>
      </c>
      <c r="F188" s="34">
        <v>50560</v>
      </c>
      <c r="G188" s="35">
        <v>69</v>
      </c>
      <c r="H188" s="36">
        <v>5158823357</v>
      </c>
      <c r="I188" s="37">
        <v>7</v>
      </c>
      <c r="J188" s="38" t="s">
        <v>371</v>
      </c>
      <c r="K188" s="72"/>
      <c r="L188" s="64">
        <v>117</v>
      </c>
      <c r="M188" s="68" t="s">
        <v>368</v>
      </c>
      <c r="N188" s="46">
        <v>9.615384615</v>
      </c>
      <c r="O188" s="38" t="s">
        <v>368</v>
      </c>
      <c r="P188" s="40"/>
      <c r="Q188" s="72" t="str">
        <f t="shared" si="27"/>
        <v>NO</v>
      </c>
      <c r="R188" s="76" t="s">
        <v>371</v>
      </c>
      <c r="S188" s="41">
        <v>4863.38</v>
      </c>
      <c r="T188" s="47">
        <v>852.891371889748</v>
      </c>
      <c r="U188" s="47">
        <v>1000</v>
      </c>
      <c r="V188" s="48">
        <v>911.5814034083317</v>
      </c>
      <c r="W188" s="49">
        <f t="shared" si="22"/>
        <v>1</v>
      </c>
      <c r="X188" s="34">
        <f t="shared" si="28"/>
        <v>1</v>
      </c>
      <c r="Y188" s="34">
        <f t="shared" si="23"/>
        <v>0</v>
      </c>
      <c r="Z188" s="36">
        <f t="shared" si="24"/>
        <v>0</v>
      </c>
      <c r="AA188" s="86" t="str">
        <f t="shared" si="29"/>
        <v>SRSA</v>
      </c>
      <c r="AB188" s="49">
        <f t="shared" si="30"/>
        <v>1</v>
      </c>
      <c r="AC188" s="34">
        <f t="shared" si="31"/>
        <v>0</v>
      </c>
      <c r="AD188" s="36">
        <f t="shared" si="32"/>
        <v>0</v>
      </c>
      <c r="AE188" s="86" t="str">
        <f t="shared" si="25"/>
        <v>-</v>
      </c>
      <c r="AF188" s="49">
        <f t="shared" si="26"/>
        <v>0</v>
      </c>
    </row>
    <row r="189" spans="1:32" ht="12.75">
      <c r="A189" s="91">
        <v>1918030</v>
      </c>
      <c r="B189" s="91" t="s">
        <v>0</v>
      </c>
      <c r="C189" s="49" t="s">
        <v>1</v>
      </c>
      <c r="D189" s="34" t="s">
        <v>2</v>
      </c>
      <c r="E189" s="34" t="s">
        <v>3</v>
      </c>
      <c r="F189" s="34">
        <v>50251</v>
      </c>
      <c r="G189" s="35">
        <v>210</v>
      </c>
      <c r="H189" s="36">
        <v>6415944445</v>
      </c>
      <c r="I189" s="37">
        <v>7</v>
      </c>
      <c r="J189" s="38" t="s">
        <v>371</v>
      </c>
      <c r="K189" s="72"/>
      <c r="L189" s="64">
        <v>483</v>
      </c>
      <c r="M189" s="68" t="s">
        <v>368</v>
      </c>
      <c r="N189" s="46">
        <v>2.580645161</v>
      </c>
      <c r="O189" s="38" t="s">
        <v>368</v>
      </c>
      <c r="P189" s="40"/>
      <c r="Q189" s="72" t="str">
        <f t="shared" si="27"/>
        <v>NO</v>
      </c>
      <c r="R189" s="76" t="s">
        <v>371</v>
      </c>
      <c r="S189" s="41">
        <v>16752.97</v>
      </c>
      <c r="T189" s="47">
        <v>803.7236336162915</v>
      </c>
      <c r="U189" s="47">
        <v>1618.37</v>
      </c>
      <c r="V189" s="48">
        <v>3124.5111336659747</v>
      </c>
      <c r="W189" s="49">
        <f t="shared" si="22"/>
        <v>1</v>
      </c>
      <c r="X189" s="34">
        <f t="shared" si="28"/>
        <v>1</v>
      </c>
      <c r="Y189" s="34">
        <f t="shared" si="23"/>
        <v>0</v>
      </c>
      <c r="Z189" s="36">
        <f t="shared" si="24"/>
        <v>0</v>
      </c>
      <c r="AA189" s="86" t="str">
        <f t="shared" si="29"/>
        <v>SRSA</v>
      </c>
      <c r="AB189" s="49">
        <f t="shared" si="30"/>
        <v>1</v>
      </c>
      <c r="AC189" s="34">
        <f t="shared" si="31"/>
        <v>0</v>
      </c>
      <c r="AD189" s="36">
        <f t="shared" si="32"/>
        <v>0</v>
      </c>
      <c r="AE189" s="86" t="str">
        <f t="shared" si="25"/>
        <v>-</v>
      </c>
      <c r="AF189" s="49">
        <f t="shared" si="26"/>
        <v>0</v>
      </c>
    </row>
    <row r="190" spans="1:32" ht="12.75">
      <c r="A190" s="91">
        <v>1918180</v>
      </c>
      <c r="B190" s="91" t="s">
        <v>7</v>
      </c>
      <c r="C190" s="49" t="s">
        <v>8</v>
      </c>
      <c r="D190" s="34" t="s">
        <v>9</v>
      </c>
      <c r="E190" s="34" t="s">
        <v>10</v>
      </c>
      <c r="F190" s="34">
        <v>50156</v>
      </c>
      <c r="G190" s="35" t="s">
        <v>354</v>
      </c>
      <c r="H190" s="36">
        <v>5157953241</v>
      </c>
      <c r="I190" s="37">
        <v>7</v>
      </c>
      <c r="J190" s="38" t="s">
        <v>371</v>
      </c>
      <c r="K190" s="72"/>
      <c r="L190" s="64">
        <v>526</v>
      </c>
      <c r="M190" s="68" t="s">
        <v>368</v>
      </c>
      <c r="N190" s="46">
        <v>8.438061041</v>
      </c>
      <c r="O190" s="38" t="s">
        <v>368</v>
      </c>
      <c r="P190" s="40"/>
      <c r="Q190" s="72" t="str">
        <f t="shared" si="27"/>
        <v>NO</v>
      </c>
      <c r="R190" s="76" t="s">
        <v>371</v>
      </c>
      <c r="S190" s="41">
        <v>17694.96</v>
      </c>
      <c r="T190" s="47">
        <v>941.2196168889353</v>
      </c>
      <c r="U190" s="47">
        <v>2000</v>
      </c>
      <c r="V190" s="48">
        <v>2809.103069699693</v>
      </c>
      <c r="W190" s="49">
        <f t="shared" si="22"/>
        <v>1</v>
      </c>
      <c r="X190" s="34">
        <f t="shared" si="28"/>
        <v>1</v>
      </c>
      <c r="Y190" s="34">
        <f t="shared" si="23"/>
        <v>0</v>
      </c>
      <c r="Z190" s="36">
        <f t="shared" si="24"/>
        <v>0</v>
      </c>
      <c r="AA190" s="86" t="str">
        <f t="shared" si="29"/>
        <v>SRSA</v>
      </c>
      <c r="AB190" s="49">
        <f t="shared" si="30"/>
        <v>1</v>
      </c>
      <c r="AC190" s="34">
        <f t="shared" si="31"/>
        <v>0</v>
      </c>
      <c r="AD190" s="36">
        <f t="shared" si="32"/>
        <v>0</v>
      </c>
      <c r="AE190" s="86" t="str">
        <f t="shared" si="25"/>
        <v>-</v>
      </c>
      <c r="AF190" s="49">
        <f t="shared" si="26"/>
        <v>0</v>
      </c>
    </row>
    <row r="191" spans="1:32" ht="12.75">
      <c r="A191" s="91">
        <v>1918240</v>
      </c>
      <c r="B191" s="91" t="s">
        <v>11</v>
      </c>
      <c r="C191" s="49" t="s">
        <v>12</v>
      </c>
      <c r="D191" s="34" t="s">
        <v>13</v>
      </c>
      <c r="E191" s="34" t="s">
        <v>14</v>
      </c>
      <c r="F191" s="34">
        <v>51551</v>
      </c>
      <c r="G191" s="35" t="s">
        <v>354</v>
      </c>
      <c r="H191" s="36">
        <v>7126248700</v>
      </c>
      <c r="I191" s="37">
        <v>8</v>
      </c>
      <c r="J191" s="38" t="s">
        <v>371</v>
      </c>
      <c r="K191" s="72"/>
      <c r="L191" s="64">
        <v>388</v>
      </c>
      <c r="M191" s="68" t="s">
        <v>368</v>
      </c>
      <c r="N191" s="46">
        <v>9.87012987</v>
      </c>
      <c r="O191" s="38" t="s">
        <v>368</v>
      </c>
      <c r="P191" s="40"/>
      <c r="Q191" s="72" t="str">
        <f t="shared" si="27"/>
        <v>NO</v>
      </c>
      <c r="R191" s="76" t="s">
        <v>371</v>
      </c>
      <c r="S191" s="41">
        <v>19272.29</v>
      </c>
      <c r="T191" s="47">
        <v>1166.7017301864776</v>
      </c>
      <c r="U191" s="47">
        <v>1859</v>
      </c>
      <c r="V191" s="48">
        <v>2818.992823597044</v>
      </c>
      <c r="W191" s="49">
        <f t="shared" si="22"/>
        <v>1</v>
      </c>
      <c r="X191" s="34">
        <f t="shared" si="28"/>
        <v>1</v>
      </c>
      <c r="Y191" s="34">
        <f t="shared" si="23"/>
        <v>0</v>
      </c>
      <c r="Z191" s="36">
        <f t="shared" si="24"/>
        <v>0</v>
      </c>
      <c r="AA191" s="86" t="str">
        <f t="shared" si="29"/>
        <v>SRSA</v>
      </c>
      <c r="AB191" s="49">
        <f t="shared" si="30"/>
        <v>1</v>
      </c>
      <c r="AC191" s="34">
        <f t="shared" si="31"/>
        <v>0</v>
      </c>
      <c r="AD191" s="36">
        <f t="shared" si="32"/>
        <v>0</v>
      </c>
      <c r="AE191" s="86" t="str">
        <f t="shared" si="25"/>
        <v>-</v>
      </c>
      <c r="AF191" s="49">
        <f t="shared" si="26"/>
        <v>0</v>
      </c>
    </row>
    <row r="192" spans="1:32" ht="12.75">
      <c r="A192" s="91">
        <v>1918300</v>
      </c>
      <c r="B192" s="91" t="s">
        <v>15</v>
      </c>
      <c r="C192" s="49" t="s">
        <v>16</v>
      </c>
      <c r="D192" s="34" t="s">
        <v>17</v>
      </c>
      <c r="E192" s="34" t="s">
        <v>18</v>
      </c>
      <c r="F192" s="34">
        <v>51455</v>
      </c>
      <c r="G192" s="35" t="s">
        <v>354</v>
      </c>
      <c r="H192" s="36">
        <v>7126553771</v>
      </c>
      <c r="I192" s="37">
        <v>7</v>
      </c>
      <c r="J192" s="38" t="s">
        <v>371</v>
      </c>
      <c r="K192" s="72"/>
      <c r="L192" s="64">
        <v>495</v>
      </c>
      <c r="M192" s="68" t="s">
        <v>368</v>
      </c>
      <c r="N192" s="46">
        <v>6.147540984</v>
      </c>
      <c r="O192" s="38" t="s">
        <v>368</v>
      </c>
      <c r="P192" s="40"/>
      <c r="Q192" s="72" t="str">
        <f t="shared" si="27"/>
        <v>NO</v>
      </c>
      <c r="R192" s="76" t="s">
        <v>371</v>
      </c>
      <c r="S192" s="41">
        <v>16747.88</v>
      </c>
      <c r="T192" s="47">
        <v>1977.2758024991215</v>
      </c>
      <c r="U192" s="47">
        <v>2829</v>
      </c>
      <c r="V192" s="48">
        <v>2557.762268726563</v>
      </c>
      <c r="W192" s="49">
        <f t="shared" si="22"/>
        <v>1</v>
      </c>
      <c r="X192" s="34">
        <f t="shared" si="28"/>
        <v>1</v>
      </c>
      <c r="Y192" s="34">
        <f t="shared" si="23"/>
        <v>0</v>
      </c>
      <c r="Z192" s="36">
        <f t="shared" si="24"/>
        <v>0</v>
      </c>
      <c r="AA192" s="86" t="str">
        <f t="shared" si="29"/>
        <v>SRSA</v>
      </c>
      <c r="AB192" s="49">
        <f t="shared" si="30"/>
        <v>1</v>
      </c>
      <c r="AC192" s="34">
        <f t="shared" si="31"/>
        <v>0</v>
      </c>
      <c r="AD192" s="36">
        <f t="shared" si="32"/>
        <v>0</v>
      </c>
      <c r="AE192" s="86" t="str">
        <f t="shared" si="25"/>
        <v>-</v>
      </c>
      <c r="AF192" s="49">
        <f t="shared" si="26"/>
        <v>0</v>
      </c>
    </row>
    <row r="193" spans="1:32" ht="12.75">
      <c r="A193" s="91">
        <v>1918330</v>
      </c>
      <c r="B193" s="91" t="s">
        <v>19</v>
      </c>
      <c r="C193" s="49" t="s">
        <v>20</v>
      </c>
      <c r="D193" s="34" t="s">
        <v>21</v>
      </c>
      <c r="E193" s="34" t="s">
        <v>22</v>
      </c>
      <c r="F193" s="34">
        <v>50563</v>
      </c>
      <c r="G193" s="35">
        <v>5018</v>
      </c>
      <c r="H193" s="36">
        <v>7124692202</v>
      </c>
      <c r="I193" s="37">
        <v>7</v>
      </c>
      <c r="J193" s="38" t="s">
        <v>371</v>
      </c>
      <c r="K193" s="72"/>
      <c r="L193" s="64">
        <v>728</v>
      </c>
      <c r="M193" s="68" t="s">
        <v>368</v>
      </c>
      <c r="N193" s="46">
        <v>7.257072571</v>
      </c>
      <c r="O193" s="38" t="s">
        <v>368</v>
      </c>
      <c r="P193" s="40"/>
      <c r="Q193" s="72" t="str">
        <f t="shared" si="27"/>
        <v>NO</v>
      </c>
      <c r="R193" s="76" t="s">
        <v>371</v>
      </c>
      <c r="S193" s="41">
        <v>27825.97</v>
      </c>
      <c r="T193" s="47">
        <v>2379.255974740252</v>
      </c>
      <c r="U193" s="47">
        <v>3741</v>
      </c>
      <c r="V193" s="48">
        <v>3873.605285585893</v>
      </c>
      <c r="W193" s="49">
        <f t="shared" si="22"/>
        <v>1</v>
      </c>
      <c r="X193" s="34">
        <f t="shared" si="28"/>
        <v>0</v>
      </c>
      <c r="Y193" s="34">
        <f t="shared" si="23"/>
        <v>0</v>
      </c>
      <c r="Z193" s="36">
        <f t="shared" si="24"/>
        <v>0</v>
      </c>
      <c r="AA193" s="86" t="str">
        <f t="shared" si="29"/>
        <v>-</v>
      </c>
      <c r="AB193" s="49">
        <f t="shared" si="30"/>
        <v>1</v>
      </c>
      <c r="AC193" s="34">
        <f t="shared" si="31"/>
        <v>0</v>
      </c>
      <c r="AD193" s="36">
        <f t="shared" si="32"/>
        <v>0</v>
      </c>
      <c r="AE193" s="86" t="str">
        <f t="shared" si="25"/>
        <v>-</v>
      </c>
      <c r="AF193" s="49">
        <f t="shared" si="26"/>
        <v>0</v>
      </c>
    </row>
    <row r="194" spans="1:32" ht="12.75">
      <c r="A194" s="91">
        <v>1918480</v>
      </c>
      <c r="B194" s="91" t="s">
        <v>23</v>
      </c>
      <c r="C194" s="49" t="s">
        <v>24</v>
      </c>
      <c r="D194" s="34" t="s">
        <v>25</v>
      </c>
      <c r="E194" s="34" t="s">
        <v>26</v>
      </c>
      <c r="F194" s="34">
        <v>51034</v>
      </c>
      <c r="G194" s="35" t="s">
        <v>354</v>
      </c>
      <c r="H194" s="36">
        <v>7128821315</v>
      </c>
      <c r="I194" s="37">
        <v>7</v>
      </c>
      <c r="J194" s="38" t="s">
        <v>371</v>
      </c>
      <c r="K194" s="72"/>
      <c r="L194" s="64">
        <v>454</v>
      </c>
      <c r="M194" s="68" t="s">
        <v>368</v>
      </c>
      <c r="N194" s="46">
        <v>16.30252101</v>
      </c>
      <c r="O194" s="38" t="s">
        <v>368</v>
      </c>
      <c r="P194" s="40"/>
      <c r="Q194" s="72" t="str">
        <f t="shared" si="27"/>
        <v>NO</v>
      </c>
      <c r="R194" s="76" t="s">
        <v>371</v>
      </c>
      <c r="S194" s="41">
        <v>35036.8</v>
      </c>
      <c r="T194" s="47">
        <v>3713.9433154126477</v>
      </c>
      <c r="U194" s="47">
        <v>4037.27</v>
      </c>
      <c r="V194" s="48">
        <v>3760.9353942700263</v>
      </c>
      <c r="W194" s="49">
        <f t="shared" si="22"/>
        <v>1</v>
      </c>
      <c r="X194" s="34">
        <f t="shared" si="28"/>
        <v>1</v>
      </c>
      <c r="Y194" s="34">
        <f t="shared" si="23"/>
        <v>0</v>
      </c>
      <c r="Z194" s="36">
        <f t="shared" si="24"/>
        <v>0</v>
      </c>
      <c r="AA194" s="86" t="str">
        <f t="shared" si="29"/>
        <v>SRSA</v>
      </c>
      <c r="AB194" s="49">
        <f t="shared" si="30"/>
        <v>1</v>
      </c>
      <c r="AC194" s="34">
        <f t="shared" si="31"/>
        <v>0</v>
      </c>
      <c r="AD194" s="36">
        <f t="shared" si="32"/>
        <v>0</v>
      </c>
      <c r="AE194" s="86" t="str">
        <f t="shared" si="25"/>
        <v>-</v>
      </c>
      <c r="AF194" s="49">
        <f t="shared" si="26"/>
        <v>0</v>
      </c>
    </row>
    <row r="195" spans="1:32" ht="12.75">
      <c r="A195" s="91">
        <v>1918510</v>
      </c>
      <c r="B195" s="91" t="s">
        <v>27</v>
      </c>
      <c r="C195" s="49" t="s">
        <v>28</v>
      </c>
      <c r="D195" s="34" t="s">
        <v>29</v>
      </c>
      <c r="E195" s="34" t="s">
        <v>30</v>
      </c>
      <c r="F195" s="34">
        <v>52060</v>
      </c>
      <c r="G195" s="35" t="s">
        <v>354</v>
      </c>
      <c r="H195" s="36">
        <v>5636524984</v>
      </c>
      <c r="I195" s="37">
        <v>6</v>
      </c>
      <c r="J195" s="38" t="s">
        <v>368</v>
      </c>
      <c r="K195" s="72"/>
      <c r="L195" s="64">
        <v>1603</v>
      </c>
      <c r="M195" s="68" t="s">
        <v>368</v>
      </c>
      <c r="N195" s="46">
        <v>13.04347826</v>
      </c>
      <c r="O195" s="38" t="s">
        <v>368</v>
      </c>
      <c r="P195" s="40"/>
      <c r="Q195" s="72" t="str">
        <f t="shared" si="27"/>
        <v>NO</v>
      </c>
      <c r="R195" s="76" t="s">
        <v>371</v>
      </c>
      <c r="S195" s="41">
        <v>91199.09</v>
      </c>
      <c r="T195" s="47">
        <v>7909.712561451558</v>
      </c>
      <c r="U195" s="47">
        <v>9813.69</v>
      </c>
      <c r="V195" s="48">
        <v>13067.98127267238</v>
      </c>
      <c r="W195" s="49">
        <f t="shared" si="22"/>
        <v>0</v>
      </c>
      <c r="X195" s="34">
        <f t="shared" si="28"/>
        <v>0</v>
      </c>
      <c r="Y195" s="34">
        <f t="shared" si="23"/>
        <v>0</v>
      </c>
      <c r="Z195" s="36">
        <f t="shared" si="24"/>
        <v>0</v>
      </c>
      <c r="AA195" s="86" t="str">
        <f t="shared" si="29"/>
        <v>-</v>
      </c>
      <c r="AB195" s="49">
        <f t="shared" si="30"/>
        <v>1</v>
      </c>
      <c r="AC195" s="34">
        <f t="shared" si="31"/>
        <v>0</v>
      </c>
      <c r="AD195" s="36">
        <f t="shared" si="32"/>
        <v>0</v>
      </c>
      <c r="AE195" s="86" t="str">
        <f t="shared" si="25"/>
        <v>-</v>
      </c>
      <c r="AF195" s="49">
        <f t="shared" si="26"/>
        <v>0</v>
      </c>
    </row>
    <row r="196" spans="1:32" ht="12.75">
      <c r="A196" s="91">
        <v>1918540</v>
      </c>
      <c r="B196" s="91" t="s">
        <v>31</v>
      </c>
      <c r="C196" s="49" t="s">
        <v>32</v>
      </c>
      <c r="D196" s="34" t="s">
        <v>33</v>
      </c>
      <c r="E196" s="34" t="s">
        <v>34</v>
      </c>
      <c r="F196" s="34">
        <v>52223</v>
      </c>
      <c r="G196" s="35" t="s">
        <v>354</v>
      </c>
      <c r="H196" s="36">
        <v>5639229422</v>
      </c>
      <c r="I196" s="37">
        <v>7</v>
      </c>
      <c r="J196" s="38" t="s">
        <v>371</v>
      </c>
      <c r="K196" s="72"/>
      <c r="L196" s="64">
        <v>895</v>
      </c>
      <c r="M196" s="68" t="s">
        <v>368</v>
      </c>
      <c r="N196" s="46">
        <v>7.324516785</v>
      </c>
      <c r="O196" s="38" t="s">
        <v>368</v>
      </c>
      <c r="P196" s="40"/>
      <c r="Q196" s="72" t="str">
        <f t="shared" si="27"/>
        <v>NO</v>
      </c>
      <c r="R196" s="76" t="s">
        <v>371</v>
      </c>
      <c r="S196" s="41">
        <v>39704.42</v>
      </c>
      <c r="T196" s="47">
        <v>3877.1870941681823</v>
      </c>
      <c r="U196" s="47">
        <v>5285.11</v>
      </c>
      <c r="V196" s="48">
        <v>4854.327234481049</v>
      </c>
      <c r="W196" s="49">
        <f t="shared" si="22"/>
        <v>1</v>
      </c>
      <c r="X196" s="34">
        <f t="shared" si="28"/>
        <v>0</v>
      </c>
      <c r="Y196" s="34">
        <f t="shared" si="23"/>
        <v>0</v>
      </c>
      <c r="Z196" s="36">
        <f t="shared" si="24"/>
        <v>0</v>
      </c>
      <c r="AA196" s="86" t="str">
        <f t="shared" si="29"/>
        <v>-</v>
      </c>
      <c r="AB196" s="49">
        <f t="shared" si="30"/>
        <v>1</v>
      </c>
      <c r="AC196" s="34">
        <f t="shared" si="31"/>
        <v>0</v>
      </c>
      <c r="AD196" s="36">
        <f t="shared" si="32"/>
        <v>0</v>
      </c>
      <c r="AE196" s="86" t="str">
        <f t="shared" si="25"/>
        <v>-</v>
      </c>
      <c r="AF196" s="49">
        <f t="shared" si="26"/>
        <v>0</v>
      </c>
    </row>
    <row r="197" spans="1:32" ht="12.75">
      <c r="A197" s="91">
        <v>1918630</v>
      </c>
      <c r="B197" s="91" t="s">
        <v>35</v>
      </c>
      <c r="C197" s="49" t="s">
        <v>36</v>
      </c>
      <c r="D197" s="34" t="s">
        <v>37</v>
      </c>
      <c r="E197" s="34" t="s">
        <v>38</v>
      </c>
      <c r="F197" s="34">
        <v>51035</v>
      </c>
      <c r="G197" s="35">
        <v>667</v>
      </c>
      <c r="H197" s="36">
        <v>7123764171</v>
      </c>
      <c r="I197" s="37">
        <v>7</v>
      </c>
      <c r="J197" s="38" t="s">
        <v>371</v>
      </c>
      <c r="K197" s="72"/>
      <c r="L197" s="64">
        <v>540</v>
      </c>
      <c r="M197" s="68" t="s">
        <v>368</v>
      </c>
      <c r="N197" s="46">
        <v>11.9266055</v>
      </c>
      <c r="O197" s="38" t="s">
        <v>368</v>
      </c>
      <c r="P197" s="40"/>
      <c r="Q197" s="72" t="str">
        <f t="shared" si="27"/>
        <v>NO</v>
      </c>
      <c r="R197" s="76" t="s">
        <v>371</v>
      </c>
      <c r="S197" s="41">
        <v>21271.56</v>
      </c>
      <c r="T197" s="47">
        <v>1412.0263876513334</v>
      </c>
      <c r="U197" s="47">
        <v>2409</v>
      </c>
      <c r="V197" s="48">
        <v>2779.5335637028543</v>
      </c>
      <c r="W197" s="49">
        <f aca="true" t="shared" si="33" ref="W197:W260">IF(OR(J197="YES",K197="YES"),1,0)</f>
        <v>1</v>
      </c>
      <c r="X197" s="34">
        <f t="shared" si="28"/>
        <v>1</v>
      </c>
      <c r="Y197" s="34">
        <f aca="true" t="shared" si="34" ref="Y197:Y260">IF(AND(OR(J197="YES",K197="YES"),(W197=0)),"Trouble",0)</f>
        <v>0</v>
      </c>
      <c r="Z197" s="36">
        <f aca="true" t="shared" si="35" ref="Z197:Z260">IF(AND(OR(AND(ISNUMBER(L197),AND(L197&gt;0,L197&lt;600)),AND(ISNUMBER(L197),AND(L197&gt;0,M197="YES"))),(X197=0)),"Trouble",0)</f>
        <v>0</v>
      </c>
      <c r="AA197" s="86" t="str">
        <f t="shared" si="29"/>
        <v>SRSA</v>
      </c>
      <c r="AB197" s="49">
        <f t="shared" si="30"/>
        <v>1</v>
      </c>
      <c r="AC197" s="34">
        <f t="shared" si="31"/>
        <v>0</v>
      </c>
      <c r="AD197" s="36">
        <f t="shared" si="32"/>
        <v>0</v>
      </c>
      <c r="AE197" s="86" t="str">
        <f aca="true" t="shared" si="36" ref="AE197:AE260">IF(AND(AND(AD197="Initial",AF197=0),AND(ISNUMBER(L197),L197&gt;0)),"RLIS","-")</f>
        <v>-</v>
      </c>
      <c r="AF197" s="49">
        <f aca="true" t="shared" si="37" ref="AF197:AF260">IF(AND(AA197="SRSA",AD197="Initial"),"SRSA",0)</f>
        <v>0</v>
      </c>
    </row>
    <row r="198" spans="1:32" ht="12.75">
      <c r="A198" s="91">
        <v>1918690</v>
      </c>
      <c r="B198" s="91" t="s">
        <v>39</v>
      </c>
      <c r="C198" s="49" t="s">
        <v>40</v>
      </c>
      <c r="D198" s="34" t="s">
        <v>41</v>
      </c>
      <c r="E198" s="34" t="s">
        <v>300</v>
      </c>
      <c r="F198" s="34">
        <v>52302</v>
      </c>
      <c r="G198" s="35" t="s">
        <v>354</v>
      </c>
      <c r="H198" s="36">
        <v>3193774691</v>
      </c>
      <c r="I198" s="37">
        <v>4</v>
      </c>
      <c r="J198" s="38" t="s">
        <v>368</v>
      </c>
      <c r="K198" s="72"/>
      <c r="L198" s="64">
        <v>1880</v>
      </c>
      <c r="M198" s="68" t="s">
        <v>368</v>
      </c>
      <c r="N198" s="46">
        <v>5.570433851</v>
      </c>
      <c r="O198" s="38" t="s">
        <v>368</v>
      </c>
      <c r="P198" s="40"/>
      <c r="Q198" s="72" t="str">
        <f aca="true" t="shared" si="38" ref="Q198:Q261">IF(AND(ISNUMBER(P198),P198&gt;=20),"YES","NO")</f>
        <v>NO</v>
      </c>
      <c r="R198" s="76" t="s">
        <v>368</v>
      </c>
      <c r="S198" s="41">
        <v>61140.33</v>
      </c>
      <c r="T198" s="47">
        <v>3381.4318639532266</v>
      </c>
      <c r="U198" s="47">
        <v>6351.64</v>
      </c>
      <c r="V198" s="48">
        <v>10561.241891870952</v>
      </c>
      <c r="W198" s="49">
        <f t="shared" si="33"/>
        <v>0</v>
      </c>
      <c r="X198" s="34">
        <f aca="true" t="shared" si="39" ref="X198:X261">IF(OR(AND(ISNUMBER(L198),AND(L198&gt;0,L198&lt;600)),AND(ISNUMBER(L198),AND(L198&gt;0,M198="YES"))),1,0)</f>
        <v>0</v>
      </c>
      <c r="Y198" s="34">
        <f t="shared" si="34"/>
        <v>0</v>
      </c>
      <c r="Z198" s="36">
        <f t="shared" si="35"/>
        <v>0</v>
      </c>
      <c r="AA198" s="86" t="str">
        <f aca="true" t="shared" si="40" ref="AA198:AA261">IF(AND(W198=1,X198=1),"SRSA","-")</f>
        <v>-</v>
      </c>
      <c r="AB198" s="49">
        <f aca="true" t="shared" si="41" ref="AB198:AB261">IF(R198="YES",1,0)</f>
        <v>0</v>
      </c>
      <c r="AC198" s="34">
        <f aca="true" t="shared" si="42" ref="AC198:AC261">IF(OR(AND(ISNUMBER(P198),P198&gt;=20),(AND(ISNUMBER(P198)=FALSE,AND(ISNUMBER(N198),N198&gt;=20)))),1,0)</f>
        <v>0</v>
      </c>
      <c r="AD198" s="36">
        <f aca="true" t="shared" si="43" ref="AD198:AD261">IF(AND(AB198=1,AC198=1),"Initial",0)</f>
        <v>0</v>
      </c>
      <c r="AE198" s="86" t="str">
        <f t="shared" si="36"/>
        <v>-</v>
      </c>
      <c r="AF198" s="49">
        <f t="shared" si="37"/>
        <v>0</v>
      </c>
    </row>
    <row r="199" spans="1:32" ht="12.75">
      <c r="A199" s="91">
        <v>1918720</v>
      </c>
      <c r="B199" s="91" t="s">
        <v>42</v>
      </c>
      <c r="C199" s="49" t="s">
        <v>43</v>
      </c>
      <c r="D199" s="34" t="s">
        <v>44</v>
      </c>
      <c r="E199" s="34" t="s">
        <v>45</v>
      </c>
      <c r="F199" s="34">
        <v>50158</v>
      </c>
      <c r="G199" s="35" t="s">
        <v>354</v>
      </c>
      <c r="H199" s="36">
        <v>6417541000</v>
      </c>
      <c r="I199" s="37">
        <v>5</v>
      </c>
      <c r="J199" s="38" t="s">
        <v>368</v>
      </c>
      <c r="K199" s="72"/>
      <c r="L199" s="64">
        <v>4644</v>
      </c>
      <c r="M199" s="68" t="s">
        <v>368</v>
      </c>
      <c r="N199" s="46">
        <v>12.76767677</v>
      </c>
      <c r="O199" s="38" t="s">
        <v>368</v>
      </c>
      <c r="P199" s="40"/>
      <c r="Q199" s="72" t="str">
        <f t="shared" si="38"/>
        <v>NO</v>
      </c>
      <c r="R199" s="76" t="s">
        <v>368</v>
      </c>
      <c r="S199" s="41">
        <v>229490.82</v>
      </c>
      <c r="T199" s="47">
        <v>15090.866477911995</v>
      </c>
      <c r="U199" s="47">
        <v>22524.33</v>
      </c>
      <c r="V199" s="48">
        <v>40269.6385978209</v>
      </c>
      <c r="W199" s="49">
        <f t="shared" si="33"/>
        <v>0</v>
      </c>
      <c r="X199" s="34">
        <f t="shared" si="39"/>
        <v>0</v>
      </c>
      <c r="Y199" s="34">
        <f t="shared" si="34"/>
        <v>0</v>
      </c>
      <c r="Z199" s="36">
        <f t="shared" si="35"/>
        <v>0</v>
      </c>
      <c r="AA199" s="86" t="str">
        <f t="shared" si="40"/>
        <v>-</v>
      </c>
      <c r="AB199" s="49">
        <f t="shared" si="41"/>
        <v>0</v>
      </c>
      <c r="AC199" s="34">
        <f t="shared" si="42"/>
        <v>0</v>
      </c>
      <c r="AD199" s="36">
        <f t="shared" si="43"/>
        <v>0</v>
      </c>
      <c r="AE199" s="86" t="str">
        <f t="shared" si="36"/>
        <v>-</v>
      </c>
      <c r="AF199" s="49">
        <f t="shared" si="37"/>
        <v>0</v>
      </c>
    </row>
    <row r="200" spans="1:32" ht="12.75">
      <c r="A200" s="91">
        <v>1918750</v>
      </c>
      <c r="B200" s="91" t="s">
        <v>46</v>
      </c>
      <c r="C200" s="49" t="s">
        <v>47</v>
      </c>
      <c r="D200" s="34" t="s">
        <v>48</v>
      </c>
      <c r="E200" s="34" t="s">
        <v>49</v>
      </c>
      <c r="F200" s="34">
        <v>50160</v>
      </c>
      <c r="G200" s="35" t="s">
        <v>354</v>
      </c>
      <c r="H200" s="36">
        <v>6417642466</v>
      </c>
      <c r="I200" s="37">
        <v>8</v>
      </c>
      <c r="J200" s="38" t="s">
        <v>371</v>
      </c>
      <c r="K200" s="72"/>
      <c r="L200" s="64">
        <v>442</v>
      </c>
      <c r="M200" s="68" t="s">
        <v>368</v>
      </c>
      <c r="N200" s="46">
        <v>4.255319149</v>
      </c>
      <c r="O200" s="38" t="s">
        <v>368</v>
      </c>
      <c r="P200" s="40"/>
      <c r="Q200" s="72" t="str">
        <f t="shared" si="38"/>
        <v>NO</v>
      </c>
      <c r="R200" s="76" t="s">
        <v>371</v>
      </c>
      <c r="S200" s="41">
        <v>12924.73</v>
      </c>
      <c r="T200" s="47">
        <v>753.038359424273</v>
      </c>
      <c r="U200" s="47">
        <v>1673</v>
      </c>
      <c r="V200" s="48">
        <v>2424.699491740788</v>
      </c>
      <c r="W200" s="49">
        <f t="shared" si="33"/>
        <v>1</v>
      </c>
      <c r="X200" s="34">
        <f t="shared" si="39"/>
        <v>1</v>
      </c>
      <c r="Y200" s="34">
        <f t="shared" si="34"/>
        <v>0</v>
      </c>
      <c r="Z200" s="36">
        <f t="shared" si="35"/>
        <v>0</v>
      </c>
      <c r="AA200" s="86" t="str">
        <f t="shared" si="40"/>
        <v>SRSA</v>
      </c>
      <c r="AB200" s="49">
        <f t="shared" si="41"/>
        <v>1</v>
      </c>
      <c r="AC200" s="34">
        <f t="shared" si="42"/>
        <v>0</v>
      </c>
      <c r="AD200" s="36">
        <f t="shared" si="43"/>
        <v>0</v>
      </c>
      <c r="AE200" s="86" t="str">
        <f t="shared" si="36"/>
        <v>-</v>
      </c>
      <c r="AF200" s="49">
        <f t="shared" si="37"/>
        <v>0</v>
      </c>
    </row>
    <row r="201" spans="1:32" ht="12.75">
      <c r="A201" s="91">
        <v>1918780</v>
      </c>
      <c r="B201" s="91" t="s">
        <v>50</v>
      </c>
      <c r="C201" s="49" t="s">
        <v>51</v>
      </c>
      <c r="D201" s="34" t="s">
        <v>52</v>
      </c>
      <c r="E201" s="34" t="s">
        <v>299</v>
      </c>
      <c r="F201" s="34">
        <v>50401</v>
      </c>
      <c r="G201" s="35" t="s">
        <v>354</v>
      </c>
      <c r="H201" s="36">
        <v>6414214400</v>
      </c>
      <c r="I201" s="37">
        <v>5</v>
      </c>
      <c r="J201" s="38" t="s">
        <v>368</v>
      </c>
      <c r="K201" s="72"/>
      <c r="L201" s="64">
        <v>3981</v>
      </c>
      <c r="M201" s="68" t="s">
        <v>368</v>
      </c>
      <c r="N201" s="46">
        <v>9.895178197</v>
      </c>
      <c r="O201" s="38" t="s">
        <v>368</v>
      </c>
      <c r="P201" s="40"/>
      <c r="Q201" s="72" t="str">
        <f t="shared" si="38"/>
        <v>NO</v>
      </c>
      <c r="R201" s="76" t="s">
        <v>368</v>
      </c>
      <c r="S201" s="41">
        <v>198585.26</v>
      </c>
      <c r="T201" s="47">
        <v>13585.235191653654</v>
      </c>
      <c r="U201" s="47">
        <v>19470.31</v>
      </c>
      <c r="V201" s="48">
        <v>34377.93810578469</v>
      </c>
      <c r="W201" s="49">
        <f t="shared" si="33"/>
        <v>0</v>
      </c>
      <c r="X201" s="34">
        <f t="shared" si="39"/>
        <v>0</v>
      </c>
      <c r="Y201" s="34">
        <f t="shared" si="34"/>
        <v>0</v>
      </c>
      <c r="Z201" s="36">
        <f t="shared" si="35"/>
        <v>0</v>
      </c>
      <c r="AA201" s="86" t="str">
        <f t="shared" si="40"/>
        <v>-</v>
      </c>
      <c r="AB201" s="49">
        <f t="shared" si="41"/>
        <v>0</v>
      </c>
      <c r="AC201" s="34">
        <f t="shared" si="42"/>
        <v>0</v>
      </c>
      <c r="AD201" s="36">
        <f t="shared" si="43"/>
        <v>0</v>
      </c>
      <c r="AE201" s="86" t="str">
        <f t="shared" si="36"/>
        <v>-</v>
      </c>
      <c r="AF201" s="49">
        <f t="shared" si="37"/>
        <v>0</v>
      </c>
    </row>
    <row r="202" spans="1:32" ht="12.75">
      <c r="A202" s="91">
        <v>1918930</v>
      </c>
      <c r="B202" s="91" t="s">
        <v>57</v>
      </c>
      <c r="C202" s="49" t="s">
        <v>58</v>
      </c>
      <c r="D202" s="34" t="s">
        <v>59</v>
      </c>
      <c r="E202" s="34" t="s">
        <v>60</v>
      </c>
      <c r="F202" s="34">
        <v>52637</v>
      </c>
      <c r="G202" s="35" t="s">
        <v>354</v>
      </c>
      <c r="H202" s="36">
        <v>3193943237</v>
      </c>
      <c r="I202" s="37">
        <v>7</v>
      </c>
      <c r="J202" s="38" t="s">
        <v>371</v>
      </c>
      <c r="K202" s="72"/>
      <c r="L202" s="64">
        <v>870</v>
      </c>
      <c r="M202" s="68" t="s">
        <v>368</v>
      </c>
      <c r="N202" s="46">
        <v>8.938547486</v>
      </c>
      <c r="O202" s="38" t="s">
        <v>368</v>
      </c>
      <c r="P202" s="40"/>
      <c r="Q202" s="72" t="str">
        <f t="shared" si="38"/>
        <v>NO</v>
      </c>
      <c r="R202" s="76" t="s">
        <v>371</v>
      </c>
      <c r="S202" s="41">
        <v>30464.98</v>
      </c>
      <c r="T202" s="47">
        <v>2200.847121055266</v>
      </c>
      <c r="U202" s="47">
        <v>3860</v>
      </c>
      <c r="V202" s="48">
        <v>4563.560425512133</v>
      </c>
      <c r="W202" s="49">
        <f t="shared" si="33"/>
        <v>1</v>
      </c>
      <c r="X202" s="34">
        <f t="shared" si="39"/>
        <v>0</v>
      </c>
      <c r="Y202" s="34">
        <f t="shared" si="34"/>
        <v>0</v>
      </c>
      <c r="Z202" s="36">
        <f t="shared" si="35"/>
        <v>0</v>
      </c>
      <c r="AA202" s="86" t="str">
        <f t="shared" si="40"/>
        <v>-</v>
      </c>
      <c r="AB202" s="49">
        <f t="shared" si="41"/>
        <v>1</v>
      </c>
      <c r="AC202" s="34">
        <f t="shared" si="42"/>
        <v>0</v>
      </c>
      <c r="AD202" s="36">
        <f t="shared" si="43"/>
        <v>0</v>
      </c>
      <c r="AE202" s="86" t="str">
        <f t="shared" si="36"/>
        <v>-</v>
      </c>
      <c r="AF202" s="49">
        <f t="shared" si="37"/>
        <v>0</v>
      </c>
    </row>
    <row r="203" spans="1:32" ht="12.75">
      <c r="A203" s="91">
        <v>1918960</v>
      </c>
      <c r="B203" s="91" t="s">
        <v>61</v>
      </c>
      <c r="C203" s="49" t="s">
        <v>62</v>
      </c>
      <c r="D203" s="34" t="s">
        <v>63</v>
      </c>
      <c r="E203" s="34" t="s">
        <v>64</v>
      </c>
      <c r="F203" s="34">
        <v>50163</v>
      </c>
      <c r="G203" s="35" t="s">
        <v>354</v>
      </c>
      <c r="H203" s="36">
        <v>6419472321</v>
      </c>
      <c r="I203" s="37">
        <v>7</v>
      </c>
      <c r="J203" s="38" t="s">
        <v>371</v>
      </c>
      <c r="K203" s="72"/>
      <c r="L203" s="64">
        <v>378</v>
      </c>
      <c r="M203" s="68" t="s">
        <v>368</v>
      </c>
      <c r="N203" s="46">
        <v>5.309734513</v>
      </c>
      <c r="O203" s="38" t="s">
        <v>368</v>
      </c>
      <c r="P203" s="40"/>
      <c r="Q203" s="72" t="str">
        <f t="shared" si="38"/>
        <v>NO</v>
      </c>
      <c r="R203" s="76" t="s">
        <v>371</v>
      </c>
      <c r="S203" s="41">
        <v>18320.85</v>
      </c>
      <c r="T203" s="47">
        <v>1558.9006967985674</v>
      </c>
      <c r="U203" s="47">
        <v>2288</v>
      </c>
      <c r="V203" s="48">
        <v>3051.735596726899</v>
      </c>
      <c r="W203" s="49">
        <f t="shared" si="33"/>
        <v>1</v>
      </c>
      <c r="X203" s="34">
        <f t="shared" si="39"/>
        <v>1</v>
      </c>
      <c r="Y203" s="34">
        <f t="shared" si="34"/>
        <v>0</v>
      </c>
      <c r="Z203" s="36">
        <f t="shared" si="35"/>
        <v>0</v>
      </c>
      <c r="AA203" s="86" t="str">
        <f t="shared" si="40"/>
        <v>SRSA</v>
      </c>
      <c r="AB203" s="49">
        <f t="shared" si="41"/>
        <v>1</v>
      </c>
      <c r="AC203" s="34">
        <f t="shared" si="42"/>
        <v>0</v>
      </c>
      <c r="AD203" s="36">
        <f t="shared" si="43"/>
        <v>0</v>
      </c>
      <c r="AE203" s="86" t="str">
        <f t="shared" si="36"/>
        <v>-</v>
      </c>
      <c r="AF203" s="49">
        <f t="shared" si="37"/>
        <v>0</v>
      </c>
    </row>
    <row r="204" spans="1:32" ht="12.75">
      <c r="A204" s="91">
        <v>1919080</v>
      </c>
      <c r="B204" s="91" t="s">
        <v>65</v>
      </c>
      <c r="C204" s="49" t="s">
        <v>66</v>
      </c>
      <c r="D204" s="34" t="s">
        <v>67</v>
      </c>
      <c r="E204" s="34" t="s">
        <v>272</v>
      </c>
      <c r="F204" s="34">
        <v>50479</v>
      </c>
      <c r="G204" s="35" t="s">
        <v>354</v>
      </c>
      <c r="H204" s="36">
        <v>6419982315</v>
      </c>
      <c r="I204" s="37">
        <v>7</v>
      </c>
      <c r="J204" s="38" t="s">
        <v>371</v>
      </c>
      <c r="K204" s="72"/>
      <c r="L204" s="64">
        <v>175</v>
      </c>
      <c r="M204" s="68" t="s">
        <v>368</v>
      </c>
      <c r="N204" s="46">
        <v>12.63736264</v>
      </c>
      <c r="O204" s="38" t="s">
        <v>368</v>
      </c>
      <c r="P204" s="40"/>
      <c r="Q204" s="72" t="str">
        <f t="shared" si="38"/>
        <v>NO</v>
      </c>
      <c r="R204" s="76" t="s">
        <v>371</v>
      </c>
      <c r="S204" s="41">
        <v>6693.3</v>
      </c>
      <c r="T204" s="47">
        <v>518.8593223498973</v>
      </c>
      <c r="U204" s="47">
        <v>870</v>
      </c>
      <c r="V204" s="48">
        <v>975.793697895683</v>
      </c>
      <c r="W204" s="49">
        <f t="shared" si="33"/>
        <v>1</v>
      </c>
      <c r="X204" s="34">
        <f t="shared" si="39"/>
        <v>1</v>
      </c>
      <c r="Y204" s="34">
        <f t="shared" si="34"/>
        <v>0</v>
      </c>
      <c r="Z204" s="36">
        <f t="shared" si="35"/>
        <v>0</v>
      </c>
      <c r="AA204" s="86" t="str">
        <f t="shared" si="40"/>
        <v>SRSA</v>
      </c>
      <c r="AB204" s="49">
        <f t="shared" si="41"/>
        <v>1</v>
      </c>
      <c r="AC204" s="34">
        <f t="shared" si="42"/>
        <v>0</v>
      </c>
      <c r="AD204" s="36">
        <f t="shared" si="43"/>
        <v>0</v>
      </c>
      <c r="AE204" s="86" t="str">
        <f t="shared" si="36"/>
        <v>-</v>
      </c>
      <c r="AF204" s="49">
        <f t="shared" si="37"/>
        <v>0</v>
      </c>
    </row>
    <row r="205" spans="1:32" ht="12.75">
      <c r="A205" s="91">
        <v>1918120</v>
      </c>
      <c r="B205" s="91" t="s">
        <v>4</v>
      </c>
      <c r="C205" s="49" t="s">
        <v>5</v>
      </c>
      <c r="D205" s="34" t="s">
        <v>1122</v>
      </c>
      <c r="E205" s="34" t="s">
        <v>6</v>
      </c>
      <c r="F205" s="34">
        <v>52159</v>
      </c>
      <c r="G205" s="35" t="s">
        <v>354</v>
      </c>
      <c r="H205" s="36">
        <v>5635394795</v>
      </c>
      <c r="I205" s="37">
        <v>7</v>
      </c>
      <c r="J205" s="38" t="s">
        <v>371</v>
      </c>
      <c r="K205" s="72"/>
      <c r="L205" s="64">
        <v>945</v>
      </c>
      <c r="M205" s="68" t="s">
        <v>368</v>
      </c>
      <c r="N205" s="46">
        <v>7.34989648</v>
      </c>
      <c r="O205" s="38" t="s">
        <v>368</v>
      </c>
      <c r="P205" s="40"/>
      <c r="Q205" s="72" t="str">
        <f t="shared" si="38"/>
        <v>NO</v>
      </c>
      <c r="R205" s="76" t="s">
        <v>371</v>
      </c>
      <c r="S205" s="41">
        <v>33543.05</v>
      </c>
      <c r="T205" s="47">
        <v>3043.207736904003</v>
      </c>
      <c r="U205" s="47">
        <v>4764</v>
      </c>
      <c r="V205" s="48">
        <v>4903.609744475781</v>
      </c>
      <c r="W205" s="49">
        <f t="shared" si="33"/>
        <v>1</v>
      </c>
      <c r="X205" s="34">
        <f t="shared" si="39"/>
        <v>0</v>
      </c>
      <c r="Y205" s="34">
        <f t="shared" si="34"/>
        <v>0</v>
      </c>
      <c r="Z205" s="36">
        <f t="shared" si="35"/>
        <v>0</v>
      </c>
      <c r="AA205" s="86" t="str">
        <f t="shared" si="40"/>
        <v>-</v>
      </c>
      <c r="AB205" s="49">
        <f t="shared" si="41"/>
        <v>1</v>
      </c>
      <c r="AC205" s="34">
        <f t="shared" si="42"/>
        <v>0</v>
      </c>
      <c r="AD205" s="36">
        <f t="shared" si="43"/>
        <v>0</v>
      </c>
      <c r="AE205" s="86" t="str">
        <f t="shared" si="36"/>
        <v>-</v>
      </c>
      <c r="AF205" s="49">
        <f t="shared" si="37"/>
        <v>0</v>
      </c>
    </row>
    <row r="206" spans="1:32" ht="12.75">
      <c r="A206" s="91">
        <v>1919200</v>
      </c>
      <c r="B206" s="91" t="s">
        <v>72</v>
      </c>
      <c r="C206" s="49" t="s">
        <v>73</v>
      </c>
      <c r="D206" s="34" t="s">
        <v>74</v>
      </c>
      <c r="E206" s="34" t="s">
        <v>355</v>
      </c>
      <c r="F206" s="34">
        <v>52362</v>
      </c>
      <c r="G206" s="35" t="s">
        <v>354</v>
      </c>
      <c r="H206" s="36">
        <v>5634882200</v>
      </c>
      <c r="I206" s="37" t="s">
        <v>373</v>
      </c>
      <c r="J206" s="38" t="s">
        <v>371</v>
      </c>
      <c r="K206" s="72"/>
      <c r="L206" s="64">
        <v>559</v>
      </c>
      <c r="M206" s="68" t="s">
        <v>368</v>
      </c>
      <c r="N206" s="46">
        <v>12.94117647</v>
      </c>
      <c r="O206" s="38" t="s">
        <v>368</v>
      </c>
      <c r="P206" s="40"/>
      <c r="Q206" s="72" t="str">
        <f t="shared" si="38"/>
        <v>NO</v>
      </c>
      <c r="R206" s="76" t="s">
        <v>371</v>
      </c>
      <c r="S206" s="41">
        <v>43160.54</v>
      </c>
      <c r="T206" s="47">
        <v>3081.982759699642</v>
      </c>
      <c r="U206" s="47">
        <v>4092</v>
      </c>
      <c r="V206" s="48">
        <v>4559.479255611146</v>
      </c>
      <c r="W206" s="49">
        <f t="shared" si="33"/>
        <v>1</v>
      </c>
      <c r="X206" s="34">
        <f t="shared" si="39"/>
        <v>1</v>
      </c>
      <c r="Y206" s="34">
        <f t="shared" si="34"/>
        <v>0</v>
      </c>
      <c r="Z206" s="36">
        <f t="shared" si="35"/>
        <v>0</v>
      </c>
      <c r="AA206" s="86" t="str">
        <f t="shared" si="40"/>
        <v>SRSA</v>
      </c>
      <c r="AB206" s="49">
        <f t="shared" si="41"/>
        <v>1</v>
      </c>
      <c r="AC206" s="34">
        <f t="shared" si="42"/>
        <v>0</v>
      </c>
      <c r="AD206" s="36">
        <f t="shared" si="43"/>
        <v>0</v>
      </c>
      <c r="AE206" s="86" t="str">
        <f t="shared" si="36"/>
        <v>-</v>
      </c>
      <c r="AF206" s="49">
        <f t="shared" si="37"/>
        <v>0</v>
      </c>
    </row>
    <row r="207" spans="1:32" ht="12.75">
      <c r="A207" s="91">
        <v>1919140</v>
      </c>
      <c r="B207" s="91" t="s">
        <v>68</v>
      </c>
      <c r="C207" s="49" t="s">
        <v>69</v>
      </c>
      <c r="D207" s="34" t="s">
        <v>70</v>
      </c>
      <c r="E207" s="34" t="s">
        <v>71</v>
      </c>
      <c r="F207" s="34">
        <v>52356</v>
      </c>
      <c r="G207" s="35">
        <v>150</v>
      </c>
      <c r="H207" s="36">
        <v>3196466093</v>
      </c>
      <c r="I207" s="37">
        <v>8</v>
      </c>
      <c r="J207" s="38" t="s">
        <v>371</v>
      </c>
      <c r="K207" s="72"/>
      <c r="L207" s="64">
        <v>1124</v>
      </c>
      <c r="M207" s="68" t="s">
        <v>368</v>
      </c>
      <c r="N207" s="46">
        <v>13.28</v>
      </c>
      <c r="O207" s="38" t="s">
        <v>368</v>
      </c>
      <c r="P207" s="40"/>
      <c r="Q207" s="72" t="str">
        <f t="shared" si="38"/>
        <v>NO</v>
      </c>
      <c r="R207" s="76" t="s">
        <v>371</v>
      </c>
      <c r="S207" s="41">
        <v>79112.19</v>
      </c>
      <c r="T207" s="47">
        <v>7255.69577874657</v>
      </c>
      <c r="U207" s="47">
        <v>8138.21</v>
      </c>
      <c r="V207" s="48">
        <v>6618.641092292435</v>
      </c>
      <c r="W207" s="49">
        <f t="shared" si="33"/>
        <v>1</v>
      </c>
      <c r="X207" s="34">
        <f t="shared" si="39"/>
        <v>0</v>
      </c>
      <c r="Y207" s="34">
        <f t="shared" si="34"/>
        <v>0</v>
      </c>
      <c r="Z207" s="36">
        <f t="shared" si="35"/>
        <v>0</v>
      </c>
      <c r="AA207" s="86" t="str">
        <f t="shared" si="40"/>
        <v>-</v>
      </c>
      <c r="AB207" s="49">
        <f t="shared" si="41"/>
        <v>1</v>
      </c>
      <c r="AC207" s="34">
        <f t="shared" si="42"/>
        <v>0</v>
      </c>
      <c r="AD207" s="36">
        <f t="shared" si="43"/>
        <v>0</v>
      </c>
      <c r="AE207" s="86" t="str">
        <f t="shared" si="36"/>
        <v>-</v>
      </c>
      <c r="AF207" s="49">
        <f t="shared" si="37"/>
        <v>0</v>
      </c>
    </row>
    <row r="208" spans="1:32" ht="12.75">
      <c r="A208" s="91">
        <v>1919440</v>
      </c>
      <c r="B208" s="91" t="s">
        <v>75</v>
      </c>
      <c r="C208" s="49" t="s">
        <v>76</v>
      </c>
      <c r="D208" s="34" t="s">
        <v>77</v>
      </c>
      <c r="E208" s="34" t="s">
        <v>78</v>
      </c>
      <c r="F208" s="34">
        <v>51555</v>
      </c>
      <c r="G208" s="35" t="s">
        <v>354</v>
      </c>
      <c r="H208" s="36">
        <v>7126422706</v>
      </c>
      <c r="I208" s="37">
        <v>3</v>
      </c>
      <c r="J208" s="38" t="s">
        <v>368</v>
      </c>
      <c r="K208" s="72"/>
      <c r="L208" s="64">
        <v>860</v>
      </c>
      <c r="M208" s="68" t="s">
        <v>368</v>
      </c>
      <c r="N208" s="46">
        <v>3.451995685</v>
      </c>
      <c r="O208" s="38" t="s">
        <v>368</v>
      </c>
      <c r="P208" s="40"/>
      <c r="Q208" s="72" t="str">
        <f t="shared" si="38"/>
        <v>NO</v>
      </c>
      <c r="R208" s="76" t="s">
        <v>368</v>
      </c>
      <c r="S208" s="41">
        <v>29432.9</v>
      </c>
      <c r="T208" s="47">
        <v>2725.1726810408413</v>
      </c>
      <c r="U208" s="47">
        <v>4259.81</v>
      </c>
      <c r="V208" s="48">
        <v>6606.1527954000585</v>
      </c>
      <c r="W208" s="49">
        <f t="shared" si="33"/>
        <v>0</v>
      </c>
      <c r="X208" s="34">
        <f t="shared" si="39"/>
        <v>0</v>
      </c>
      <c r="Y208" s="34">
        <f t="shared" si="34"/>
        <v>0</v>
      </c>
      <c r="Z208" s="36">
        <f t="shared" si="35"/>
        <v>0</v>
      </c>
      <c r="AA208" s="86" t="str">
        <f t="shared" si="40"/>
        <v>-</v>
      </c>
      <c r="AB208" s="49">
        <f t="shared" si="41"/>
        <v>0</v>
      </c>
      <c r="AC208" s="34">
        <f t="shared" si="42"/>
        <v>0</v>
      </c>
      <c r="AD208" s="36">
        <f t="shared" si="43"/>
        <v>0</v>
      </c>
      <c r="AE208" s="86" t="str">
        <f t="shared" si="36"/>
        <v>-</v>
      </c>
      <c r="AF208" s="49">
        <f t="shared" si="37"/>
        <v>0</v>
      </c>
    </row>
    <row r="209" spans="1:32" ht="12.75">
      <c r="A209" s="91">
        <v>1918840</v>
      </c>
      <c r="B209" s="91" t="s">
        <v>53</v>
      </c>
      <c r="C209" s="49" t="s">
        <v>54</v>
      </c>
      <c r="D209" s="34" t="s">
        <v>55</v>
      </c>
      <c r="E209" s="34" t="s">
        <v>56</v>
      </c>
      <c r="F209" s="34">
        <v>51041</v>
      </c>
      <c r="G209" s="35" t="s">
        <v>354</v>
      </c>
      <c r="H209" s="36">
        <v>7127374873</v>
      </c>
      <c r="I209" s="37" t="s">
        <v>374</v>
      </c>
      <c r="J209" s="38" t="s">
        <v>368</v>
      </c>
      <c r="K209" s="72"/>
      <c r="L209" s="64">
        <v>1239</v>
      </c>
      <c r="M209" s="68" t="s">
        <v>368</v>
      </c>
      <c r="N209" s="46">
        <v>5.079365079</v>
      </c>
      <c r="O209" s="38" t="s">
        <v>368</v>
      </c>
      <c r="P209" s="40"/>
      <c r="Q209" s="72" t="str">
        <f t="shared" si="38"/>
        <v>NO</v>
      </c>
      <c r="R209" s="76" t="s">
        <v>371</v>
      </c>
      <c r="S209" s="41">
        <v>55896.29</v>
      </c>
      <c r="T209" s="47">
        <v>3908.3769863009743</v>
      </c>
      <c r="U209" s="47">
        <v>4689.33</v>
      </c>
      <c r="V209" s="48">
        <v>10945.645469829858</v>
      </c>
      <c r="W209" s="49">
        <f t="shared" si="33"/>
        <v>0</v>
      </c>
      <c r="X209" s="34">
        <f t="shared" si="39"/>
        <v>0</v>
      </c>
      <c r="Y209" s="34">
        <f t="shared" si="34"/>
        <v>0</v>
      </c>
      <c r="Z209" s="36">
        <f t="shared" si="35"/>
        <v>0</v>
      </c>
      <c r="AA209" s="86" t="str">
        <f t="shared" si="40"/>
        <v>-</v>
      </c>
      <c r="AB209" s="49">
        <f t="shared" si="41"/>
        <v>1</v>
      </c>
      <c r="AC209" s="34">
        <f t="shared" si="42"/>
        <v>0</v>
      </c>
      <c r="AD209" s="36">
        <f t="shared" si="43"/>
        <v>0</v>
      </c>
      <c r="AE209" s="86" t="str">
        <f t="shared" si="36"/>
        <v>-</v>
      </c>
      <c r="AF209" s="49">
        <f t="shared" si="37"/>
        <v>0</v>
      </c>
    </row>
    <row r="210" spans="1:32" ht="12.75">
      <c r="A210" s="91">
        <v>1919590</v>
      </c>
      <c r="B210" s="91" t="s">
        <v>79</v>
      </c>
      <c r="C210" s="49" t="s">
        <v>80</v>
      </c>
      <c r="D210" s="34" t="s">
        <v>81</v>
      </c>
      <c r="E210" s="34" t="s">
        <v>936</v>
      </c>
      <c r="F210" s="34">
        <v>50171</v>
      </c>
      <c r="G210" s="35" t="s">
        <v>354</v>
      </c>
      <c r="H210" s="36">
        <v>6416235121</v>
      </c>
      <c r="I210" s="37">
        <v>7</v>
      </c>
      <c r="J210" s="38" t="s">
        <v>371</v>
      </c>
      <c r="K210" s="72"/>
      <c r="L210" s="64">
        <v>541</v>
      </c>
      <c r="M210" s="68" t="s">
        <v>368</v>
      </c>
      <c r="N210" s="46">
        <v>6.573705179</v>
      </c>
      <c r="O210" s="38" t="s">
        <v>368</v>
      </c>
      <c r="P210" s="40"/>
      <c r="Q210" s="72" t="str">
        <f t="shared" si="38"/>
        <v>NO</v>
      </c>
      <c r="R210" s="76" t="s">
        <v>371</v>
      </c>
      <c r="S210" s="41">
        <v>23388.55</v>
      </c>
      <c r="T210" s="47">
        <v>1200.7734241020437</v>
      </c>
      <c r="U210" s="47">
        <v>2323</v>
      </c>
      <c r="V210" s="48">
        <v>3021.0178626770385</v>
      </c>
      <c r="W210" s="49">
        <f t="shared" si="33"/>
        <v>1</v>
      </c>
      <c r="X210" s="34">
        <f t="shared" si="39"/>
        <v>1</v>
      </c>
      <c r="Y210" s="34">
        <f t="shared" si="34"/>
        <v>0</v>
      </c>
      <c r="Z210" s="36">
        <f t="shared" si="35"/>
        <v>0</v>
      </c>
      <c r="AA210" s="86" t="str">
        <f t="shared" si="40"/>
        <v>SRSA</v>
      </c>
      <c r="AB210" s="49">
        <f t="shared" si="41"/>
        <v>1</v>
      </c>
      <c r="AC210" s="34">
        <f t="shared" si="42"/>
        <v>0</v>
      </c>
      <c r="AD210" s="36">
        <f t="shared" si="43"/>
        <v>0</v>
      </c>
      <c r="AE210" s="86" t="str">
        <f t="shared" si="36"/>
        <v>-</v>
      </c>
      <c r="AF210" s="49">
        <f t="shared" si="37"/>
        <v>0</v>
      </c>
    </row>
    <row r="211" spans="1:32" ht="12.75">
      <c r="A211" s="91">
        <v>1919650</v>
      </c>
      <c r="B211" s="91" t="s">
        <v>82</v>
      </c>
      <c r="C211" s="49" t="s">
        <v>83</v>
      </c>
      <c r="D211" s="34" t="s">
        <v>84</v>
      </c>
      <c r="E211" s="34" t="s">
        <v>359</v>
      </c>
      <c r="F211" s="34">
        <v>52310</v>
      </c>
      <c r="G211" s="35" t="s">
        <v>354</v>
      </c>
      <c r="H211" s="36">
        <v>3194655963</v>
      </c>
      <c r="I211" s="37" t="s">
        <v>372</v>
      </c>
      <c r="J211" s="38" t="s">
        <v>368</v>
      </c>
      <c r="K211" s="72"/>
      <c r="L211" s="64">
        <v>1037</v>
      </c>
      <c r="M211" s="68" t="s">
        <v>368</v>
      </c>
      <c r="N211" s="46">
        <v>4.500450045</v>
      </c>
      <c r="O211" s="38" t="s">
        <v>368</v>
      </c>
      <c r="P211" s="40"/>
      <c r="Q211" s="72" t="str">
        <f t="shared" si="38"/>
        <v>NO</v>
      </c>
      <c r="R211" s="76" t="s">
        <v>368</v>
      </c>
      <c r="S211" s="41">
        <v>37071.58</v>
      </c>
      <c r="T211" s="47">
        <v>2838.6085045355776</v>
      </c>
      <c r="U211" s="47">
        <v>4394.04</v>
      </c>
      <c r="V211" s="48">
        <v>5795.62317538042</v>
      </c>
      <c r="W211" s="49">
        <f t="shared" si="33"/>
        <v>0</v>
      </c>
      <c r="X211" s="34">
        <f t="shared" si="39"/>
        <v>0</v>
      </c>
      <c r="Y211" s="34">
        <f t="shared" si="34"/>
        <v>0</v>
      </c>
      <c r="Z211" s="36">
        <f t="shared" si="35"/>
        <v>0</v>
      </c>
      <c r="AA211" s="86" t="str">
        <f t="shared" si="40"/>
        <v>-</v>
      </c>
      <c r="AB211" s="49">
        <f t="shared" si="41"/>
        <v>0</v>
      </c>
      <c r="AC211" s="34">
        <f t="shared" si="42"/>
        <v>0</v>
      </c>
      <c r="AD211" s="36">
        <f t="shared" si="43"/>
        <v>0</v>
      </c>
      <c r="AE211" s="86" t="str">
        <f t="shared" si="36"/>
        <v>-</v>
      </c>
      <c r="AF211" s="49">
        <f t="shared" si="37"/>
        <v>0</v>
      </c>
    </row>
    <row r="212" spans="1:32" ht="12.75">
      <c r="A212" s="91">
        <v>1919710</v>
      </c>
      <c r="B212" s="91" t="s">
        <v>85</v>
      </c>
      <c r="C212" s="49" t="s">
        <v>86</v>
      </c>
      <c r="D212" s="34" t="s">
        <v>87</v>
      </c>
      <c r="E212" s="34" t="s">
        <v>88</v>
      </c>
      <c r="F212" s="34">
        <v>52571</v>
      </c>
      <c r="G212" s="35" t="s">
        <v>354</v>
      </c>
      <c r="H212" s="36">
        <v>6417243240</v>
      </c>
      <c r="I212" s="37">
        <v>7</v>
      </c>
      <c r="J212" s="38" t="s">
        <v>371</v>
      </c>
      <c r="K212" s="72"/>
      <c r="L212" s="64">
        <v>300</v>
      </c>
      <c r="M212" s="68" t="s">
        <v>368</v>
      </c>
      <c r="N212" s="46">
        <v>16.15853659</v>
      </c>
      <c r="O212" s="38" t="s">
        <v>368</v>
      </c>
      <c r="P212" s="40"/>
      <c r="Q212" s="72" t="str">
        <f t="shared" si="38"/>
        <v>NO</v>
      </c>
      <c r="R212" s="76" t="s">
        <v>371</v>
      </c>
      <c r="S212" s="41">
        <v>21247.4</v>
      </c>
      <c r="T212" s="47">
        <v>2353.8471563582398</v>
      </c>
      <c r="U212" s="47">
        <v>2812</v>
      </c>
      <c r="V212" s="48">
        <v>2426.795496521956</v>
      </c>
      <c r="W212" s="49">
        <f t="shared" si="33"/>
        <v>1</v>
      </c>
      <c r="X212" s="34">
        <f t="shared" si="39"/>
        <v>1</v>
      </c>
      <c r="Y212" s="34">
        <f t="shared" si="34"/>
        <v>0</v>
      </c>
      <c r="Z212" s="36">
        <f t="shared" si="35"/>
        <v>0</v>
      </c>
      <c r="AA212" s="86" t="str">
        <f t="shared" si="40"/>
        <v>SRSA</v>
      </c>
      <c r="AB212" s="49">
        <f t="shared" si="41"/>
        <v>1</v>
      </c>
      <c r="AC212" s="34">
        <f t="shared" si="42"/>
        <v>0</v>
      </c>
      <c r="AD212" s="36">
        <f t="shared" si="43"/>
        <v>0</v>
      </c>
      <c r="AE212" s="86" t="str">
        <f t="shared" si="36"/>
        <v>-</v>
      </c>
      <c r="AF212" s="49">
        <f t="shared" si="37"/>
        <v>0</v>
      </c>
    </row>
    <row r="213" spans="1:32" ht="12.75">
      <c r="A213" s="91">
        <v>1919740</v>
      </c>
      <c r="B213" s="91" t="s">
        <v>89</v>
      </c>
      <c r="C213" s="49" t="s">
        <v>90</v>
      </c>
      <c r="D213" s="34" t="s">
        <v>91</v>
      </c>
      <c r="E213" s="34" t="s">
        <v>92</v>
      </c>
      <c r="F213" s="34">
        <v>50123</v>
      </c>
      <c r="G213" s="35">
        <v>156</v>
      </c>
      <c r="H213" s="36">
        <v>6418772521</v>
      </c>
      <c r="I213" s="37">
        <v>7</v>
      </c>
      <c r="J213" s="38" t="s">
        <v>371</v>
      </c>
      <c r="K213" s="72"/>
      <c r="L213" s="64">
        <v>260</v>
      </c>
      <c r="M213" s="68" t="s">
        <v>368</v>
      </c>
      <c r="N213" s="46">
        <v>21.02102102</v>
      </c>
      <c r="O213" s="38" t="s">
        <v>371</v>
      </c>
      <c r="P213" s="40"/>
      <c r="Q213" s="72" t="str">
        <f t="shared" si="38"/>
        <v>NO</v>
      </c>
      <c r="R213" s="76" t="s">
        <v>371</v>
      </c>
      <c r="S213" s="41">
        <v>22997.65</v>
      </c>
      <c r="T213" s="47">
        <v>2046.7643542604892</v>
      </c>
      <c r="U213" s="47">
        <v>2386</v>
      </c>
      <c r="V213" s="48">
        <v>2359.717703917895</v>
      </c>
      <c r="W213" s="49">
        <f t="shared" si="33"/>
        <v>1</v>
      </c>
      <c r="X213" s="34">
        <f t="shared" si="39"/>
        <v>1</v>
      </c>
      <c r="Y213" s="34">
        <f t="shared" si="34"/>
        <v>0</v>
      </c>
      <c r="Z213" s="36">
        <f t="shared" si="35"/>
        <v>0</v>
      </c>
      <c r="AA213" s="86" t="str">
        <f t="shared" si="40"/>
        <v>SRSA</v>
      </c>
      <c r="AB213" s="49">
        <f t="shared" si="41"/>
        <v>1</v>
      </c>
      <c r="AC213" s="34">
        <f t="shared" si="42"/>
        <v>1</v>
      </c>
      <c r="AD213" s="36" t="str">
        <f t="shared" si="43"/>
        <v>Initial</v>
      </c>
      <c r="AE213" s="86" t="str">
        <f t="shared" si="36"/>
        <v>-</v>
      </c>
      <c r="AF213" s="49" t="str">
        <f t="shared" si="37"/>
        <v>SRSA</v>
      </c>
    </row>
    <row r="214" spans="1:32" ht="12.75">
      <c r="A214" s="91">
        <v>1919770</v>
      </c>
      <c r="B214" s="91" t="s">
        <v>93</v>
      </c>
      <c r="C214" s="49" t="s">
        <v>94</v>
      </c>
      <c r="D214" s="34" t="s">
        <v>1568</v>
      </c>
      <c r="E214" s="34" t="s">
        <v>95</v>
      </c>
      <c r="F214" s="34">
        <v>52640</v>
      </c>
      <c r="G214" s="35" t="s">
        <v>354</v>
      </c>
      <c r="H214" s="36">
        <v>3198687701</v>
      </c>
      <c r="I214" s="37">
        <v>7</v>
      </c>
      <c r="J214" s="38" t="s">
        <v>371</v>
      </c>
      <c r="K214" s="72"/>
      <c r="L214" s="64">
        <v>130</v>
      </c>
      <c r="M214" s="68" t="s">
        <v>368</v>
      </c>
      <c r="N214" s="46">
        <v>13.61702128</v>
      </c>
      <c r="O214" s="38" t="s">
        <v>368</v>
      </c>
      <c r="P214" s="40"/>
      <c r="Q214" s="72" t="str">
        <f t="shared" si="38"/>
        <v>NO</v>
      </c>
      <c r="R214" s="76" t="s">
        <v>371</v>
      </c>
      <c r="S214" s="41">
        <v>12259.05</v>
      </c>
      <c r="T214" s="47">
        <v>832.1981834709024</v>
      </c>
      <c r="U214" s="47">
        <v>1116</v>
      </c>
      <c r="V214" s="48">
        <v>1389.3095194365565</v>
      </c>
      <c r="W214" s="49">
        <f t="shared" si="33"/>
        <v>1</v>
      </c>
      <c r="X214" s="34">
        <f t="shared" si="39"/>
        <v>1</v>
      </c>
      <c r="Y214" s="34">
        <f t="shared" si="34"/>
        <v>0</v>
      </c>
      <c r="Z214" s="36">
        <f t="shared" si="35"/>
        <v>0</v>
      </c>
      <c r="AA214" s="86" t="str">
        <f t="shared" si="40"/>
        <v>SRSA</v>
      </c>
      <c r="AB214" s="49">
        <f t="shared" si="41"/>
        <v>1</v>
      </c>
      <c r="AC214" s="34">
        <f t="shared" si="42"/>
        <v>0</v>
      </c>
      <c r="AD214" s="36">
        <f t="shared" si="43"/>
        <v>0</v>
      </c>
      <c r="AE214" s="86" t="str">
        <f t="shared" si="36"/>
        <v>-</v>
      </c>
      <c r="AF214" s="49">
        <f t="shared" si="37"/>
        <v>0</v>
      </c>
    </row>
    <row r="215" spans="1:32" ht="12.75">
      <c r="A215" s="91">
        <v>1919800</v>
      </c>
      <c r="B215" s="91" t="s">
        <v>96</v>
      </c>
      <c r="C215" s="49" t="s">
        <v>97</v>
      </c>
      <c r="D215" s="34" t="s">
        <v>98</v>
      </c>
      <c r="E215" s="34" t="s">
        <v>99</v>
      </c>
      <c r="F215" s="34">
        <v>52572</v>
      </c>
      <c r="G215" s="35" t="s">
        <v>354</v>
      </c>
      <c r="H215" s="36">
        <v>6416423665</v>
      </c>
      <c r="I215" s="37">
        <v>7</v>
      </c>
      <c r="J215" s="38" t="s">
        <v>371</v>
      </c>
      <c r="K215" s="72"/>
      <c r="L215" s="64">
        <v>264</v>
      </c>
      <c r="M215" s="68" t="s">
        <v>368</v>
      </c>
      <c r="N215" s="46">
        <v>17.08185053</v>
      </c>
      <c r="O215" s="38" t="s">
        <v>368</v>
      </c>
      <c r="P215" s="40"/>
      <c r="Q215" s="72" t="str">
        <f t="shared" si="38"/>
        <v>NO</v>
      </c>
      <c r="R215" s="76" t="s">
        <v>371</v>
      </c>
      <c r="S215" s="41">
        <v>17561.42</v>
      </c>
      <c r="T215" s="47">
        <v>1880.1327333290674</v>
      </c>
      <c r="U215" s="47">
        <v>2267</v>
      </c>
      <c r="V215" s="48">
        <v>2033.962623639392</v>
      </c>
      <c r="W215" s="49">
        <f t="shared" si="33"/>
        <v>1</v>
      </c>
      <c r="X215" s="34">
        <f t="shared" si="39"/>
        <v>1</v>
      </c>
      <c r="Y215" s="34">
        <f t="shared" si="34"/>
        <v>0</v>
      </c>
      <c r="Z215" s="36">
        <f t="shared" si="35"/>
        <v>0</v>
      </c>
      <c r="AA215" s="86" t="str">
        <f t="shared" si="40"/>
        <v>SRSA</v>
      </c>
      <c r="AB215" s="49">
        <f t="shared" si="41"/>
        <v>1</v>
      </c>
      <c r="AC215" s="34">
        <f t="shared" si="42"/>
        <v>0</v>
      </c>
      <c r="AD215" s="36">
        <f t="shared" si="43"/>
        <v>0</v>
      </c>
      <c r="AE215" s="86" t="str">
        <f t="shared" si="36"/>
        <v>-</v>
      </c>
      <c r="AF215" s="49">
        <f t="shared" si="37"/>
        <v>0</v>
      </c>
    </row>
    <row r="216" spans="1:32" ht="12.75">
      <c r="A216" s="91">
        <v>1919860</v>
      </c>
      <c r="B216" s="91" t="s">
        <v>100</v>
      </c>
      <c r="C216" s="49" t="s">
        <v>101</v>
      </c>
      <c r="D216" s="34" t="s">
        <v>102</v>
      </c>
      <c r="E216" s="34" t="s">
        <v>103</v>
      </c>
      <c r="F216" s="34">
        <v>50854</v>
      </c>
      <c r="G216" s="35">
        <v>2299</v>
      </c>
      <c r="H216" s="36">
        <v>6414640500</v>
      </c>
      <c r="I216" s="37">
        <v>7</v>
      </c>
      <c r="J216" s="38" t="s">
        <v>371</v>
      </c>
      <c r="K216" s="72"/>
      <c r="L216" s="64">
        <v>649</v>
      </c>
      <c r="M216" s="68" t="s">
        <v>368</v>
      </c>
      <c r="N216" s="46">
        <v>15.24475524</v>
      </c>
      <c r="O216" s="38" t="s">
        <v>368</v>
      </c>
      <c r="P216" s="40"/>
      <c r="Q216" s="72" t="str">
        <f t="shared" si="38"/>
        <v>NO</v>
      </c>
      <c r="R216" s="76" t="s">
        <v>371</v>
      </c>
      <c r="S216" s="41">
        <v>43579.1</v>
      </c>
      <c r="T216" s="47">
        <v>3860.3884364553514</v>
      </c>
      <c r="U216" s="47">
        <v>4879</v>
      </c>
      <c r="V216" s="48">
        <v>5339.28005761479</v>
      </c>
      <c r="W216" s="49">
        <f t="shared" si="33"/>
        <v>1</v>
      </c>
      <c r="X216" s="34">
        <f t="shared" si="39"/>
        <v>0</v>
      </c>
      <c r="Y216" s="34">
        <f t="shared" si="34"/>
        <v>0</v>
      </c>
      <c r="Z216" s="36">
        <f t="shared" si="35"/>
        <v>0</v>
      </c>
      <c r="AA216" s="86" t="str">
        <f t="shared" si="40"/>
        <v>-</v>
      </c>
      <c r="AB216" s="49">
        <f t="shared" si="41"/>
        <v>1</v>
      </c>
      <c r="AC216" s="34">
        <f t="shared" si="42"/>
        <v>0</v>
      </c>
      <c r="AD216" s="36">
        <f t="shared" si="43"/>
        <v>0</v>
      </c>
      <c r="AE216" s="86" t="str">
        <f t="shared" si="36"/>
        <v>-</v>
      </c>
      <c r="AF216" s="49">
        <f t="shared" si="37"/>
        <v>0</v>
      </c>
    </row>
    <row r="217" spans="1:32" ht="12.75">
      <c r="A217" s="91">
        <v>1919890</v>
      </c>
      <c r="B217" s="91" t="s">
        <v>104</v>
      </c>
      <c r="C217" s="49" t="s">
        <v>105</v>
      </c>
      <c r="D217" s="34" t="s">
        <v>106</v>
      </c>
      <c r="E217" s="34" t="s">
        <v>107</v>
      </c>
      <c r="F217" s="34">
        <v>52641</v>
      </c>
      <c r="G217" s="35" t="s">
        <v>354</v>
      </c>
      <c r="H217" s="36">
        <v>3193857750</v>
      </c>
      <c r="I217" s="37" t="s">
        <v>374</v>
      </c>
      <c r="J217" s="38" t="s">
        <v>368</v>
      </c>
      <c r="K217" s="72"/>
      <c r="L217" s="64">
        <v>2045</v>
      </c>
      <c r="M217" s="68" t="s">
        <v>368</v>
      </c>
      <c r="N217" s="46">
        <v>8.770257388</v>
      </c>
      <c r="O217" s="38" t="s">
        <v>368</v>
      </c>
      <c r="P217" s="40"/>
      <c r="Q217" s="72" t="str">
        <f t="shared" si="38"/>
        <v>NO</v>
      </c>
      <c r="R217" s="76" t="s">
        <v>371</v>
      </c>
      <c r="S217" s="41">
        <v>84401.37</v>
      </c>
      <c r="T217" s="47">
        <v>6133.711843348918</v>
      </c>
      <c r="U217" s="47">
        <v>9818</v>
      </c>
      <c r="V217" s="48">
        <v>10576.026644869371</v>
      </c>
      <c r="W217" s="49">
        <f t="shared" si="33"/>
        <v>0</v>
      </c>
      <c r="X217" s="34">
        <f t="shared" si="39"/>
        <v>0</v>
      </c>
      <c r="Y217" s="34">
        <f t="shared" si="34"/>
        <v>0</v>
      </c>
      <c r="Z217" s="36">
        <f t="shared" si="35"/>
        <v>0</v>
      </c>
      <c r="AA217" s="86" t="str">
        <f t="shared" si="40"/>
        <v>-</v>
      </c>
      <c r="AB217" s="49">
        <f t="shared" si="41"/>
        <v>1</v>
      </c>
      <c r="AC217" s="34">
        <f t="shared" si="42"/>
        <v>0</v>
      </c>
      <c r="AD217" s="36">
        <f t="shared" si="43"/>
        <v>0</v>
      </c>
      <c r="AE217" s="86" t="str">
        <f t="shared" si="36"/>
        <v>-</v>
      </c>
      <c r="AF217" s="49">
        <f t="shared" si="37"/>
        <v>0</v>
      </c>
    </row>
    <row r="218" spans="1:32" ht="12.75">
      <c r="A218" s="91">
        <v>1920040</v>
      </c>
      <c r="B218" s="91" t="s">
        <v>108</v>
      </c>
      <c r="C218" s="49" t="s">
        <v>109</v>
      </c>
      <c r="D218" s="34" t="s">
        <v>110</v>
      </c>
      <c r="E218" s="34" t="s">
        <v>367</v>
      </c>
      <c r="F218" s="34">
        <v>52314</v>
      </c>
      <c r="G218" s="35" t="s">
        <v>354</v>
      </c>
      <c r="H218" s="36">
        <v>3198958845</v>
      </c>
      <c r="I218" s="37" t="s">
        <v>372</v>
      </c>
      <c r="J218" s="38" t="s">
        <v>368</v>
      </c>
      <c r="K218" s="72"/>
      <c r="L218" s="64">
        <v>1122</v>
      </c>
      <c r="M218" s="68" t="s">
        <v>368</v>
      </c>
      <c r="N218" s="46">
        <v>3.58829084</v>
      </c>
      <c r="O218" s="38" t="s">
        <v>368</v>
      </c>
      <c r="P218" s="40"/>
      <c r="Q218" s="72" t="str">
        <f t="shared" si="38"/>
        <v>NO</v>
      </c>
      <c r="R218" s="76" t="s">
        <v>368</v>
      </c>
      <c r="S218" s="41">
        <v>19974.18</v>
      </c>
      <c r="T218" s="47">
        <v>1361.261649728494</v>
      </c>
      <c r="U218" s="47">
        <v>3500</v>
      </c>
      <c r="V218" s="48">
        <v>5588.636633402548</v>
      </c>
      <c r="W218" s="49">
        <f t="shared" si="33"/>
        <v>0</v>
      </c>
      <c r="X218" s="34">
        <f t="shared" si="39"/>
        <v>0</v>
      </c>
      <c r="Y218" s="34">
        <f t="shared" si="34"/>
        <v>0</v>
      </c>
      <c r="Z218" s="36">
        <f t="shared" si="35"/>
        <v>0</v>
      </c>
      <c r="AA218" s="86" t="str">
        <f t="shared" si="40"/>
        <v>-</v>
      </c>
      <c r="AB218" s="49">
        <f t="shared" si="41"/>
        <v>0</v>
      </c>
      <c r="AC218" s="34">
        <f t="shared" si="42"/>
        <v>0</v>
      </c>
      <c r="AD218" s="36">
        <f t="shared" si="43"/>
        <v>0</v>
      </c>
      <c r="AE218" s="86" t="str">
        <f t="shared" si="36"/>
        <v>-</v>
      </c>
      <c r="AF218" s="49">
        <f t="shared" si="37"/>
        <v>0</v>
      </c>
    </row>
    <row r="219" spans="1:32" ht="12.75">
      <c r="A219" s="91">
        <v>1920100</v>
      </c>
      <c r="B219" s="91" t="s">
        <v>111</v>
      </c>
      <c r="C219" s="49" t="s">
        <v>112</v>
      </c>
      <c r="D219" s="34" t="s">
        <v>285</v>
      </c>
      <c r="E219" s="34" t="s">
        <v>113</v>
      </c>
      <c r="F219" s="34">
        <v>50174</v>
      </c>
      <c r="G219" s="35">
        <v>187</v>
      </c>
      <c r="H219" s="36">
        <v>6414472517</v>
      </c>
      <c r="I219" s="37">
        <v>7</v>
      </c>
      <c r="J219" s="38" t="s">
        <v>371</v>
      </c>
      <c r="K219" s="72"/>
      <c r="L219" s="64">
        <v>308</v>
      </c>
      <c r="M219" s="68" t="s">
        <v>368</v>
      </c>
      <c r="N219" s="46">
        <v>6.811145511</v>
      </c>
      <c r="O219" s="38" t="s">
        <v>368</v>
      </c>
      <c r="P219" s="40"/>
      <c r="Q219" s="72" t="str">
        <f t="shared" si="38"/>
        <v>NO</v>
      </c>
      <c r="R219" s="76" t="s">
        <v>371</v>
      </c>
      <c r="S219" s="41">
        <v>17155.79</v>
      </c>
      <c r="T219" s="47">
        <v>1328.7316834210917</v>
      </c>
      <c r="U219" s="47">
        <v>1879</v>
      </c>
      <c r="V219" s="48">
        <v>2466.7009348648817</v>
      </c>
      <c r="W219" s="49">
        <f t="shared" si="33"/>
        <v>1</v>
      </c>
      <c r="X219" s="34">
        <f t="shared" si="39"/>
        <v>1</v>
      </c>
      <c r="Y219" s="34">
        <f t="shared" si="34"/>
        <v>0</v>
      </c>
      <c r="Z219" s="36">
        <f t="shared" si="35"/>
        <v>0</v>
      </c>
      <c r="AA219" s="86" t="str">
        <f t="shared" si="40"/>
        <v>SRSA</v>
      </c>
      <c r="AB219" s="49">
        <f t="shared" si="41"/>
        <v>1</v>
      </c>
      <c r="AC219" s="34">
        <f t="shared" si="42"/>
        <v>0</v>
      </c>
      <c r="AD219" s="36">
        <f t="shared" si="43"/>
        <v>0</v>
      </c>
      <c r="AE219" s="86" t="str">
        <f t="shared" si="36"/>
        <v>-</v>
      </c>
      <c r="AF219" s="49">
        <f t="shared" si="37"/>
        <v>0</v>
      </c>
    </row>
    <row r="220" spans="1:32" ht="12.75">
      <c r="A220" s="91">
        <v>1920130</v>
      </c>
      <c r="B220" s="91" t="s">
        <v>114</v>
      </c>
      <c r="C220" s="49" t="s">
        <v>115</v>
      </c>
      <c r="D220" s="34" t="s">
        <v>116</v>
      </c>
      <c r="E220" s="34" t="s">
        <v>117</v>
      </c>
      <c r="F220" s="34">
        <v>52761</v>
      </c>
      <c r="G220" s="35" t="s">
        <v>354</v>
      </c>
      <c r="H220" s="36">
        <v>5632637223</v>
      </c>
      <c r="I220" s="37" t="s">
        <v>374</v>
      </c>
      <c r="J220" s="38" t="s">
        <v>368</v>
      </c>
      <c r="K220" s="72"/>
      <c r="L220" s="64">
        <v>5008</v>
      </c>
      <c r="M220" s="68" t="s">
        <v>368</v>
      </c>
      <c r="N220" s="46">
        <v>11.6091954</v>
      </c>
      <c r="O220" s="38" t="s">
        <v>368</v>
      </c>
      <c r="P220" s="40"/>
      <c r="Q220" s="72" t="str">
        <f t="shared" si="38"/>
        <v>NO</v>
      </c>
      <c r="R220" s="76" t="s">
        <v>371</v>
      </c>
      <c r="S220" s="41">
        <v>249478.16</v>
      </c>
      <c r="T220" s="47">
        <v>22721.049678204166</v>
      </c>
      <c r="U220" s="47">
        <v>30435.66</v>
      </c>
      <c r="V220" s="48">
        <v>38877.9993703799</v>
      </c>
      <c r="W220" s="49">
        <f t="shared" si="33"/>
        <v>0</v>
      </c>
      <c r="X220" s="34">
        <f t="shared" si="39"/>
        <v>0</v>
      </c>
      <c r="Y220" s="34">
        <f t="shared" si="34"/>
        <v>0</v>
      </c>
      <c r="Z220" s="36">
        <f t="shared" si="35"/>
        <v>0</v>
      </c>
      <c r="AA220" s="86" t="str">
        <f t="shared" si="40"/>
        <v>-</v>
      </c>
      <c r="AB220" s="49">
        <f t="shared" si="41"/>
        <v>1</v>
      </c>
      <c r="AC220" s="34">
        <f t="shared" si="42"/>
        <v>0</v>
      </c>
      <c r="AD220" s="36">
        <f t="shared" si="43"/>
        <v>0</v>
      </c>
      <c r="AE220" s="86" t="str">
        <f t="shared" si="36"/>
        <v>-</v>
      </c>
      <c r="AF220" s="49">
        <f t="shared" si="37"/>
        <v>0</v>
      </c>
    </row>
    <row r="221" spans="1:32" ht="12.75">
      <c r="A221" s="91">
        <v>1920190</v>
      </c>
      <c r="B221" s="91" t="s">
        <v>118</v>
      </c>
      <c r="C221" s="49" t="s">
        <v>119</v>
      </c>
      <c r="D221" s="34" t="s">
        <v>120</v>
      </c>
      <c r="E221" s="34" t="s">
        <v>121</v>
      </c>
      <c r="F221" s="34">
        <v>50658</v>
      </c>
      <c r="G221" s="35" t="s">
        <v>354</v>
      </c>
      <c r="H221" s="36">
        <v>6414354835</v>
      </c>
      <c r="I221" s="37" t="s">
        <v>373</v>
      </c>
      <c r="J221" s="38" t="s">
        <v>371</v>
      </c>
      <c r="K221" s="72"/>
      <c r="L221" s="64">
        <v>758</v>
      </c>
      <c r="M221" s="68" t="s">
        <v>368</v>
      </c>
      <c r="N221" s="46">
        <v>10.05089059</v>
      </c>
      <c r="O221" s="38" t="s">
        <v>368</v>
      </c>
      <c r="P221" s="40"/>
      <c r="Q221" s="72" t="str">
        <f t="shared" si="38"/>
        <v>NO</v>
      </c>
      <c r="R221" s="76" t="s">
        <v>371</v>
      </c>
      <c r="S221" s="41">
        <v>33699.5</v>
      </c>
      <c r="T221" s="47">
        <v>2485.973674923351</v>
      </c>
      <c r="U221" s="47">
        <v>3842</v>
      </c>
      <c r="V221" s="48">
        <v>3883.4617875848394</v>
      </c>
      <c r="W221" s="49">
        <f t="shared" si="33"/>
        <v>1</v>
      </c>
      <c r="X221" s="34">
        <f t="shared" si="39"/>
        <v>0</v>
      </c>
      <c r="Y221" s="34">
        <f t="shared" si="34"/>
        <v>0</v>
      </c>
      <c r="Z221" s="36">
        <f t="shared" si="35"/>
        <v>0</v>
      </c>
      <c r="AA221" s="86" t="str">
        <f t="shared" si="40"/>
        <v>-</v>
      </c>
      <c r="AB221" s="49">
        <f t="shared" si="41"/>
        <v>1</v>
      </c>
      <c r="AC221" s="34">
        <f t="shared" si="42"/>
        <v>0</v>
      </c>
      <c r="AD221" s="36">
        <f t="shared" si="43"/>
        <v>0</v>
      </c>
      <c r="AE221" s="86" t="str">
        <f t="shared" si="36"/>
        <v>-</v>
      </c>
      <c r="AF221" s="49">
        <f t="shared" si="37"/>
        <v>0</v>
      </c>
    </row>
    <row r="222" spans="1:32" ht="12.75">
      <c r="A222" s="91">
        <v>1920250</v>
      </c>
      <c r="B222" s="91" t="s">
        <v>122</v>
      </c>
      <c r="C222" s="49" t="s">
        <v>123</v>
      </c>
      <c r="D222" s="34" t="s">
        <v>124</v>
      </c>
      <c r="E222" s="34" t="s">
        <v>125</v>
      </c>
      <c r="F222" s="34">
        <v>50201</v>
      </c>
      <c r="G222" s="35" t="s">
        <v>354</v>
      </c>
      <c r="H222" s="36">
        <v>5153822783</v>
      </c>
      <c r="I222" s="37" t="s">
        <v>372</v>
      </c>
      <c r="J222" s="38" t="s">
        <v>368</v>
      </c>
      <c r="K222" s="72"/>
      <c r="L222" s="64">
        <v>1342</v>
      </c>
      <c r="M222" s="68" t="s">
        <v>368</v>
      </c>
      <c r="N222" s="46">
        <v>5.378486056</v>
      </c>
      <c r="O222" s="38" t="s">
        <v>368</v>
      </c>
      <c r="P222" s="40"/>
      <c r="Q222" s="72" t="str">
        <f t="shared" si="38"/>
        <v>NO</v>
      </c>
      <c r="R222" s="76" t="s">
        <v>368</v>
      </c>
      <c r="S222" s="41">
        <v>43328.5</v>
      </c>
      <c r="T222" s="47">
        <v>2765.967820193003</v>
      </c>
      <c r="U222" s="47">
        <v>5483</v>
      </c>
      <c r="V222" s="48">
        <v>7288.883228220783</v>
      </c>
      <c r="W222" s="49">
        <f t="shared" si="33"/>
        <v>0</v>
      </c>
      <c r="X222" s="34">
        <f t="shared" si="39"/>
        <v>0</v>
      </c>
      <c r="Y222" s="34">
        <f t="shared" si="34"/>
        <v>0</v>
      </c>
      <c r="Z222" s="36">
        <f t="shared" si="35"/>
        <v>0</v>
      </c>
      <c r="AA222" s="86" t="str">
        <f t="shared" si="40"/>
        <v>-</v>
      </c>
      <c r="AB222" s="49">
        <f t="shared" si="41"/>
        <v>0</v>
      </c>
      <c r="AC222" s="34">
        <f t="shared" si="42"/>
        <v>0</v>
      </c>
      <c r="AD222" s="36">
        <f t="shared" si="43"/>
        <v>0</v>
      </c>
      <c r="AE222" s="86" t="str">
        <f t="shared" si="36"/>
        <v>-</v>
      </c>
      <c r="AF222" s="49">
        <f t="shared" si="37"/>
        <v>0</v>
      </c>
    </row>
    <row r="223" spans="1:32" ht="12.75">
      <c r="A223" s="91">
        <v>1920340</v>
      </c>
      <c r="B223" s="91" t="s">
        <v>126</v>
      </c>
      <c r="C223" s="49" t="s">
        <v>127</v>
      </c>
      <c r="D223" s="34" t="s">
        <v>128</v>
      </c>
      <c r="E223" s="34" t="s">
        <v>129</v>
      </c>
      <c r="F223" s="34">
        <v>50659</v>
      </c>
      <c r="G223" s="35">
        <v>1004</v>
      </c>
      <c r="H223" s="36">
        <v>6413942134</v>
      </c>
      <c r="I223" s="37">
        <v>6</v>
      </c>
      <c r="J223" s="38" t="s">
        <v>368</v>
      </c>
      <c r="K223" s="72"/>
      <c r="L223" s="64">
        <v>1099</v>
      </c>
      <c r="M223" s="68" t="s">
        <v>368</v>
      </c>
      <c r="N223" s="46">
        <v>9.027777778</v>
      </c>
      <c r="O223" s="38" t="s">
        <v>368</v>
      </c>
      <c r="P223" s="40"/>
      <c r="Q223" s="72" t="str">
        <f t="shared" si="38"/>
        <v>NO</v>
      </c>
      <c r="R223" s="76" t="s">
        <v>371</v>
      </c>
      <c r="S223" s="41">
        <v>49067.7</v>
      </c>
      <c r="T223" s="47">
        <v>3529.272381487273</v>
      </c>
      <c r="U223" s="47">
        <v>5060.07</v>
      </c>
      <c r="V223" s="48">
        <v>6707.349610282952</v>
      </c>
      <c r="W223" s="49">
        <f t="shared" si="33"/>
        <v>0</v>
      </c>
      <c r="X223" s="34">
        <f t="shared" si="39"/>
        <v>0</v>
      </c>
      <c r="Y223" s="34">
        <f t="shared" si="34"/>
        <v>0</v>
      </c>
      <c r="Z223" s="36">
        <f t="shared" si="35"/>
        <v>0</v>
      </c>
      <c r="AA223" s="86" t="str">
        <f t="shared" si="40"/>
        <v>-</v>
      </c>
      <c r="AB223" s="49">
        <f t="shared" si="41"/>
        <v>1</v>
      </c>
      <c r="AC223" s="34">
        <f t="shared" si="42"/>
        <v>0</v>
      </c>
      <c r="AD223" s="36">
        <f t="shared" si="43"/>
        <v>0</v>
      </c>
      <c r="AE223" s="86" t="str">
        <f t="shared" si="36"/>
        <v>-</v>
      </c>
      <c r="AF223" s="49">
        <f t="shared" si="37"/>
        <v>0</v>
      </c>
    </row>
    <row r="224" spans="1:32" ht="12.75">
      <c r="A224" s="91">
        <v>1920460</v>
      </c>
      <c r="B224" s="91" t="s">
        <v>130</v>
      </c>
      <c r="C224" s="49" t="s">
        <v>131</v>
      </c>
      <c r="D224" s="34" t="s">
        <v>132</v>
      </c>
      <c r="E224" s="34" t="s">
        <v>311</v>
      </c>
      <c r="F224" s="34">
        <v>52645</v>
      </c>
      <c r="G224" s="35" t="s">
        <v>354</v>
      </c>
      <c r="H224" s="36">
        <v>3193670512</v>
      </c>
      <c r="I224" s="37">
        <v>7</v>
      </c>
      <c r="J224" s="38" t="s">
        <v>371</v>
      </c>
      <c r="K224" s="72"/>
      <c r="L224" s="64">
        <v>501</v>
      </c>
      <c r="M224" s="68" t="s">
        <v>368</v>
      </c>
      <c r="N224" s="46">
        <v>4.638218924</v>
      </c>
      <c r="O224" s="38" t="s">
        <v>368</v>
      </c>
      <c r="P224" s="40"/>
      <c r="Q224" s="72" t="str">
        <f t="shared" si="38"/>
        <v>NO</v>
      </c>
      <c r="R224" s="76" t="s">
        <v>371</v>
      </c>
      <c r="S224" s="41">
        <v>19267.16</v>
      </c>
      <c r="T224" s="47">
        <v>1297.9197166249533</v>
      </c>
      <c r="U224" s="47">
        <v>2254</v>
      </c>
      <c r="V224" s="48">
        <v>2636.614284718133</v>
      </c>
      <c r="W224" s="49">
        <f t="shared" si="33"/>
        <v>1</v>
      </c>
      <c r="X224" s="34">
        <f t="shared" si="39"/>
        <v>1</v>
      </c>
      <c r="Y224" s="34">
        <f t="shared" si="34"/>
        <v>0</v>
      </c>
      <c r="Z224" s="36">
        <f t="shared" si="35"/>
        <v>0</v>
      </c>
      <c r="AA224" s="86" t="str">
        <f t="shared" si="40"/>
        <v>SRSA</v>
      </c>
      <c r="AB224" s="49">
        <f t="shared" si="41"/>
        <v>1</v>
      </c>
      <c r="AC224" s="34">
        <f t="shared" si="42"/>
        <v>0</v>
      </c>
      <c r="AD224" s="36">
        <f t="shared" si="43"/>
        <v>0</v>
      </c>
      <c r="AE224" s="86" t="str">
        <f t="shared" si="36"/>
        <v>-</v>
      </c>
      <c r="AF224" s="49">
        <f t="shared" si="37"/>
        <v>0</v>
      </c>
    </row>
    <row r="225" spans="1:32" ht="12.75">
      <c r="A225" s="91">
        <v>1920490</v>
      </c>
      <c r="B225" s="91" t="s">
        <v>133</v>
      </c>
      <c r="C225" s="49" t="s">
        <v>134</v>
      </c>
      <c r="D225" s="34" t="s">
        <v>277</v>
      </c>
      <c r="E225" s="34" t="s">
        <v>935</v>
      </c>
      <c r="F225" s="34">
        <v>51646</v>
      </c>
      <c r="G225" s="35" t="s">
        <v>354</v>
      </c>
      <c r="H225" s="36">
        <v>7125853222</v>
      </c>
      <c r="I225" s="37">
        <v>7</v>
      </c>
      <c r="J225" s="38" t="s">
        <v>371</v>
      </c>
      <c r="K225" s="72"/>
      <c r="L225" s="64">
        <v>89</v>
      </c>
      <c r="M225" s="68" t="s">
        <v>368</v>
      </c>
      <c r="N225" s="46">
        <v>18.99441341</v>
      </c>
      <c r="O225" s="38" t="s">
        <v>368</v>
      </c>
      <c r="P225" s="40"/>
      <c r="Q225" s="72" t="str">
        <f t="shared" si="38"/>
        <v>NO</v>
      </c>
      <c r="R225" s="76" t="s">
        <v>371</v>
      </c>
      <c r="S225" s="41">
        <v>10625.37</v>
      </c>
      <c r="T225" s="47">
        <v>796.3591612688919</v>
      </c>
      <c r="U225" s="47">
        <v>923</v>
      </c>
      <c r="V225" s="48">
        <v>792.1884032663593</v>
      </c>
      <c r="W225" s="49">
        <f t="shared" si="33"/>
        <v>1</v>
      </c>
      <c r="X225" s="34">
        <f t="shared" si="39"/>
        <v>1</v>
      </c>
      <c r="Y225" s="34">
        <f t="shared" si="34"/>
        <v>0</v>
      </c>
      <c r="Z225" s="36">
        <f t="shared" si="35"/>
        <v>0</v>
      </c>
      <c r="AA225" s="86" t="str">
        <f t="shared" si="40"/>
        <v>SRSA</v>
      </c>
      <c r="AB225" s="49">
        <f t="shared" si="41"/>
        <v>1</v>
      </c>
      <c r="AC225" s="34">
        <f t="shared" si="42"/>
        <v>0</v>
      </c>
      <c r="AD225" s="36">
        <f t="shared" si="43"/>
        <v>0</v>
      </c>
      <c r="AE225" s="86" t="str">
        <f t="shared" si="36"/>
        <v>-</v>
      </c>
      <c r="AF225" s="49">
        <f t="shared" si="37"/>
        <v>0</v>
      </c>
    </row>
    <row r="226" spans="1:32" ht="12.75">
      <c r="A226" s="91">
        <v>1920580</v>
      </c>
      <c r="B226" s="91" t="s">
        <v>135</v>
      </c>
      <c r="C226" s="49" t="s">
        <v>136</v>
      </c>
      <c r="D226" s="34" t="s">
        <v>137</v>
      </c>
      <c r="E226" s="34" t="s">
        <v>138</v>
      </c>
      <c r="F226" s="34">
        <v>50568</v>
      </c>
      <c r="G226" s="35">
        <v>297</v>
      </c>
      <c r="H226" s="36">
        <v>7122723324</v>
      </c>
      <c r="I226" s="37">
        <v>7</v>
      </c>
      <c r="J226" s="38" t="s">
        <v>371</v>
      </c>
      <c r="K226" s="72"/>
      <c r="L226" s="64">
        <v>417</v>
      </c>
      <c r="M226" s="68" t="s">
        <v>368</v>
      </c>
      <c r="N226" s="46">
        <v>12.12121212</v>
      </c>
      <c r="O226" s="38" t="s">
        <v>368</v>
      </c>
      <c r="P226" s="40"/>
      <c r="Q226" s="72" t="str">
        <f t="shared" si="38"/>
        <v>NO</v>
      </c>
      <c r="R226" s="76" t="s">
        <v>371</v>
      </c>
      <c r="S226" s="41">
        <v>26240.77</v>
      </c>
      <c r="T226" s="47">
        <v>1710.2115899022235</v>
      </c>
      <c r="U226" s="47">
        <v>2293.84</v>
      </c>
      <c r="V226" s="48">
        <v>3366.5081148857043</v>
      </c>
      <c r="W226" s="49">
        <f t="shared" si="33"/>
        <v>1</v>
      </c>
      <c r="X226" s="34">
        <f t="shared" si="39"/>
        <v>1</v>
      </c>
      <c r="Y226" s="34">
        <f t="shared" si="34"/>
        <v>0</v>
      </c>
      <c r="Z226" s="36">
        <f t="shared" si="35"/>
        <v>0</v>
      </c>
      <c r="AA226" s="86" t="str">
        <f t="shared" si="40"/>
        <v>SRSA</v>
      </c>
      <c r="AB226" s="49">
        <f t="shared" si="41"/>
        <v>1</v>
      </c>
      <c r="AC226" s="34">
        <f t="shared" si="42"/>
        <v>0</v>
      </c>
      <c r="AD226" s="36">
        <f t="shared" si="43"/>
        <v>0</v>
      </c>
      <c r="AE226" s="86" t="str">
        <f t="shared" si="36"/>
        <v>-</v>
      </c>
      <c r="AF226" s="49">
        <f t="shared" si="37"/>
        <v>0</v>
      </c>
    </row>
    <row r="227" spans="1:32" ht="12.75">
      <c r="A227" s="91">
        <v>1920610</v>
      </c>
      <c r="B227" s="91" t="s">
        <v>139</v>
      </c>
      <c r="C227" s="49" t="s">
        <v>140</v>
      </c>
      <c r="D227" s="34" t="s">
        <v>141</v>
      </c>
      <c r="E227" s="34" t="s">
        <v>364</v>
      </c>
      <c r="F227" s="34">
        <v>50208</v>
      </c>
      <c r="G227" s="35" t="s">
        <v>354</v>
      </c>
      <c r="H227" s="36">
        <v>6417925809</v>
      </c>
      <c r="I227" s="37" t="s">
        <v>374</v>
      </c>
      <c r="J227" s="38" t="s">
        <v>368</v>
      </c>
      <c r="K227" s="72"/>
      <c r="L227" s="64">
        <v>3079</v>
      </c>
      <c r="M227" s="68" t="s">
        <v>368</v>
      </c>
      <c r="N227" s="46">
        <v>6.460834763</v>
      </c>
      <c r="O227" s="38" t="s">
        <v>368</v>
      </c>
      <c r="P227" s="40"/>
      <c r="Q227" s="72" t="str">
        <f t="shared" si="38"/>
        <v>NO</v>
      </c>
      <c r="R227" s="76" t="s">
        <v>371</v>
      </c>
      <c r="S227" s="41">
        <v>101844.31</v>
      </c>
      <c r="T227" s="47">
        <v>6533.357299664585</v>
      </c>
      <c r="U227" s="47">
        <v>12611.11</v>
      </c>
      <c r="V227" s="48">
        <v>17071.46146217498</v>
      </c>
      <c r="W227" s="49">
        <f t="shared" si="33"/>
        <v>0</v>
      </c>
      <c r="X227" s="34">
        <f t="shared" si="39"/>
        <v>0</v>
      </c>
      <c r="Y227" s="34">
        <f t="shared" si="34"/>
        <v>0</v>
      </c>
      <c r="Z227" s="36">
        <f t="shared" si="35"/>
        <v>0</v>
      </c>
      <c r="AA227" s="86" t="str">
        <f t="shared" si="40"/>
        <v>-</v>
      </c>
      <c r="AB227" s="49">
        <f t="shared" si="41"/>
        <v>1</v>
      </c>
      <c r="AC227" s="34">
        <f t="shared" si="42"/>
        <v>0</v>
      </c>
      <c r="AD227" s="36">
        <f t="shared" si="43"/>
        <v>0</v>
      </c>
      <c r="AE227" s="86" t="str">
        <f t="shared" si="36"/>
        <v>-</v>
      </c>
      <c r="AF227" s="49">
        <f t="shared" si="37"/>
        <v>0</v>
      </c>
    </row>
    <row r="228" spans="1:32" ht="12.75">
      <c r="A228" s="91">
        <v>1920670</v>
      </c>
      <c r="B228" s="91" t="s">
        <v>142</v>
      </c>
      <c r="C228" s="49" t="s">
        <v>143</v>
      </c>
      <c r="D228" s="34" t="s">
        <v>144</v>
      </c>
      <c r="E228" s="34" t="s">
        <v>145</v>
      </c>
      <c r="F228" s="34">
        <v>51540</v>
      </c>
      <c r="G228" s="35" t="s">
        <v>354</v>
      </c>
      <c r="H228" s="36">
        <v>7126248696</v>
      </c>
      <c r="I228" s="37">
        <v>8</v>
      </c>
      <c r="J228" s="38" t="s">
        <v>371</v>
      </c>
      <c r="K228" s="72"/>
      <c r="L228" s="64">
        <v>245</v>
      </c>
      <c r="M228" s="68" t="s">
        <v>368</v>
      </c>
      <c r="N228" s="46">
        <v>12.82051282</v>
      </c>
      <c r="O228" s="38" t="s">
        <v>368</v>
      </c>
      <c r="P228" s="40"/>
      <c r="Q228" s="72" t="str">
        <f t="shared" si="38"/>
        <v>NO</v>
      </c>
      <c r="R228" s="76" t="s">
        <v>371</v>
      </c>
      <c r="S228" s="41">
        <v>17053.93</v>
      </c>
      <c r="T228" s="47">
        <v>1278.6245997060018</v>
      </c>
      <c r="U228" s="47">
        <v>1676</v>
      </c>
      <c r="V228" s="48">
        <v>1750.342934013048</v>
      </c>
      <c r="W228" s="49">
        <f t="shared" si="33"/>
        <v>1</v>
      </c>
      <c r="X228" s="34">
        <f t="shared" si="39"/>
        <v>1</v>
      </c>
      <c r="Y228" s="34">
        <f t="shared" si="34"/>
        <v>0</v>
      </c>
      <c r="Z228" s="36">
        <f t="shared" si="35"/>
        <v>0</v>
      </c>
      <c r="AA228" s="86" t="str">
        <f t="shared" si="40"/>
        <v>SRSA</v>
      </c>
      <c r="AB228" s="49">
        <f t="shared" si="41"/>
        <v>1</v>
      </c>
      <c r="AC228" s="34">
        <f t="shared" si="42"/>
        <v>0</v>
      </c>
      <c r="AD228" s="36">
        <f t="shared" si="43"/>
        <v>0</v>
      </c>
      <c r="AE228" s="86" t="str">
        <f t="shared" si="36"/>
        <v>-</v>
      </c>
      <c r="AF228" s="49">
        <f t="shared" si="37"/>
        <v>0</v>
      </c>
    </row>
    <row r="229" spans="1:32" ht="12.75">
      <c r="A229" s="91">
        <v>1913110</v>
      </c>
      <c r="B229" s="91" t="s">
        <v>1511</v>
      </c>
      <c r="C229" s="49" t="s">
        <v>1512</v>
      </c>
      <c r="D229" s="34" t="s">
        <v>1513</v>
      </c>
      <c r="E229" s="34" t="s">
        <v>289</v>
      </c>
      <c r="F229" s="34">
        <v>50849</v>
      </c>
      <c r="G229" s="35" t="s">
        <v>354</v>
      </c>
      <c r="H229" s="36">
        <v>6417436127</v>
      </c>
      <c r="I229" s="37">
        <v>7</v>
      </c>
      <c r="J229" s="38" t="s">
        <v>371</v>
      </c>
      <c r="K229" s="72"/>
      <c r="L229" s="64">
        <v>798</v>
      </c>
      <c r="M229" s="68" t="s">
        <v>368</v>
      </c>
      <c r="N229" s="46">
        <v>10.9114249</v>
      </c>
      <c r="O229" s="38" t="s">
        <v>368</v>
      </c>
      <c r="P229" s="40"/>
      <c r="Q229" s="72" t="str">
        <f t="shared" si="38"/>
        <v>NO</v>
      </c>
      <c r="R229" s="76" t="s">
        <v>371</v>
      </c>
      <c r="S229" s="41">
        <v>36495.31</v>
      </c>
      <c r="T229" s="47">
        <v>2912.2733384627954</v>
      </c>
      <c r="U229" s="47">
        <v>4309</v>
      </c>
      <c r="V229" s="48">
        <v>4080.591827563765</v>
      </c>
      <c r="W229" s="49">
        <f t="shared" si="33"/>
        <v>1</v>
      </c>
      <c r="X229" s="34">
        <f t="shared" si="39"/>
        <v>0</v>
      </c>
      <c r="Y229" s="34">
        <f t="shared" si="34"/>
        <v>0</v>
      </c>
      <c r="Z229" s="36">
        <f t="shared" si="35"/>
        <v>0</v>
      </c>
      <c r="AA229" s="86" t="str">
        <f t="shared" si="40"/>
        <v>-</v>
      </c>
      <c r="AB229" s="49">
        <f t="shared" si="41"/>
        <v>1</v>
      </c>
      <c r="AC229" s="34">
        <f t="shared" si="42"/>
        <v>0</v>
      </c>
      <c r="AD229" s="36">
        <f t="shared" si="43"/>
        <v>0</v>
      </c>
      <c r="AE229" s="86" t="str">
        <f t="shared" si="36"/>
        <v>-</v>
      </c>
      <c r="AF229" s="49">
        <f t="shared" si="37"/>
        <v>0</v>
      </c>
    </row>
    <row r="230" spans="1:32" ht="12.75">
      <c r="A230" s="91">
        <v>1920730</v>
      </c>
      <c r="B230" s="91" t="s">
        <v>146</v>
      </c>
      <c r="C230" s="49" t="s">
        <v>147</v>
      </c>
      <c r="D230" s="34" t="s">
        <v>148</v>
      </c>
      <c r="E230" s="34" t="s">
        <v>149</v>
      </c>
      <c r="F230" s="34">
        <v>50458</v>
      </c>
      <c r="G230" s="35" t="s">
        <v>354</v>
      </c>
      <c r="H230" s="36">
        <v>6417495301</v>
      </c>
      <c r="I230" s="37">
        <v>7</v>
      </c>
      <c r="J230" s="38" t="s">
        <v>371</v>
      </c>
      <c r="K230" s="72"/>
      <c r="L230" s="64">
        <v>445</v>
      </c>
      <c r="M230" s="68" t="s">
        <v>368</v>
      </c>
      <c r="N230" s="46">
        <v>4.385964912</v>
      </c>
      <c r="O230" s="38" t="s">
        <v>368</v>
      </c>
      <c r="P230" s="40"/>
      <c r="Q230" s="72" t="str">
        <f t="shared" si="38"/>
        <v>NO</v>
      </c>
      <c r="R230" s="76" t="s">
        <v>371</v>
      </c>
      <c r="S230" s="41">
        <v>12817.26</v>
      </c>
      <c r="T230" s="47">
        <v>1226.3437145584867</v>
      </c>
      <c r="U230" s="47">
        <v>2037</v>
      </c>
      <c r="V230" s="48">
        <v>2262.0672087581743</v>
      </c>
      <c r="W230" s="49">
        <f t="shared" si="33"/>
        <v>1</v>
      </c>
      <c r="X230" s="34">
        <f t="shared" si="39"/>
        <v>1</v>
      </c>
      <c r="Y230" s="34">
        <f t="shared" si="34"/>
        <v>0</v>
      </c>
      <c r="Z230" s="36">
        <f t="shared" si="35"/>
        <v>0</v>
      </c>
      <c r="AA230" s="86" t="str">
        <f t="shared" si="40"/>
        <v>SRSA</v>
      </c>
      <c r="AB230" s="49">
        <f t="shared" si="41"/>
        <v>1</v>
      </c>
      <c r="AC230" s="34">
        <f t="shared" si="42"/>
        <v>0</v>
      </c>
      <c r="AD230" s="36">
        <f t="shared" si="43"/>
        <v>0</v>
      </c>
      <c r="AE230" s="86" t="str">
        <f t="shared" si="36"/>
        <v>-</v>
      </c>
      <c r="AF230" s="49">
        <f t="shared" si="37"/>
        <v>0</v>
      </c>
    </row>
    <row r="231" spans="1:32" ht="12.75">
      <c r="A231" s="91">
        <v>1917100</v>
      </c>
      <c r="B231" s="91" t="s">
        <v>1661</v>
      </c>
      <c r="C231" s="49" t="s">
        <v>1662</v>
      </c>
      <c r="D231" s="34" t="s">
        <v>1663</v>
      </c>
      <c r="E231" s="34" t="s">
        <v>1664</v>
      </c>
      <c r="F231" s="34">
        <v>52337</v>
      </c>
      <c r="G231" s="35">
        <v>247</v>
      </c>
      <c r="H231" s="36">
        <v>5639423358</v>
      </c>
      <c r="I231" s="37">
        <v>7</v>
      </c>
      <c r="J231" s="38" t="s">
        <v>371</v>
      </c>
      <c r="K231" s="72"/>
      <c r="L231" s="64">
        <v>921</v>
      </c>
      <c r="M231" s="68" t="s">
        <v>368</v>
      </c>
      <c r="N231" s="46">
        <v>9.259259259</v>
      </c>
      <c r="O231" s="38" t="s">
        <v>368</v>
      </c>
      <c r="P231" s="40"/>
      <c r="Q231" s="72" t="str">
        <f t="shared" si="38"/>
        <v>NO</v>
      </c>
      <c r="R231" s="76" t="s">
        <v>371</v>
      </c>
      <c r="S231" s="41">
        <v>38475.61</v>
      </c>
      <c r="T231" s="47">
        <v>2547.0558883403473</v>
      </c>
      <c r="U231" s="47">
        <v>4252</v>
      </c>
      <c r="V231" s="48">
        <v>4755.762214491586</v>
      </c>
      <c r="W231" s="49">
        <f t="shared" si="33"/>
        <v>1</v>
      </c>
      <c r="X231" s="34">
        <f t="shared" si="39"/>
        <v>0</v>
      </c>
      <c r="Y231" s="34">
        <f t="shared" si="34"/>
        <v>0</v>
      </c>
      <c r="Z231" s="36">
        <f t="shared" si="35"/>
        <v>0</v>
      </c>
      <c r="AA231" s="86" t="str">
        <f t="shared" si="40"/>
        <v>-</v>
      </c>
      <c r="AB231" s="49">
        <f t="shared" si="41"/>
        <v>1</v>
      </c>
      <c r="AC231" s="34">
        <f t="shared" si="42"/>
        <v>0</v>
      </c>
      <c r="AD231" s="36">
        <f t="shared" si="43"/>
        <v>0</v>
      </c>
      <c r="AE231" s="86" t="str">
        <f t="shared" si="36"/>
        <v>-</v>
      </c>
      <c r="AF231" s="49">
        <f t="shared" si="37"/>
        <v>0</v>
      </c>
    </row>
    <row r="232" spans="1:32" ht="12.75">
      <c r="A232" s="91">
        <v>1920760</v>
      </c>
      <c r="B232" s="91" t="s">
        <v>150</v>
      </c>
      <c r="C232" s="49" t="s">
        <v>151</v>
      </c>
      <c r="D232" s="34" t="s">
        <v>152</v>
      </c>
      <c r="E232" s="34" t="s">
        <v>153</v>
      </c>
      <c r="F232" s="34">
        <v>50456</v>
      </c>
      <c r="G232" s="35" t="s">
        <v>354</v>
      </c>
      <c r="H232" s="36">
        <v>6414542211</v>
      </c>
      <c r="I232" s="37">
        <v>7</v>
      </c>
      <c r="J232" s="38" t="s">
        <v>371</v>
      </c>
      <c r="K232" s="72"/>
      <c r="L232" s="64">
        <v>505</v>
      </c>
      <c r="M232" s="68" t="s">
        <v>368</v>
      </c>
      <c r="N232" s="46">
        <v>6.40569395</v>
      </c>
      <c r="O232" s="38" t="s">
        <v>368</v>
      </c>
      <c r="P232" s="40"/>
      <c r="Q232" s="72" t="str">
        <f t="shared" si="38"/>
        <v>NO</v>
      </c>
      <c r="R232" s="76" t="s">
        <v>371</v>
      </c>
      <c r="S232" s="41">
        <v>17133.02</v>
      </c>
      <c r="T232" s="47">
        <v>1225.5340847385355</v>
      </c>
      <c r="U232" s="47">
        <v>2156</v>
      </c>
      <c r="V232" s="48">
        <v>2557.762268726563</v>
      </c>
      <c r="W232" s="49">
        <f t="shared" si="33"/>
        <v>1</v>
      </c>
      <c r="X232" s="34">
        <f t="shared" si="39"/>
        <v>1</v>
      </c>
      <c r="Y232" s="34">
        <f t="shared" si="34"/>
        <v>0</v>
      </c>
      <c r="Z232" s="36">
        <f t="shared" si="35"/>
        <v>0</v>
      </c>
      <c r="AA232" s="86" t="str">
        <f t="shared" si="40"/>
        <v>SRSA</v>
      </c>
      <c r="AB232" s="49">
        <f t="shared" si="41"/>
        <v>1</v>
      </c>
      <c r="AC232" s="34">
        <f t="shared" si="42"/>
        <v>0</v>
      </c>
      <c r="AD232" s="36">
        <f t="shared" si="43"/>
        <v>0</v>
      </c>
      <c r="AE232" s="86" t="str">
        <f t="shared" si="36"/>
        <v>-</v>
      </c>
      <c r="AF232" s="49">
        <f t="shared" si="37"/>
        <v>0</v>
      </c>
    </row>
    <row r="233" spans="1:32" ht="12.75">
      <c r="A233" s="91">
        <v>1900006</v>
      </c>
      <c r="B233" s="91" t="s">
        <v>941</v>
      </c>
      <c r="C233" s="49" t="s">
        <v>942</v>
      </c>
      <c r="D233" s="34" t="s">
        <v>943</v>
      </c>
      <c r="E233" s="34" t="s">
        <v>944</v>
      </c>
      <c r="F233" s="34">
        <v>52175</v>
      </c>
      <c r="G233" s="35" t="s">
        <v>354</v>
      </c>
      <c r="H233" s="36">
        <v>5634223851</v>
      </c>
      <c r="I233" s="37">
        <v>7</v>
      </c>
      <c r="J233" s="38" t="s">
        <v>371</v>
      </c>
      <c r="K233" s="72"/>
      <c r="L233" s="64">
        <v>974</v>
      </c>
      <c r="M233" s="68" t="s">
        <v>368</v>
      </c>
      <c r="N233" s="46">
        <v>10.66417212</v>
      </c>
      <c r="O233" s="38" t="s">
        <v>368</v>
      </c>
      <c r="P233" s="40"/>
      <c r="Q233" s="72" t="str">
        <f t="shared" si="38"/>
        <v>NO</v>
      </c>
      <c r="R233" s="76" t="s">
        <v>371</v>
      </c>
      <c r="S233" s="41">
        <v>44423.18</v>
      </c>
      <c r="T233" s="47">
        <v>3666.848400720196</v>
      </c>
      <c r="U233" s="47">
        <v>5431</v>
      </c>
      <c r="V233" s="48">
        <v>5204.233055443642</v>
      </c>
      <c r="W233" s="49">
        <f t="shared" si="33"/>
        <v>1</v>
      </c>
      <c r="X233" s="34">
        <f t="shared" si="39"/>
        <v>0</v>
      </c>
      <c r="Y233" s="34">
        <f t="shared" si="34"/>
        <v>0</v>
      </c>
      <c r="Z233" s="36">
        <f t="shared" si="35"/>
        <v>0</v>
      </c>
      <c r="AA233" s="86" t="str">
        <f t="shared" si="40"/>
        <v>-</v>
      </c>
      <c r="AB233" s="49">
        <f t="shared" si="41"/>
        <v>1</v>
      </c>
      <c r="AC233" s="34">
        <f t="shared" si="42"/>
        <v>0</v>
      </c>
      <c r="AD233" s="36">
        <f t="shared" si="43"/>
        <v>0</v>
      </c>
      <c r="AE233" s="86" t="str">
        <f t="shared" si="36"/>
        <v>-</v>
      </c>
      <c r="AF233" s="49">
        <f t="shared" si="37"/>
        <v>0</v>
      </c>
    </row>
    <row r="234" spans="1:32" ht="12.75">
      <c r="A234" s="91">
        <v>1905750</v>
      </c>
      <c r="B234" s="91" t="s">
        <v>1153</v>
      </c>
      <c r="C234" s="49" t="s">
        <v>1154</v>
      </c>
      <c r="D234" s="34" t="s">
        <v>1155</v>
      </c>
      <c r="E234" s="34" t="s">
        <v>1156</v>
      </c>
      <c r="F234" s="34">
        <v>50424</v>
      </c>
      <c r="G234" s="35" t="s">
        <v>354</v>
      </c>
      <c r="H234" s="36">
        <v>6415622921</v>
      </c>
      <c r="I234" s="37">
        <v>7</v>
      </c>
      <c r="J234" s="38" t="s">
        <v>371</v>
      </c>
      <c r="K234" s="72"/>
      <c r="L234" s="64">
        <v>554</v>
      </c>
      <c r="M234" s="68" t="s">
        <v>368</v>
      </c>
      <c r="N234" s="46">
        <v>7.560137457</v>
      </c>
      <c r="O234" s="38" t="s">
        <v>368</v>
      </c>
      <c r="P234" s="40"/>
      <c r="Q234" s="72" t="str">
        <f t="shared" si="38"/>
        <v>NO</v>
      </c>
      <c r="R234" s="76" t="s">
        <v>371</v>
      </c>
      <c r="S234" s="41">
        <v>25600.29</v>
      </c>
      <c r="T234" s="47">
        <v>2330.680669162345</v>
      </c>
      <c r="U234" s="47">
        <v>3302</v>
      </c>
      <c r="V234" s="48">
        <v>4097.1714383888175</v>
      </c>
      <c r="W234" s="49">
        <f t="shared" si="33"/>
        <v>1</v>
      </c>
      <c r="X234" s="34">
        <f t="shared" si="39"/>
        <v>1</v>
      </c>
      <c r="Y234" s="34">
        <f t="shared" si="34"/>
        <v>0</v>
      </c>
      <c r="Z234" s="36">
        <f t="shared" si="35"/>
        <v>0</v>
      </c>
      <c r="AA234" s="86" t="str">
        <f t="shared" si="40"/>
        <v>SRSA</v>
      </c>
      <c r="AB234" s="49">
        <f t="shared" si="41"/>
        <v>1</v>
      </c>
      <c r="AC234" s="34">
        <f t="shared" si="42"/>
        <v>0</v>
      </c>
      <c r="AD234" s="36">
        <f t="shared" si="43"/>
        <v>0</v>
      </c>
      <c r="AE234" s="86" t="str">
        <f t="shared" si="36"/>
        <v>-</v>
      </c>
      <c r="AF234" s="49">
        <f t="shared" si="37"/>
        <v>0</v>
      </c>
    </row>
    <row r="235" spans="1:32" ht="12.75">
      <c r="A235" s="91">
        <v>1920830</v>
      </c>
      <c r="B235" s="91" t="s">
        <v>157</v>
      </c>
      <c r="C235" s="49" t="s">
        <v>158</v>
      </c>
      <c r="D235" s="34" t="s">
        <v>159</v>
      </c>
      <c r="E235" s="34" t="s">
        <v>160</v>
      </c>
      <c r="F235" s="34">
        <v>50590</v>
      </c>
      <c r="G235" s="35">
        <v>567</v>
      </c>
      <c r="H235" s="36">
        <v>5152724361</v>
      </c>
      <c r="I235" s="37">
        <v>7</v>
      </c>
      <c r="J235" s="38" t="s">
        <v>371</v>
      </c>
      <c r="K235" s="72"/>
      <c r="L235" s="64">
        <v>373</v>
      </c>
      <c r="M235" s="68" t="s">
        <v>368</v>
      </c>
      <c r="N235" s="46">
        <v>8.920187793</v>
      </c>
      <c r="O235" s="38" t="s">
        <v>368</v>
      </c>
      <c r="P235" s="40"/>
      <c r="Q235" s="72" t="str">
        <f t="shared" si="38"/>
        <v>NO</v>
      </c>
      <c r="R235" s="76" t="s">
        <v>371</v>
      </c>
      <c r="S235" s="41">
        <v>23812.25</v>
      </c>
      <c r="T235" s="47">
        <v>2180.543578384739</v>
      </c>
      <c r="U235" s="47">
        <v>2519.9</v>
      </c>
      <c r="V235" s="48">
        <v>3016.758409383446</v>
      </c>
      <c r="W235" s="49">
        <f t="shared" si="33"/>
        <v>1</v>
      </c>
      <c r="X235" s="34">
        <f t="shared" si="39"/>
        <v>1</v>
      </c>
      <c r="Y235" s="34">
        <f t="shared" si="34"/>
        <v>0</v>
      </c>
      <c r="Z235" s="36">
        <f t="shared" si="35"/>
        <v>0</v>
      </c>
      <c r="AA235" s="86" t="str">
        <f t="shared" si="40"/>
        <v>SRSA</v>
      </c>
      <c r="AB235" s="49">
        <f t="shared" si="41"/>
        <v>1</v>
      </c>
      <c r="AC235" s="34">
        <f t="shared" si="42"/>
        <v>0</v>
      </c>
      <c r="AD235" s="36">
        <f t="shared" si="43"/>
        <v>0</v>
      </c>
      <c r="AE235" s="86" t="str">
        <f t="shared" si="36"/>
        <v>-</v>
      </c>
      <c r="AF235" s="49">
        <f t="shared" si="37"/>
        <v>0</v>
      </c>
    </row>
    <row r="236" spans="1:32" ht="12.75">
      <c r="A236" s="91">
        <v>1920820</v>
      </c>
      <c r="B236" s="91" t="s">
        <v>154</v>
      </c>
      <c r="C236" s="49" t="s">
        <v>155</v>
      </c>
      <c r="D236" s="34" t="s">
        <v>284</v>
      </c>
      <c r="E236" s="34" t="s">
        <v>156</v>
      </c>
      <c r="F236" s="34">
        <v>52344</v>
      </c>
      <c r="G236" s="35">
        <v>200</v>
      </c>
      <c r="H236" s="36">
        <v>3192243291</v>
      </c>
      <c r="I236" s="37">
        <v>8</v>
      </c>
      <c r="J236" s="38" t="s">
        <v>371</v>
      </c>
      <c r="K236" s="72"/>
      <c r="L236" s="64">
        <v>730</v>
      </c>
      <c r="M236" s="68" t="s">
        <v>368</v>
      </c>
      <c r="N236" s="46">
        <v>8.252427184</v>
      </c>
      <c r="O236" s="38" t="s">
        <v>368</v>
      </c>
      <c r="P236" s="40"/>
      <c r="Q236" s="72" t="str">
        <f t="shared" si="38"/>
        <v>NO</v>
      </c>
      <c r="R236" s="76" t="s">
        <v>371</v>
      </c>
      <c r="S236" s="41">
        <v>27771.28</v>
      </c>
      <c r="T236" s="47">
        <v>1530.2448072258944</v>
      </c>
      <c r="U236" s="47">
        <v>2871</v>
      </c>
      <c r="V236" s="48">
        <v>2343.9740902251942</v>
      </c>
      <c r="W236" s="49">
        <f t="shared" si="33"/>
        <v>1</v>
      </c>
      <c r="X236" s="34">
        <f t="shared" si="39"/>
        <v>0</v>
      </c>
      <c r="Y236" s="34">
        <f t="shared" si="34"/>
        <v>0</v>
      </c>
      <c r="Z236" s="36">
        <f t="shared" si="35"/>
        <v>0</v>
      </c>
      <c r="AA236" s="86" t="str">
        <f t="shared" si="40"/>
        <v>-</v>
      </c>
      <c r="AB236" s="49">
        <f t="shared" si="41"/>
        <v>1</v>
      </c>
      <c r="AC236" s="34">
        <f t="shared" si="42"/>
        <v>0</v>
      </c>
      <c r="AD236" s="36">
        <f t="shared" si="43"/>
        <v>0</v>
      </c>
      <c r="AE236" s="86" t="str">
        <f t="shared" si="36"/>
        <v>-</v>
      </c>
      <c r="AF236" s="49">
        <f t="shared" si="37"/>
        <v>0</v>
      </c>
    </row>
    <row r="237" spans="1:32" ht="12.75">
      <c r="A237" s="91">
        <v>1920850</v>
      </c>
      <c r="B237" s="91" t="s">
        <v>161</v>
      </c>
      <c r="C237" s="49" t="s">
        <v>162</v>
      </c>
      <c r="D237" s="34" t="s">
        <v>163</v>
      </c>
      <c r="E237" s="34" t="s">
        <v>164</v>
      </c>
      <c r="F237" s="34">
        <v>50207</v>
      </c>
      <c r="G237" s="35">
        <v>89</v>
      </c>
      <c r="H237" s="36">
        <v>6416372295</v>
      </c>
      <c r="I237" s="37">
        <v>7</v>
      </c>
      <c r="J237" s="38" t="s">
        <v>371</v>
      </c>
      <c r="K237" s="72"/>
      <c r="L237" s="64">
        <v>516</v>
      </c>
      <c r="M237" s="68" t="s">
        <v>368</v>
      </c>
      <c r="N237" s="46">
        <v>8.099173554</v>
      </c>
      <c r="O237" s="38" t="s">
        <v>368</v>
      </c>
      <c r="P237" s="40"/>
      <c r="Q237" s="72" t="str">
        <f t="shared" si="38"/>
        <v>NO</v>
      </c>
      <c r="R237" s="76" t="s">
        <v>371</v>
      </c>
      <c r="S237" s="41">
        <v>21246.82</v>
      </c>
      <c r="T237" s="47">
        <v>1785.333519297636</v>
      </c>
      <c r="U237" s="47">
        <v>2739</v>
      </c>
      <c r="V237" s="48">
        <v>3632.1209866117088</v>
      </c>
      <c r="W237" s="49">
        <f t="shared" si="33"/>
        <v>1</v>
      </c>
      <c r="X237" s="34">
        <f t="shared" si="39"/>
        <v>1</v>
      </c>
      <c r="Y237" s="34">
        <f t="shared" si="34"/>
        <v>0</v>
      </c>
      <c r="Z237" s="36">
        <f t="shared" si="35"/>
        <v>0</v>
      </c>
      <c r="AA237" s="86" t="str">
        <f t="shared" si="40"/>
        <v>SRSA</v>
      </c>
      <c r="AB237" s="49">
        <f t="shared" si="41"/>
        <v>1</v>
      </c>
      <c r="AC237" s="34">
        <f t="shared" si="42"/>
        <v>0</v>
      </c>
      <c r="AD237" s="36">
        <f t="shared" si="43"/>
        <v>0</v>
      </c>
      <c r="AE237" s="86" t="str">
        <f t="shared" si="36"/>
        <v>-</v>
      </c>
      <c r="AF237" s="49">
        <f t="shared" si="37"/>
        <v>0</v>
      </c>
    </row>
    <row r="238" spans="1:32" ht="12.75">
      <c r="A238" s="91">
        <v>1920910</v>
      </c>
      <c r="B238" s="91" t="s">
        <v>165</v>
      </c>
      <c r="C238" s="49" t="s">
        <v>166</v>
      </c>
      <c r="D238" s="34" t="s">
        <v>167</v>
      </c>
      <c r="E238" s="34" t="s">
        <v>168</v>
      </c>
      <c r="F238" s="34">
        <v>50007</v>
      </c>
      <c r="G238" s="35" t="s">
        <v>354</v>
      </c>
      <c r="H238" s="36">
        <v>5156853014</v>
      </c>
      <c r="I238" s="37">
        <v>8</v>
      </c>
      <c r="J238" s="38" t="s">
        <v>371</v>
      </c>
      <c r="K238" s="72"/>
      <c r="L238" s="64">
        <v>933</v>
      </c>
      <c r="M238" s="68" t="s">
        <v>368</v>
      </c>
      <c r="N238" s="46">
        <v>2.719665272</v>
      </c>
      <c r="O238" s="38" t="s">
        <v>368</v>
      </c>
      <c r="P238" s="40"/>
      <c r="Q238" s="72" t="str">
        <f t="shared" si="38"/>
        <v>NO</v>
      </c>
      <c r="R238" s="76" t="s">
        <v>371</v>
      </c>
      <c r="S238" s="41">
        <v>22873.3</v>
      </c>
      <c r="T238" s="47">
        <v>926.816442368336</v>
      </c>
      <c r="U238" s="47">
        <v>2760</v>
      </c>
      <c r="V238" s="48">
        <v>2740.1075557070694</v>
      </c>
      <c r="W238" s="49">
        <f t="shared" si="33"/>
        <v>1</v>
      </c>
      <c r="X238" s="34">
        <f t="shared" si="39"/>
        <v>0</v>
      </c>
      <c r="Y238" s="34">
        <f t="shared" si="34"/>
        <v>0</v>
      </c>
      <c r="Z238" s="36">
        <f t="shared" si="35"/>
        <v>0</v>
      </c>
      <c r="AA238" s="86" t="str">
        <f t="shared" si="40"/>
        <v>-</v>
      </c>
      <c r="AB238" s="49">
        <f t="shared" si="41"/>
        <v>1</v>
      </c>
      <c r="AC238" s="34">
        <f t="shared" si="42"/>
        <v>0</v>
      </c>
      <c r="AD238" s="36">
        <f t="shared" si="43"/>
        <v>0</v>
      </c>
      <c r="AE238" s="86" t="str">
        <f t="shared" si="36"/>
        <v>-</v>
      </c>
      <c r="AF238" s="49">
        <f t="shared" si="37"/>
        <v>0</v>
      </c>
    </row>
    <row r="239" spans="1:32" ht="12.75">
      <c r="A239" s="91">
        <v>1920940</v>
      </c>
      <c r="B239" s="91" t="s">
        <v>169</v>
      </c>
      <c r="C239" s="49" t="s">
        <v>170</v>
      </c>
      <c r="D239" s="34" t="s">
        <v>171</v>
      </c>
      <c r="E239" s="34" t="s">
        <v>172</v>
      </c>
      <c r="F239" s="34">
        <v>52748</v>
      </c>
      <c r="G239" s="35" t="s">
        <v>354</v>
      </c>
      <c r="H239" s="36">
        <v>5632859081</v>
      </c>
      <c r="I239" s="37" t="s">
        <v>372</v>
      </c>
      <c r="J239" s="38" t="s">
        <v>368</v>
      </c>
      <c r="K239" s="72"/>
      <c r="L239" s="64">
        <v>2879</v>
      </c>
      <c r="M239" s="68" t="s">
        <v>368</v>
      </c>
      <c r="N239" s="46">
        <v>4.437564499</v>
      </c>
      <c r="O239" s="38" t="s">
        <v>368</v>
      </c>
      <c r="P239" s="40"/>
      <c r="Q239" s="72" t="str">
        <f t="shared" si="38"/>
        <v>NO</v>
      </c>
      <c r="R239" s="76" t="s">
        <v>368</v>
      </c>
      <c r="S239" s="41">
        <v>90019.63</v>
      </c>
      <c r="T239" s="47">
        <v>4634.082211841681</v>
      </c>
      <c r="U239" s="47">
        <v>10013</v>
      </c>
      <c r="V239" s="48">
        <v>7813.941941022325</v>
      </c>
      <c r="W239" s="49">
        <f t="shared" si="33"/>
        <v>0</v>
      </c>
      <c r="X239" s="34">
        <f t="shared" si="39"/>
        <v>0</v>
      </c>
      <c r="Y239" s="34">
        <f t="shared" si="34"/>
        <v>0</v>
      </c>
      <c r="Z239" s="36">
        <f t="shared" si="35"/>
        <v>0</v>
      </c>
      <c r="AA239" s="86" t="str">
        <f t="shared" si="40"/>
        <v>-</v>
      </c>
      <c r="AB239" s="49">
        <f t="shared" si="41"/>
        <v>0</v>
      </c>
      <c r="AC239" s="34">
        <f t="shared" si="42"/>
        <v>0</v>
      </c>
      <c r="AD239" s="36">
        <f t="shared" si="43"/>
        <v>0</v>
      </c>
      <c r="AE239" s="86" t="str">
        <f t="shared" si="36"/>
        <v>-</v>
      </c>
      <c r="AF239" s="49">
        <f t="shared" si="37"/>
        <v>0</v>
      </c>
    </row>
    <row r="240" spans="1:32" ht="12.75">
      <c r="A240" s="91">
        <v>1921000</v>
      </c>
      <c r="B240" s="91" t="s">
        <v>173</v>
      </c>
      <c r="C240" s="49" t="s">
        <v>174</v>
      </c>
      <c r="D240" s="34" t="s">
        <v>175</v>
      </c>
      <c r="E240" s="34" t="s">
        <v>176</v>
      </c>
      <c r="F240" s="34">
        <v>50675</v>
      </c>
      <c r="G240" s="35" t="s">
        <v>354</v>
      </c>
      <c r="H240" s="36">
        <v>3194782265</v>
      </c>
      <c r="I240" s="37">
        <v>7</v>
      </c>
      <c r="J240" s="38" t="s">
        <v>371</v>
      </c>
      <c r="K240" s="72"/>
      <c r="L240" s="64">
        <v>536</v>
      </c>
      <c r="M240" s="68" t="s">
        <v>368</v>
      </c>
      <c r="N240" s="46">
        <v>7.558139535</v>
      </c>
      <c r="O240" s="38" t="s">
        <v>368</v>
      </c>
      <c r="P240" s="40"/>
      <c r="Q240" s="72" t="str">
        <f t="shared" si="38"/>
        <v>NO</v>
      </c>
      <c r="R240" s="76" t="s">
        <v>371</v>
      </c>
      <c r="S240" s="41">
        <v>18654.74</v>
      </c>
      <c r="T240" s="47">
        <v>1299.025006096817</v>
      </c>
      <c r="U240" s="47">
        <v>2241</v>
      </c>
      <c r="V240" s="48">
        <v>14503.84269144947</v>
      </c>
      <c r="W240" s="49">
        <f t="shared" si="33"/>
        <v>1</v>
      </c>
      <c r="X240" s="34">
        <f t="shared" si="39"/>
        <v>1</v>
      </c>
      <c r="Y240" s="34">
        <f t="shared" si="34"/>
        <v>0</v>
      </c>
      <c r="Z240" s="36">
        <f t="shared" si="35"/>
        <v>0</v>
      </c>
      <c r="AA240" s="86" t="str">
        <f t="shared" si="40"/>
        <v>SRSA</v>
      </c>
      <c r="AB240" s="49">
        <f t="shared" si="41"/>
        <v>1</v>
      </c>
      <c r="AC240" s="34">
        <f t="shared" si="42"/>
        <v>0</v>
      </c>
      <c r="AD240" s="36">
        <f t="shared" si="43"/>
        <v>0</v>
      </c>
      <c r="AE240" s="86" t="str">
        <f t="shared" si="36"/>
        <v>-</v>
      </c>
      <c r="AF240" s="49">
        <f t="shared" si="37"/>
        <v>0</v>
      </c>
    </row>
    <row r="241" spans="1:32" ht="12.75">
      <c r="A241" s="91">
        <v>1921060</v>
      </c>
      <c r="B241" s="91" t="s">
        <v>177</v>
      </c>
      <c r="C241" s="49" t="s">
        <v>178</v>
      </c>
      <c r="D241" s="34" t="s">
        <v>179</v>
      </c>
      <c r="E241" s="34" t="s">
        <v>1325</v>
      </c>
      <c r="F241" s="34">
        <v>52101</v>
      </c>
      <c r="G241" s="35">
        <v>7761</v>
      </c>
      <c r="H241" s="36">
        <v>5637355411</v>
      </c>
      <c r="I241" s="37">
        <v>7</v>
      </c>
      <c r="J241" s="38" t="s">
        <v>371</v>
      </c>
      <c r="K241" s="72"/>
      <c r="L241" s="64">
        <v>175</v>
      </c>
      <c r="M241" s="68" t="s">
        <v>368</v>
      </c>
      <c r="N241" s="46">
        <v>6.76056338</v>
      </c>
      <c r="O241" s="38" t="s">
        <v>368</v>
      </c>
      <c r="P241" s="40"/>
      <c r="Q241" s="72" t="str">
        <f t="shared" si="38"/>
        <v>NO</v>
      </c>
      <c r="R241" s="76" t="s">
        <v>371</v>
      </c>
      <c r="S241" s="41">
        <v>15813.43</v>
      </c>
      <c r="T241" s="47">
        <v>1606.5631705878325</v>
      </c>
      <c r="U241" s="47">
        <v>1791</v>
      </c>
      <c r="V241" s="48">
        <v>2631.68603371866</v>
      </c>
      <c r="W241" s="49">
        <f t="shared" si="33"/>
        <v>1</v>
      </c>
      <c r="X241" s="34">
        <f t="shared" si="39"/>
        <v>1</v>
      </c>
      <c r="Y241" s="34">
        <f t="shared" si="34"/>
        <v>0</v>
      </c>
      <c r="Z241" s="36">
        <f t="shared" si="35"/>
        <v>0</v>
      </c>
      <c r="AA241" s="86" t="str">
        <f t="shared" si="40"/>
        <v>SRSA</v>
      </c>
      <c r="AB241" s="49">
        <f t="shared" si="41"/>
        <v>1</v>
      </c>
      <c r="AC241" s="34">
        <f t="shared" si="42"/>
        <v>0</v>
      </c>
      <c r="AD241" s="36">
        <f t="shared" si="43"/>
        <v>0</v>
      </c>
      <c r="AE241" s="86" t="str">
        <f t="shared" si="36"/>
        <v>-</v>
      </c>
      <c r="AF241" s="49">
        <f t="shared" si="37"/>
        <v>0</v>
      </c>
    </row>
    <row r="242" spans="1:32" ht="12.75">
      <c r="A242" s="91">
        <v>1921090</v>
      </c>
      <c r="B242" s="91" t="s">
        <v>180</v>
      </c>
      <c r="C242" s="49" t="s">
        <v>181</v>
      </c>
      <c r="D242" s="34" t="s">
        <v>182</v>
      </c>
      <c r="E242" s="34" t="s">
        <v>183</v>
      </c>
      <c r="F242" s="34">
        <v>52750</v>
      </c>
      <c r="G242" s="35" t="s">
        <v>354</v>
      </c>
      <c r="H242" s="36">
        <v>5635772249</v>
      </c>
      <c r="I242" s="37">
        <v>7</v>
      </c>
      <c r="J242" s="38" t="s">
        <v>371</v>
      </c>
      <c r="K242" s="72"/>
      <c r="L242" s="64">
        <v>674</v>
      </c>
      <c r="M242" s="68" t="s">
        <v>368</v>
      </c>
      <c r="N242" s="46">
        <v>6.518518519</v>
      </c>
      <c r="O242" s="38" t="s">
        <v>368</v>
      </c>
      <c r="P242" s="40"/>
      <c r="Q242" s="72" t="str">
        <f t="shared" si="38"/>
        <v>NO</v>
      </c>
      <c r="R242" s="76" t="s">
        <v>371</v>
      </c>
      <c r="S242" s="41">
        <v>27357.39</v>
      </c>
      <c r="T242" s="47">
        <v>1382.6033705595332</v>
      </c>
      <c r="U242" s="47">
        <v>2674</v>
      </c>
      <c r="V242" s="48">
        <v>1449.4073921245156</v>
      </c>
      <c r="W242" s="49">
        <f t="shared" si="33"/>
        <v>1</v>
      </c>
      <c r="X242" s="34">
        <f t="shared" si="39"/>
        <v>0</v>
      </c>
      <c r="Y242" s="34">
        <f t="shared" si="34"/>
        <v>0</v>
      </c>
      <c r="Z242" s="36">
        <f t="shared" si="35"/>
        <v>0</v>
      </c>
      <c r="AA242" s="86" t="str">
        <f t="shared" si="40"/>
        <v>-</v>
      </c>
      <c r="AB242" s="49">
        <f t="shared" si="41"/>
        <v>1</v>
      </c>
      <c r="AC242" s="34">
        <f t="shared" si="42"/>
        <v>0</v>
      </c>
      <c r="AD242" s="36">
        <f t="shared" si="43"/>
        <v>0</v>
      </c>
      <c r="AE242" s="86" t="str">
        <f t="shared" si="36"/>
        <v>-</v>
      </c>
      <c r="AF242" s="49">
        <f t="shared" si="37"/>
        <v>0</v>
      </c>
    </row>
    <row r="243" spans="1:32" ht="12.75">
      <c r="A243" s="91">
        <v>1921120</v>
      </c>
      <c r="B243" s="91" t="s">
        <v>184</v>
      </c>
      <c r="C243" s="49" t="s">
        <v>185</v>
      </c>
      <c r="D243" s="34" t="s">
        <v>186</v>
      </c>
      <c r="E243" s="34" t="s">
        <v>187</v>
      </c>
      <c r="F243" s="34">
        <v>50034</v>
      </c>
      <c r="G243" s="35">
        <v>200</v>
      </c>
      <c r="H243" s="36">
        <v>5153256202</v>
      </c>
      <c r="I243" s="37">
        <v>7</v>
      </c>
      <c r="J243" s="38" t="s">
        <v>371</v>
      </c>
      <c r="K243" s="72"/>
      <c r="L243" s="64">
        <v>270</v>
      </c>
      <c r="M243" s="68" t="s">
        <v>368</v>
      </c>
      <c r="N243" s="46">
        <v>1.538461538</v>
      </c>
      <c r="O243" s="38" t="s">
        <v>368</v>
      </c>
      <c r="P243" s="40"/>
      <c r="Q243" s="72" t="str">
        <f t="shared" si="38"/>
        <v>NO</v>
      </c>
      <c r="R243" s="76" t="s">
        <v>371</v>
      </c>
      <c r="S243" s="41">
        <v>9929.75</v>
      </c>
      <c r="T243" s="47">
        <v>860.0214152261344</v>
      </c>
      <c r="U243" s="47">
        <v>1376</v>
      </c>
      <c r="V243" s="48">
        <v>3479.345205628041</v>
      </c>
      <c r="W243" s="49">
        <f t="shared" si="33"/>
        <v>1</v>
      </c>
      <c r="X243" s="34">
        <f t="shared" si="39"/>
        <v>1</v>
      </c>
      <c r="Y243" s="34">
        <f t="shared" si="34"/>
        <v>0</v>
      </c>
      <c r="Z243" s="36">
        <f t="shared" si="35"/>
        <v>0</v>
      </c>
      <c r="AA243" s="86" t="str">
        <f t="shared" si="40"/>
        <v>SRSA</v>
      </c>
      <c r="AB243" s="49">
        <f t="shared" si="41"/>
        <v>1</v>
      </c>
      <c r="AC243" s="34">
        <f t="shared" si="42"/>
        <v>0</v>
      </c>
      <c r="AD243" s="36">
        <f t="shared" si="43"/>
        <v>0</v>
      </c>
      <c r="AE243" s="86" t="str">
        <f t="shared" si="36"/>
        <v>-</v>
      </c>
      <c r="AF243" s="49">
        <f t="shared" si="37"/>
        <v>0</v>
      </c>
    </row>
    <row r="244" spans="1:32" ht="12.75">
      <c r="A244" s="91">
        <v>1921210</v>
      </c>
      <c r="B244" s="91" t="s">
        <v>188</v>
      </c>
      <c r="C244" s="49" t="s">
        <v>189</v>
      </c>
      <c r="D244" s="34" t="s">
        <v>190</v>
      </c>
      <c r="E244" s="34" t="s">
        <v>191</v>
      </c>
      <c r="F244" s="34">
        <v>50459</v>
      </c>
      <c r="G244" s="35">
        <v>289</v>
      </c>
      <c r="H244" s="36">
        <v>6413242021</v>
      </c>
      <c r="I244" s="37">
        <v>7</v>
      </c>
      <c r="J244" s="38" t="s">
        <v>371</v>
      </c>
      <c r="K244" s="72"/>
      <c r="L244" s="64">
        <v>508</v>
      </c>
      <c r="M244" s="68" t="s">
        <v>368</v>
      </c>
      <c r="N244" s="46">
        <v>8.08678501</v>
      </c>
      <c r="O244" s="38" t="s">
        <v>368</v>
      </c>
      <c r="P244" s="40"/>
      <c r="Q244" s="72" t="str">
        <f t="shared" si="38"/>
        <v>NO</v>
      </c>
      <c r="R244" s="76" t="s">
        <v>371</v>
      </c>
      <c r="S244" s="41">
        <v>20398.73</v>
      </c>
      <c r="T244" s="47">
        <v>1371.0407949539924</v>
      </c>
      <c r="U244" s="47">
        <v>2272</v>
      </c>
      <c r="V244" s="48">
        <v>2547.9057667276165</v>
      </c>
      <c r="W244" s="49">
        <f t="shared" si="33"/>
        <v>1</v>
      </c>
      <c r="X244" s="34">
        <f t="shared" si="39"/>
        <v>1</v>
      </c>
      <c r="Y244" s="34">
        <f t="shared" si="34"/>
        <v>0</v>
      </c>
      <c r="Z244" s="36">
        <f t="shared" si="35"/>
        <v>0</v>
      </c>
      <c r="AA244" s="86" t="str">
        <f t="shared" si="40"/>
        <v>SRSA</v>
      </c>
      <c r="AB244" s="49">
        <f t="shared" si="41"/>
        <v>1</v>
      </c>
      <c r="AC244" s="34">
        <f t="shared" si="42"/>
        <v>0</v>
      </c>
      <c r="AD244" s="36">
        <f t="shared" si="43"/>
        <v>0</v>
      </c>
      <c r="AE244" s="86" t="str">
        <f t="shared" si="36"/>
        <v>-</v>
      </c>
      <c r="AF244" s="49">
        <f t="shared" si="37"/>
        <v>0</v>
      </c>
    </row>
    <row r="245" spans="1:32" ht="12.75">
      <c r="A245" s="91">
        <v>1921240</v>
      </c>
      <c r="B245" s="91" t="s">
        <v>192</v>
      </c>
      <c r="C245" s="49" t="s">
        <v>193</v>
      </c>
      <c r="D245" s="34" t="s">
        <v>194</v>
      </c>
      <c r="E245" s="34" t="s">
        <v>321</v>
      </c>
      <c r="F245" s="34">
        <v>50211</v>
      </c>
      <c r="G245" s="35" t="s">
        <v>354</v>
      </c>
      <c r="H245" s="36">
        <v>5159810676</v>
      </c>
      <c r="I245" s="37">
        <v>4</v>
      </c>
      <c r="J245" s="38" t="s">
        <v>368</v>
      </c>
      <c r="K245" s="72"/>
      <c r="L245" s="64">
        <v>2046</v>
      </c>
      <c r="M245" s="68" t="s">
        <v>368</v>
      </c>
      <c r="N245" s="46">
        <v>3.37134358</v>
      </c>
      <c r="O245" s="38" t="s">
        <v>368</v>
      </c>
      <c r="P245" s="40"/>
      <c r="Q245" s="72" t="str">
        <f t="shared" si="38"/>
        <v>NO</v>
      </c>
      <c r="R245" s="76" t="s">
        <v>368</v>
      </c>
      <c r="S245" s="41">
        <v>42416.17</v>
      </c>
      <c r="T245" s="47">
        <v>2063.6147349607486</v>
      </c>
      <c r="U245" s="47">
        <v>6207</v>
      </c>
      <c r="V245" s="48">
        <v>10630.237405863576</v>
      </c>
      <c r="W245" s="49">
        <f t="shared" si="33"/>
        <v>0</v>
      </c>
      <c r="X245" s="34">
        <f t="shared" si="39"/>
        <v>0</v>
      </c>
      <c r="Y245" s="34">
        <f t="shared" si="34"/>
        <v>0</v>
      </c>
      <c r="Z245" s="36">
        <f t="shared" si="35"/>
        <v>0</v>
      </c>
      <c r="AA245" s="86" t="str">
        <f t="shared" si="40"/>
        <v>-</v>
      </c>
      <c r="AB245" s="49">
        <f t="shared" si="41"/>
        <v>0</v>
      </c>
      <c r="AC245" s="34">
        <f t="shared" si="42"/>
        <v>0</v>
      </c>
      <c r="AD245" s="36">
        <f t="shared" si="43"/>
        <v>0</v>
      </c>
      <c r="AE245" s="86" t="str">
        <f t="shared" si="36"/>
        <v>-</v>
      </c>
      <c r="AF245" s="49">
        <f t="shared" si="37"/>
        <v>0</v>
      </c>
    </row>
    <row r="246" spans="1:32" ht="12.75">
      <c r="A246" s="91">
        <v>1921600</v>
      </c>
      <c r="B246" s="91" t="s">
        <v>195</v>
      </c>
      <c r="C246" s="49" t="s">
        <v>196</v>
      </c>
      <c r="D246" s="34" t="s">
        <v>197</v>
      </c>
      <c r="E246" s="34" t="s">
        <v>198</v>
      </c>
      <c r="F246" s="34">
        <v>51458</v>
      </c>
      <c r="G246" s="35">
        <v>475</v>
      </c>
      <c r="H246" s="36">
        <v>7126682289</v>
      </c>
      <c r="I246" s="37">
        <v>7</v>
      </c>
      <c r="J246" s="38" t="s">
        <v>371</v>
      </c>
      <c r="K246" s="72"/>
      <c r="L246" s="64">
        <v>373</v>
      </c>
      <c r="M246" s="68" t="s">
        <v>368</v>
      </c>
      <c r="N246" s="46">
        <v>10.38647343</v>
      </c>
      <c r="O246" s="38" t="s">
        <v>368</v>
      </c>
      <c r="P246" s="40"/>
      <c r="Q246" s="72" t="str">
        <f t="shared" si="38"/>
        <v>NO</v>
      </c>
      <c r="R246" s="76" t="s">
        <v>371</v>
      </c>
      <c r="S246" s="41">
        <v>18288.1</v>
      </c>
      <c r="T246" s="47">
        <v>1470.3638526990871</v>
      </c>
      <c r="U246" s="47">
        <v>2165</v>
      </c>
      <c r="V246" s="48">
        <v>2920.5794571635524</v>
      </c>
      <c r="W246" s="49">
        <f t="shared" si="33"/>
        <v>1</v>
      </c>
      <c r="X246" s="34">
        <f t="shared" si="39"/>
        <v>1</v>
      </c>
      <c r="Y246" s="34">
        <f t="shared" si="34"/>
        <v>0</v>
      </c>
      <c r="Z246" s="36">
        <f t="shared" si="35"/>
        <v>0</v>
      </c>
      <c r="AA246" s="86" t="str">
        <f t="shared" si="40"/>
        <v>SRSA</v>
      </c>
      <c r="AB246" s="49">
        <f t="shared" si="41"/>
        <v>1</v>
      </c>
      <c r="AC246" s="34">
        <f t="shared" si="42"/>
        <v>0</v>
      </c>
      <c r="AD246" s="36">
        <f t="shared" si="43"/>
        <v>0</v>
      </c>
      <c r="AE246" s="86" t="str">
        <f t="shared" si="36"/>
        <v>-</v>
      </c>
      <c r="AF246" s="49">
        <f t="shared" si="37"/>
        <v>0</v>
      </c>
    </row>
    <row r="247" spans="1:32" ht="12.75">
      <c r="A247" s="91">
        <v>1921630</v>
      </c>
      <c r="B247" s="91" t="s">
        <v>199</v>
      </c>
      <c r="C247" s="49" t="s">
        <v>200</v>
      </c>
      <c r="D247" s="34" t="s">
        <v>201</v>
      </c>
      <c r="E247" s="34" t="s">
        <v>202</v>
      </c>
      <c r="F247" s="34">
        <v>50662</v>
      </c>
      <c r="G247" s="35" t="s">
        <v>354</v>
      </c>
      <c r="H247" s="36">
        <v>3192833536</v>
      </c>
      <c r="I247" s="37">
        <v>6</v>
      </c>
      <c r="J247" s="38" t="s">
        <v>368</v>
      </c>
      <c r="K247" s="72"/>
      <c r="L247" s="64">
        <v>1321</v>
      </c>
      <c r="M247" s="68" t="s">
        <v>368</v>
      </c>
      <c r="N247" s="46">
        <v>18.97590361</v>
      </c>
      <c r="O247" s="38" t="s">
        <v>368</v>
      </c>
      <c r="P247" s="40"/>
      <c r="Q247" s="72" t="str">
        <f t="shared" si="38"/>
        <v>NO</v>
      </c>
      <c r="R247" s="76" t="s">
        <v>371</v>
      </c>
      <c r="S247" s="41">
        <v>106207.49</v>
      </c>
      <c r="T247" s="47">
        <v>9645.216496966941</v>
      </c>
      <c r="U247" s="47">
        <v>10934.59</v>
      </c>
      <c r="V247" s="48">
        <v>12404.585109132067</v>
      </c>
      <c r="W247" s="49">
        <f t="shared" si="33"/>
        <v>0</v>
      </c>
      <c r="X247" s="34">
        <f t="shared" si="39"/>
        <v>0</v>
      </c>
      <c r="Y247" s="34">
        <f t="shared" si="34"/>
        <v>0</v>
      </c>
      <c r="Z247" s="36">
        <f t="shared" si="35"/>
        <v>0</v>
      </c>
      <c r="AA247" s="86" t="str">
        <f t="shared" si="40"/>
        <v>-</v>
      </c>
      <c r="AB247" s="49">
        <f t="shared" si="41"/>
        <v>1</v>
      </c>
      <c r="AC247" s="34">
        <f t="shared" si="42"/>
        <v>0</v>
      </c>
      <c r="AD247" s="36">
        <f t="shared" si="43"/>
        <v>0</v>
      </c>
      <c r="AE247" s="86" t="str">
        <f t="shared" si="36"/>
        <v>-</v>
      </c>
      <c r="AF247" s="49">
        <f t="shared" si="37"/>
        <v>0</v>
      </c>
    </row>
    <row r="248" spans="1:32" ht="12.75">
      <c r="A248" s="91">
        <v>1921660</v>
      </c>
      <c r="B248" s="91" t="s">
        <v>203</v>
      </c>
      <c r="C248" s="49" t="s">
        <v>204</v>
      </c>
      <c r="D248" s="34" t="s">
        <v>205</v>
      </c>
      <c r="E248" s="34" t="s">
        <v>269</v>
      </c>
      <c r="F248" s="34">
        <v>50212</v>
      </c>
      <c r="G248" s="35">
        <v>250</v>
      </c>
      <c r="H248" s="36">
        <v>5152752894</v>
      </c>
      <c r="I248" s="37">
        <v>7</v>
      </c>
      <c r="J248" s="38" t="s">
        <v>371</v>
      </c>
      <c r="K248" s="72"/>
      <c r="L248" s="64">
        <v>815</v>
      </c>
      <c r="M248" s="68" t="s">
        <v>368</v>
      </c>
      <c r="N248" s="46">
        <v>2.849002849</v>
      </c>
      <c r="O248" s="38" t="s">
        <v>368</v>
      </c>
      <c r="P248" s="40"/>
      <c r="Q248" s="72" t="str">
        <f t="shared" si="38"/>
        <v>NO</v>
      </c>
      <c r="R248" s="76" t="s">
        <v>371</v>
      </c>
      <c r="S248" s="41">
        <v>17108.17</v>
      </c>
      <c r="T248" s="47">
        <v>1556.761993040565</v>
      </c>
      <c r="U248" s="47">
        <v>3091</v>
      </c>
      <c r="V248" s="48">
        <v>4115.089584560077</v>
      </c>
      <c r="W248" s="49">
        <f t="shared" si="33"/>
        <v>1</v>
      </c>
      <c r="X248" s="34">
        <f t="shared" si="39"/>
        <v>0</v>
      </c>
      <c r="Y248" s="34">
        <f t="shared" si="34"/>
        <v>0</v>
      </c>
      <c r="Z248" s="36">
        <f t="shared" si="35"/>
        <v>0</v>
      </c>
      <c r="AA248" s="86" t="str">
        <f t="shared" si="40"/>
        <v>-</v>
      </c>
      <c r="AB248" s="49">
        <f t="shared" si="41"/>
        <v>1</v>
      </c>
      <c r="AC248" s="34">
        <f t="shared" si="42"/>
        <v>0</v>
      </c>
      <c r="AD248" s="36">
        <f t="shared" si="43"/>
        <v>0</v>
      </c>
      <c r="AE248" s="86" t="str">
        <f t="shared" si="36"/>
        <v>-</v>
      </c>
      <c r="AF248" s="49">
        <f t="shared" si="37"/>
        <v>0</v>
      </c>
    </row>
    <row r="249" spans="1:32" ht="12.75">
      <c r="A249" s="91">
        <v>1900021</v>
      </c>
      <c r="B249" s="91" t="s">
        <v>952</v>
      </c>
      <c r="C249" s="49" t="s">
        <v>953</v>
      </c>
      <c r="D249" s="34" t="s">
        <v>954</v>
      </c>
      <c r="E249" s="34" t="s">
        <v>316</v>
      </c>
      <c r="F249" s="34">
        <v>51351</v>
      </c>
      <c r="G249" s="35" t="s">
        <v>354</v>
      </c>
      <c r="H249" s="36">
        <v>7123384757</v>
      </c>
      <c r="I249" s="37">
        <v>7</v>
      </c>
      <c r="J249" s="38" t="s">
        <v>371</v>
      </c>
      <c r="K249" s="72"/>
      <c r="L249" s="64">
        <v>893</v>
      </c>
      <c r="M249" s="68" t="s">
        <v>368</v>
      </c>
      <c r="N249" s="46">
        <v>10.68783069</v>
      </c>
      <c r="O249" s="38" t="s">
        <v>368</v>
      </c>
      <c r="P249" s="40"/>
      <c r="Q249" s="72" t="str">
        <f t="shared" si="38"/>
        <v>NO</v>
      </c>
      <c r="R249" s="76" t="s">
        <v>371</v>
      </c>
      <c r="S249" s="41">
        <v>33116.25</v>
      </c>
      <c r="T249" s="47">
        <v>2173.764221749805</v>
      </c>
      <c r="U249" s="47">
        <v>3749</v>
      </c>
      <c r="V249" s="48">
        <v>4425.569397526885</v>
      </c>
      <c r="W249" s="49">
        <f t="shared" si="33"/>
        <v>1</v>
      </c>
      <c r="X249" s="34">
        <f t="shared" si="39"/>
        <v>0</v>
      </c>
      <c r="Y249" s="34">
        <f t="shared" si="34"/>
        <v>0</v>
      </c>
      <c r="Z249" s="36">
        <f t="shared" si="35"/>
        <v>0</v>
      </c>
      <c r="AA249" s="86" t="str">
        <f t="shared" si="40"/>
        <v>-</v>
      </c>
      <c r="AB249" s="49">
        <f t="shared" si="41"/>
        <v>1</v>
      </c>
      <c r="AC249" s="34">
        <f t="shared" si="42"/>
        <v>0</v>
      </c>
      <c r="AD249" s="36">
        <f t="shared" si="43"/>
        <v>0</v>
      </c>
      <c r="AE249" s="86" t="str">
        <f t="shared" si="36"/>
        <v>-</v>
      </c>
      <c r="AF249" s="49">
        <f t="shared" si="37"/>
        <v>0</v>
      </c>
    </row>
    <row r="250" spans="1:32" ht="12.75">
      <c r="A250" s="91">
        <v>1921720</v>
      </c>
      <c r="B250" s="91" t="s">
        <v>206</v>
      </c>
      <c r="C250" s="49" t="s">
        <v>207</v>
      </c>
      <c r="D250" s="34" t="s">
        <v>208</v>
      </c>
      <c r="E250" s="34" t="s">
        <v>209</v>
      </c>
      <c r="F250" s="34">
        <v>52320</v>
      </c>
      <c r="G250" s="35" t="s">
        <v>354</v>
      </c>
      <c r="H250" s="36">
        <v>3194842155</v>
      </c>
      <c r="I250" s="37">
        <v>8</v>
      </c>
      <c r="J250" s="38" t="s">
        <v>371</v>
      </c>
      <c r="K250" s="72"/>
      <c r="L250" s="64">
        <v>260</v>
      </c>
      <c r="M250" s="68" t="s">
        <v>368</v>
      </c>
      <c r="N250" s="46">
        <v>10.59602649</v>
      </c>
      <c r="O250" s="38" t="s">
        <v>368</v>
      </c>
      <c r="P250" s="40"/>
      <c r="Q250" s="72" t="str">
        <f t="shared" si="38"/>
        <v>NO</v>
      </c>
      <c r="R250" s="76" t="s">
        <v>371</v>
      </c>
      <c r="S250" s="41">
        <v>13772.76</v>
      </c>
      <c r="T250" s="47">
        <v>1279.282585856394</v>
      </c>
      <c r="U250" s="47">
        <v>1709</v>
      </c>
      <c r="V250" s="48">
        <v>1967.5092928766721</v>
      </c>
      <c r="W250" s="49">
        <f t="shared" si="33"/>
        <v>1</v>
      </c>
      <c r="X250" s="34">
        <f t="shared" si="39"/>
        <v>1</v>
      </c>
      <c r="Y250" s="34">
        <f t="shared" si="34"/>
        <v>0</v>
      </c>
      <c r="Z250" s="36">
        <f t="shared" si="35"/>
        <v>0</v>
      </c>
      <c r="AA250" s="86" t="str">
        <f t="shared" si="40"/>
        <v>SRSA</v>
      </c>
      <c r="AB250" s="49">
        <f t="shared" si="41"/>
        <v>1</v>
      </c>
      <c r="AC250" s="34">
        <f t="shared" si="42"/>
        <v>0</v>
      </c>
      <c r="AD250" s="36">
        <f t="shared" si="43"/>
        <v>0</v>
      </c>
      <c r="AE250" s="86" t="str">
        <f t="shared" si="36"/>
        <v>-</v>
      </c>
      <c r="AF250" s="49">
        <f t="shared" si="37"/>
        <v>0</v>
      </c>
    </row>
    <row r="251" spans="1:32" ht="12.75">
      <c r="A251" s="91">
        <v>1921810</v>
      </c>
      <c r="B251" s="91" t="s">
        <v>210</v>
      </c>
      <c r="C251" s="49" t="s">
        <v>211</v>
      </c>
      <c r="D251" s="34" t="s">
        <v>212</v>
      </c>
      <c r="E251" s="34" t="s">
        <v>213</v>
      </c>
      <c r="F251" s="34">
        <v>50858</v>
      </c>
      <c r="G251" s="35">
        <v>129</v>
      </c>
      <c r="H251" s="36">
        <v>6413375061</v>
      </c>
      <c r="I251" s="37">
        <v>7</v>
      </c>
      <c r="J251" s="38" t="s">
        <v>371</v>
      </c>
      <c r="K251" s="72"/>
      <c r="L251" s="64">
        <v>320</v>
      </c>
      <c r="M251" s="68" t="s">
        <v>368</v>
      </c>
      <c r="N251" s="46">
        <v>8.391608392</v>
      </c>
      <c r="O251" s="38" t="s">
        <v>368</v>
      </c>
      <c r="P251" s="40"/>
      <c r="Q251" s="72" t="str">
        <f t="shared" si="38"/>
        <v>NO</v>
      </c>
      <c r="R251" s="76" t="s">
        <v>371</v>
      </c>
      <c r="S251" s="41">
        <v>11801.5</v>
      </c>
      <c r="T251" s="47">
        <v>2172.3898339308803</v>
      </c>
      <c r="U251" s="47">
        <v>2622</v>
      </c>
      <c r="V251" s="48">
        <v>2218.8500938498023</v>
      </c>
      <c r="W251" s="49">
        <f t="shared" si="33"/>
        <v>1</v>
      </c>
      <c r="X251" s="34">
        <f t="shared" si="39"/>
        <v>1</v>
      </c>
      <c r="Y251" s="34">
        <f t="shared" si="34"/>
        <v>0</v>
      </c>
      <c r="Z251" s="36">
        <f t="shared" si="35"/>
        <v>0</v>
      </c>
      <c r="AA251" s="86" t="str">
        <f t="shared" si="40"/>
        <v>SRSA</v>
      </c>
      <c r="AB251" s="49">
        <f t="shared" si="41"/>
        <v>1</v>
      </c>
      <c r="AC251" s="34">
        <f t="shared" si="42"/>
        <v>0</v>
      </c>
      <c r="AD251" s="36">
        <f t="shared" si="43"/>
        <v>0</v>
      </c>
      <c r="AE251" s="86" t="str">
        <f t="shared" si="36"/>
        <v>-</v>
      </c>
      <c r="AF251" s="49">
        <f t="shared" si="37"/>
        <v>0</v>
      </c>
    </row>
    <row r="252" spans="1:32" ht="12.75">
      <c r="A252" s="91">
        <v>1921840</v>
      </c>
      <c r="B252" s="91" t="s">
        <v>214</v>
      </c>
      <c r="C252" s="49" t="s">
        <v>215</v>
      </c>
      <c r="D252" s="34" t="s">
        <v>216</v>
      </c>
      <c r="E252" s="34" t="s">
        <v>217</v>
      </c>
      <c r="F252" s="34">
        <v>50461</v>
      </c>
      <c r="G252" s="35">
        <v>1464</v>
      </c>
      <c r="H252" s="36">
        <v>6417325381</v>
      </c>
      <c r="I252" s="37">
        <v>6</v>
      </c>
      <c r="J252" s="38" t="s">
        <v>368</v>
      </c>
      <c r="K252" s="72"/>
      <c r="L252" s="64">
        <v>1004</v>
      </c>
      <c r="M252" s="68" t="s">
        <v>368</v>
      </c>
      <c r="N252" s="46">
        <v>7.058823529</v>
      </c>
      <c r="O252" s="38" t="s">
        <v>368</v>
      </c>
      <c r="P252" s="40"/>
      <c r="Q252" s="72" t="str">
        <f t="shared" si="38"/>
        <v>NO</v>
      </c>
      <c r="R252" s="76" t="s">
        <v>371</v>
      </c>
      <c r="S252" s="41">
        <v>37926.62</v>
      </c>
      <c r="T252" s="47">
        <v>3329.57380506257</v>
      </c>
      <c r="U252" s="47">
        <v>4835.99</v>
      </c>
      <c r="V252" s="48">
        <v>5381.650091424675</v>
      </c>
      <c r="W252" s="49">
        <f t="shared" si="33"/>
        <v>0</v>
      </c>
      <c r="X252" s="34">
        <f t="shared" si="39"/>
        <v>0</v>
      </c>
      <c r="Y252" s="34">
        <f t="shared" si="34"/>
        <v>0</v>
      </c>
      <c r="Z252" s="36">
        <f t="shared" si="35"/>
        <v>0</v>
      </c>
      <c r="AA252" s="86" t="str">
        <f t="shared" si="40"/>
        <v>-</v>
      </c>
      <c r="AB252" s="49">
        <f t="shared" si="41"/>
        <v>1</v>
      </c>
      <c r="AC252" s="34">
        <f t="shared" si="42"/>
        <v>0</v>
      </c>
      <c r="AD252" s="36">
        <f t="shared" si="43"/>
        <v>0</v>
      </c>
      <c r="AE252" s="86" t="str">
        <f t="shared" si="36"/>
        <v>-</v>
      </c>
      <c r="AF252" s="49">
        <f t="shared" si="37"/>
        <v>0</v>
      </c>
    </row>
    <row r="253" spans="1:32" ht="12.75">
      <c r="A253" s="91">
        <v>1921870</v>
      </c>
      <c r="B253" s="91" t="s">
        <v>218</v>
      </c>
      <c r="C253" s="49" t="s">
        <v>219</v>
      </c>
      <c r="D253" s="34" t="s">
        <v>220</v>
      </c>
      <c r="E253" s="34" t="s">
        <v>221</v>
      </c>
      <c r="F253" s="34">
        <v>52577</v>
      </c>
      <c r="G253" s="35" t="s">
        <v>354</v>
      </c>
      <c r="H253" s="36">
        <v>6416738345</v>
      </c>
      <c r="I253" s="37" t="s">
        <v>384</v>
      </c>
      <c r="J253" s="38" t="s">
        <v>368</v>
      </c>
      <c r="K253" s="72"/>
      <c r="L253" s="64">
        <v>2217</v>
      </c>
      <c r="M253" s="68" t="s">
        <v>368</v>
      </c>
      <c r="N253" s="46">
        <v>11.44508671</v>
      </c>
      <c r="O253" s="38" t="s">
        <v>368</v>
      </c>
      <c r="P253" s="40"/>
      <c r="Q253" s="72" t="str">
        <f t="shared" si="38"/>
        <v>NO</v>
      </c>
      <c r="R253" s="76" t="s">
        <v>371</v>
      </c>
      <c r="S253" s="41">
        <v>123789.3</v>
      </c>
      <c r="T253" s="47">
        <v>9813.257427567527</v>
      </c>
      <c r="U253" s="47">
        <v>13495.22</v>
      </c>
      <c r="V253" s="48">
        <v>18778.597425311345</v>
      </c>
      <c r="W253" s="49">
        <f t="shared" si="33"/>
        <v>0</v>
      </c>
      <c r="X253" s="34">
        <f t="shared" si="39"/>
        <v>0</v>
      </c>
      <c r="Y253" s="34">
        <f t="shared" si="34"/>
        <v>0</v>
      </c>
      <c r="Z253" s="36">
        <f t="shared" si="35"/>
        <v>0</v>
      </c>
      <c r="AA253" s="86" t="str">
        <f t="shared" si="40"/>
        <v>-</v>
      </c>
      <c r="AB253" s="49">
        <f t="shared" si="41"/>
        <v>1</v>
      </c>
      <c r="AC253" s="34">
        <f t="shared" si="42"/>
        <v>0</v>
      </c>
      <c r="AD253" s="36">
        <f t="shared" si="43"/>
        <v>0</v>
      </c>
      <c r="AE253" s="86" t="str">
        <f t="shared" si="36"/>
        <v>-</v>
      </c>
      <c r="AF253" s="49">
        <f t="shared" si="37"/>
        <v>0</v>
      </c>
    </row>
    <row r="254" spans="1:32" ht="12.75">
      <c r="A254" s="91">
        <v>1922110</v>
      </c>
      <c r="B254" s="91" t="s">
        <v>222</v>
      </c>
      <c r="C254" s="49" t="s">
        <v>223</v>
      </c>
      <c r="D254" s="34" t="s">
        <v>224</v>
      </c>
      <c r="E254" s="34" t="s">
        <v>225</v>
      </c>
      <c r="F254" s="34">
        <v>52501</v>
      </c>
      <c r="G254" s="35" t="s">
        <v>354</v>
      </c>
      <c r="H254" s="36">
        <v>6416846596</v>
      </c>
      <c r="I254" s="37">
        <v>6</v>
      </c>
      <c r="J254" s="38" t="s">
        <v>368</v>
      </c>
      <c r="K254" s="72"/>
      <c r="L254" s="64">
        <v>4352</v>
      </c>
      <c r="M254" s="68" t="s">
        <v>368</v>
      </c>
      <c r="N254" s="46">
        <v>15.31986532</v>
      </c>
      <c r="O254" s="38" t="s">
        <v>368</v>
      </c>
      <c r="P254" s="40"/>
      <c r="Q254" s="72" t="str">
        <f t="shared" si="38"/>
        <v>NO</v>
      </c>
      <c r="R254" s="76" t="s">
        <v>371</v>
      </c>
      <c r="S254" s="41">
        <v>292127.81</v>
      </c>
      <c r="T254" s="47">
        <v>26475.05571051922</v>
      </c>
      <c r="U254" s="47">
        <v>32865.01</v>
      </c>
      <c r="V254" s="48">
        <v>41556.16797983894</v>
      </c>
      <c r="W254" s="49">
        <f t="shared" si="33"/>
        <v>0</v>
      </c>
      <c r="X254" s="34">
        <f t="shared" si="39"/>
        <v>0</v>
      </c>
      <c r="Y254" s="34">
        <f t="shared" si="34"/>
        <v>0</v>
      </c>
      <c r="Z254" s="36">
        <f t="shared" si="35"/>
        <v>0</v>
      </c>
      <c r="AA254" s="86" t="str">
        <f t="shared" si="40"/>
        <v>-</v>
      </c>
      <c r="AB254" s="49">
        <f t="shared" si="41"/>
        <v>1</v>
      </c>
      <c r="AC254" s="34">
        <f t="shared" si="42"/>
        <v>0</v>
      </c>
      <c r="AD254" s="36">
        <f t="shared" si="43"/>
        <v>0</v>
      </c>
      <c r="AE254" s="86" t="str">
        <f t="shared" si="36"/>
        <v>-</v>
      </c>
      <c r="AF254" s="49">
        <f t="shared" si="37"/>
        <v>0</v>
      </c>
    </row>
    <row r="255" spans="1:32" ht="12.75">
      <c r="A255" s="91">
        <v>1900025</v>
      </c>
      <c r="B255" s="91" t="s">
        <v>966</v>
      </c>
      <c r="C255" s="49" t="s">
        <v>967</v>
      </c>
      <c r="D255" s="34" t="s">
        <v>968</v>
      </c>
      <c r="E255" s="34" t="s">
        <v>969</v>
      </c>
      <c r="F255" s="34">
        <v>50216</v>
      </c>
      <c r="G255" s="35" t="s">
        <v>354</v>
      </c>
      <c r="H255" s="36">
        <v>6417552317</v>
      </c>
      <c r="I255" s="37">
        <v>8</v>
      </c>
      <c r="J255" s="38" t="s">
        <v>371</v>
      </c>
      <c r="K255" s="72"/>
      <c r="L255" s="64">
        <v>715</v>
      </c>
      <c r="M255" s="68" t="s">
        <v>368</v>
      </c>
      <c r="N255" s="46">
        <v>9.472259811</v>
      </c>
      <c r="O255" s="38" t="s">
        <v>368</v>
      </c>
      <c r="P255" s="40"/>
      <c r="Q255" s="72" t="str">
        <f t="shared" si="38"/>
        <v>NO</v>
      </c>
      <c r="R255" s="76" t="s">
        <v>371</v>
      </c>
      <c r="S255" s="41">
        <v>39089.93</v>
      </c>
      <c r="T255" s="47">
        <v>2205.5835527660574</v>
      </c>
      <c r="U255" s="47">
        <v>3437</v>
      </c>
      <c r="V255" s="48">
        <v>5022.422618640951</v>
      </c>
      <c r="W255" s="49">
        <f t="shared" si="33"/>
        <v>1</v>
      </c>
      <c r="X255" s="34">
        <f t="shared" si="39"/>
        <v>0</v>
      </c>
      <c r="Y255" s="34">
        <f t="shared" si="34"/>
        <v>0</v>
      </c>
      <c r="Z255" s="36">
        <f t="shared" si="35"/>
        <v>0</v>
      </c>
      <c r="AA255" s="86" t="str">
        <f t="shared" si="40"/>
        <v>-</v>
      </c>
      <c r="AB255" s="49">
        <f t="shared" si="41"/>
        <v>1</v>
      </c>
      <c r="AC255" s="34">
        <f t="shared" si="42"/>
        <v>0</v>
      </c>
      <c r="AD255" s="36">
        <f t="shared" si="43"/>
        <v>0</v>
      </c>
      <c r="AE255" s="86" t="str">
        <f t="shared" si="36"/>
        <v>-</v>
      </c>
      <c r="AF255" s="49">
        <f t="shared" si="37"/>
        <v>0</v>
      </c>
    </row>
    <row r="256" spans="1:32" ht="12.75">
      <c r="A256" s="91">
        <v>1922350</v>
      </c>
      <c r="B256" s="91" t="s">
        <v>226</v>
      </c>
      <c r="C256" s="49" t="s">
        <v>227</v>
      </c>
      <c r="D256" s="34" t="s">
        <v>228</v>
      </c>
      <c r="E256" s="34" t="s">
        <v>229</v>
      </c>
      <c r="F256" s="34">
        <v>50665</v>
      </c>
      <c r="G256" s="35" t="s">
        <v>354</v>
      </c>
      <c r="H256" s="36">
        <v>3193461012</v>
      </c>
      <c r="I256" s="37">
        <v>7</v>
      </c>
      <c r="J256" s="38" t="s">
        <v>371</v>
      </c>
      <c r="K256" s="72"/>
      <c r="L256" s="64">
        <v>478</v>
      </c>
      <c r="M256" s="68" t="s">
        <v>368</v>
      </c>
      <c r="N256" s="46">
        <v>7.991360691</v>
      </c>
      <c r="O256" s="38" t="s">
        <v>368</v>
      </c>
      <c r="P256" s="40"/>
      <c r="Q256" s="72" t="str">
        <f t="shared" si="38"/>
        <v>NO</v>
      </c>
      <c r="R256" s="76" t="s">
        <v>371</v>
      </c>
      <c r="S256" s="41">
        <v>22263.54</v>
      </c>
      <c r="T256" s="47">
        <v>948.9786115171291</v>
      </c>
      <c r="U256" s="47">
        <v>1809</v>
      </c>
      <c r="V256" s="48">
        <v>2321.206220751852</v>
      </c>
      <c r="W256" s="49">
        <f t="shared" si="33"/>
        <v>1</v>
      </c>
      <c r="X256" s="34">
        <f t="shared" si="39"/>
        <v>1</v>
      </c>
      <c r="Y256" s="34">
        <f t="shared" si="34"/>
        <v>0</v>
      </c>
      <c r="Z256" s="36">
        <f t="shared" si="35"/>
        <v>0</v>
      </c>
      <c r="AA256" s="86" t="str">
        <f t="shared" si="40"/>
        <v>SRSA</v>
      </c>
      <c r="AB256" s="49">
        <f t="shared" si="41"/>
        <v>1</v>
      </c>
      <c r="AC256" s="34">
        <f t="shared" si="42"/>
        <v>0</v>
      </c>
      <c r="AD256" s="36">
        <f t="shared" si="43"/>
        <v>0</v>
      </c>
      <c r="AE256" s="86" t="str">
        <f t="shared" si="36"/>
        <v>-</v>
      </c>
      <c r="AF256" s="49">
        <f t="shared" si="37"/>
        <v>0</v>
      </c>
    </row>
    <row r="257" spans="1:32" ht="12.75">
      <c r="A257" s="91">
        <v>1922380</v>
      </c>
      <c r="B257" s="91" t="s">
        <v>230</v>
      </c>
      <c r="C257" s="49" t="s">
        <v>231</v>
      </c>
      <c r="D257" s="34" t="s">
        <v>232</v>
      </c>
      <c r="E257" s="34" t="s">
        <v>233</v>
      </c>
      <c r="F257" s="34">
        <v>50050</v>
      </c>
      <c r="G257" s="35">
        <v>157</v>
      </c>
      <c r="H257" s="36">
        <v>5153893111</v>
      </c>
      <c r="I257" s="37">
        <v>7</v>
      </c>
      <c r="J257" s="38" t="s">
        <v>371</v>
      </c>
      <c r="K257" s="72"/>
      <c r="L257" s="64">
        <v>153</v>
      </c>
      <c r="M257" s="68" t="s">
        <v>368</v>
      </c>
      <c r="N257" s="46">
        <v>14.95327103</v>
      </c>
      <c r="O257" s="38" t="s">
        <v>368</v>
      </c>
      <c r="P257" s="40"/>
      <c r="Q257" s="72" t="str">
        <f t="shared" si="38"/>
        <v>NO</v>
      </c>
      <c r="R257" s="76" t="s">
        <v>371</v>
      </c>
      <c r="S257" s="41">
        <v>8680.92</v>
      </c>
      <c r="T257" s="47">
        <v>865.7349540591583</v>
      </c>
      <c r="U257" s="47">
        <v>1168</v>
      </c>
      <c r="V257" s="48">
        <v>1443.520280430761</v>
      </c>
      <c r="W257" s="49">
        <f t="shared" si="33"/>
        <v>1</v>
      </c>
      <c r="X257" s="34">
        <f t="shared" si="39"/>
        <v>1</v>
      </c>
      <c r="Y257" s="34">
        <f t="shared" si="34"/>
        <v>0</v>
      </c>
      <c r="Z257" s="36">
        <f t="shared" si="35"/>
        <v>0</v>
      </c>
      <c r="AA257" s="86" t="str">
        <f t="shared" si="40"/>
        <v>SRSA</v>
      </c>
      <c r="AB257" s="49">
        <f t="shared" si="41"/>
        <v>1</v>
      </c>
      <c r="AC257" s="34">
        <f t="shared" si="42"/>
        <v>0</v>
      </c>
      <c r="AD257" s="36">
        <f t="shared" si="43"/>
        <v>0</v>
      </c>
      <c r="AE257" s="86" t="str">
        <f t="shared" si="36"/>
        <v>-</v>
      </c>
      <c r="AF257" s="49">
        <f t="shared" si="37"/>
        <v>0</v>
      </c>
    </row>
    <row r="258" spans="1:32" ht="12.75">
      <c r="A258" s="91">
        <v>1999017</v>
      </c>
      <c r="B258" s="91" t="s">
        <v>924</v>
      </c>
      <c r="C258" s="49" t="s">
        <v>925</v>
      </c>
      <c r="D258" s="34" t="s">
        <v>1419</v>
      </c>
      <c r="E258" s="34" t="s">
        <v>926</v>
      </c>
      <c r="F258" s="34">
        <v>50228</v>
      </c>
      <c r="G258" s="35" t="s">
        <v>354</v>
      </c>
      <c r="H258" s="36">
        <v>5159942685</v>
      </c>
      <c r="I258" s="37">
        <v>7</v>
      </c>
      <c r="J258" s="38" t="s">
        <v>371</v>
      </c>
      <c r="K258" s="72"/>
      <c r="L258" s="64">
        <v>954</v>
      </c>
      <c r="M258" s="68" t="s">
        <v>368</v>
      </c>
      <c r="N258" s="46">
        <v>5.093046033</v>
      </c>
      <c r="O258" s="38" t="s">
        <v>368</v>
      </c>
      <c r="P258" s="40"/>
      <c r="Q258" s="72" t="str">
        <f t="shared" si="38"/>
        <v>NO</v>
      </c>
      <c r="R258" s="76" t="s">
        <v>371</v>
      </c>
      <c r="S258" s="41">
        <v>30449.18</v>
      </c>
      <c r="T258" s="47">
        <v>1404.7061704645093</v>
      </c>
      <c r="U258" s="47">
        <v>3229</v>
      </c>
      <c r="V258" s="48">
        <v>4790.259971487898</v>
      </c>
      <c r="W258" s="49">
        <f t="shared" si="33"/>
        <v>1</v>
      </c>
      <c r="X258" s="34">
        <f t="shared" si="39"/>
        <v>0</v>
      </c>
      <c r="Y258" s="34">
        <f t="shared" si="34"/>
        <v>0</v>
      </c>
      <c r="Z258" s="36">
        <f t="shared" si="35"/>
        <v>0</v>
      </c>
      <c r="AA258" s="86" t="str">
        <f t="shared" si="40"/>
        <v>-</v>
      </c>
      <c r="AB258" s="49">
        <f t="shared" si="41"/>
        <v>1</v>
      </c>
      <c r="AC258" s="34">
        <f t="shared" si="42"/>
        <v>0</v>
      </c>
      <c r="AD258" s="36">
        <f t="shared" si="43"/>
        <v>0</v>
      </c>
      <c r="AE258" s="86" t="str">
        <f t="shared" si="36"/>
        <v>-</v>
      </c>
      <c r="AF258" s="49">
        <f t="shared" si="37"/>
        <v>0</v>
      </c>
    </row>
    <row r="259" spans="1:32" ht="12.75">
      <c r="A259" s="91">
        <v>1922440</v>
      </c>
      <c r="B259" s="91" t="s">
        <v>234</v>
      </c>
      <c r="C259" s="49" t="s">
        <v>235</v>
      </c>
      <c r="D259" s="34" t="s">
        <v>236</v>
      </c>
      <c r="E259" s="34" t="s">
        <v>237</v>
      </c>
      <c r="F259" s="34">
        <v>52580</v>
      </c>
      <c r="G259" s="35">
        <v>8542</v>
      </c>
      <c r="H259" s="36">
        <v>3196953707</v>
      </c>
      <c r="I259" s="37">
        <v>7</v>
      </c>
      <c r="J259" s="38" t="s">
        <v>371</v>
      </c>
      <c r="K259" s="72"/>
      <c r="L259" s="64">
        <v>702</v>
      </c>
      <c r="M259" s="68" t="s">
        <v>368</v>
      </c>
      <c r="N259" s="46">
        <v>10.17191977</v>
      </c>
      <c r="O259" s="38" t="s">
        <v>368</v>
      </c>
      <c r="P259" s="40"/>
      <c r="Q259" s="72" t="str">
        <f t="shared" si="38"/>
        <v>NO</v>
      </c>
      <c r="R259" s="76" t="s">
        <v>371</v>
      </c>
      <c r="S259" s="41">
        <v>31113.07</v>
      </c>
      <c r="T259" s="47">
        <v>2530.868410540936</v>
      </c>
      <c r="U259" s="47">
        <v>3801</v>
      </c>
      <c r="V259" s="48">
        <v>5147.535531050208</v>
      </c>
      <c r="W259" s="49">
        <f t="shared" si="33"/>
        <v>1</v>
      </c>
      <c r="X259" s="34">
        <f t="shared" si="39"/>
        <v>0</v>
      </c>
      <c r="Y259" s="34">
        <f t="shared" si="34"/>
        <v>0</v>
      </c>
      <c r="Z259" s="36">
        <f t="shared" si="35"/>
        <v>0</v>
      </c>
      <c r="AA259" s="86" t="str">
        <f t="shared" si="40"/>
        <v>-</v>
      </c>
      <c r="AB259" s="49">
        <f t="shared" si="41"/>
        <v>1</v>
      </c>
      <c r="AC259" s="34">
        <f t="shared" si="42"/>
        <v>0</v>
      </c>
      <c r="AD259" s="36">
        <f t="shared" si="43"/>
        <v>0</v>
      </c>
      <c r="AE259" s="86" t="str">
        <f t="shared" si="36"/>
        <v>-</v>
      </c>
      <c r="AF259" s="49">
        <f t="shared" si="37"/>
        <v>0</v>
      </c>
    </row>
    <row r="260" spans="1:32" ht="12.75">
      <c r="A260" s="91">
        <v>1922470</v>
      </c>
      <c r="B260" s="91" t="s">
        <v>238</v>
      </c>
      <c r="C260" s="49" t="s">
        <v>239</v>
      </c>
      <c r="D260" s="34" t="s">
        <v>240</v>
      </c>
      <c r="E260" s="34" t="s">
        <v>241</v>
      </c>
      <c r="F260" s="34">
        <v>50219</v>
      </c>
      <c r="G260" s="35">
        <v>989</v>
      </c>
      <c r="H260" s="36">
        <v>6416281111</v>
      </c>
      <c r="I260" s="37">
        <v>6</v>
      </c>
      <c r="J260" s="38" t="s">
        <v>368</v>
      </c>
      <c r="K260" s="72"/>
      <c r="L260" s="64">
        <v>1992</v>
      </c>
      <c r="M260" s="68" t="s">
        <v>368</v>
      </c>
      <c r="N260" s="46">
        <v>6.327593112</v>
      </c>
      <c r="O260" s="38" t="s">
        <v>368</v>
      </c>
      <c r="P260" s="40"/>
      <c r="Q260" s="72" t="str">
        <f t="shared" si="38"/>
        <v>NO</v>
      </c>
      <c r="R260" s="76" t="s">
        <v>371</v>
      </c>
      <c r="S260" s="41">
        <v>72310.31</v>
      </c>
      <c r="T260" s="47">
        <v>2968.708916961077</v>
      </c>
      <c r="U260" s="47">
        <v>6247.95</v>
      </c>
      <c r="V260" s="48">
        <v>13774.461543527445</v>
      </c>
      <c r="W260" s="49">
        <f t="shared" si="33"/>
        <v>0</v>
      </c>
      <c r="X260" s="34">
        <f t="shared" si="39"/>
        <v>0</v>
      </c>
      <c r="Y260" s="34">
        <f t="shared" si="34"/>
        <v>0</v>
      </c>
      <c r="Z260" s="36">
        <f t="shared" si="35"/>
        <v>0</v>
      </c>
      <c r="AA260" s="86" t="str">
        <f t="shared" si="40"/>
        <v>-</v>
      </c>
      <c r="AB260" s="49">
        <f t="shared" si="41"/>
        <v>1</v>
      </c>
      <c r="AC260" s="34">
        <f t="shared" si="42"/>
        <v>0</v>
      </c>
      <c r="AD260" s="36">
        <f t="shared" si="43"/>
        <v>0</v>
      </c>
      <c r="AE260" s="86" t="str">
        <f t="shared" si="36"/>
        <v>-</v>
      </c>
      <c r="AF260" s="49">
        <f t="shared" si="37"/>
        <v>0</v>
      </c>
    </row>
    <row r="261" spans="1:32" ht="12.75">
      <c r="A261" s="91">
        <v>1922530</v>
      </c>
      <c r="B261" s="91" t="s">
        <v>242</v>
      </c>
      <c r="C261" s="49" t="s">
        <v>243</v>
      </c>
      <c r="D261" s="34" t="s">
        <v>244</v>
      </c>
      <c r="E261" s="34" t="s">
        <v>362</v>
      </c>
      <c r="F261" s="34">
        <v>50220</v>
      </c>
      <c r="G261" s="35" t="s">
        <v>354</v>
      </c>
      <c r="H261" s="36">
        <v>5154654656</v>
      </c>
      <c r="I261" s="37">
        <v>4</v>
      </c>
      <c r="J261" s="38" t="s">
        <v>368</v>
      </c>
      <c r="K261" s="72"/>
      <c r="L261" s="64">
        <v>1705</v>
      </c>
      <c r="M261" s="68" t="s">
        <v>368</v>
      </c>
      <c r="N261" s="46">
        <v>9.141135108</v>
      </c>
      <c r="O261" s="38" t="s">
        <v>368</v>
      </c>
      <c r="P261" s="40"/>
      <c r="Q261" s="72" t="str">
        <f t="shared" si="38"/>
        <v>NO</v>
      </c>
      <c r="R261" s="76" t="s">
        <v>368</v>
      </c>
      <c r="S261" s="41">
        <v>73823.4</v>
      </c>
      <c r="T261" s="47">
        <v>8605.520924992281</v>
      </c>
      <c r="U261" s="47">
        <v>10914.78</v>
      </c>
      <c r="V261" s="48">
        <v>14916.130817305482</v>
      </c>
      <c r="W261" s="49">
        <f aca="true" t="shared" si="44" ref="W261:W324">IF(OR(J261="YES",K261="YES"),1,0)</f>
        <v>0</v>
      </c>
      <c r="X261" s="34">
        <f t="shared" si="39"/>
        <v>0</v>
      </c>
      <c r="Y261" s="34">
        <f aca="true" t="shared" si="45" ref="Y261:Y324">IF(AND(OR(J261="YES",K261="YES"),(W261=0)),"Trouble",0)</f>
        <v>0</v>
      </c>
      <c r="Z261" s="36">
        <f aca="true" t="shared" si="46" ref="Z261:Z324">IF(AND(OR(AND(ISNUMBER(L261),AND(L261&gt;0,L261&lt;600)),AND(ISNUMBER(L261),AND(L261&gt;0,M261="YES"))),(X261=0)),"Trouble",0)</f>
        <v>0</v>
      </c>
      <c r="AA261" s="86" t="str">
        <f t="shared" si="40"/>
        <v>-</v>
      </c>
      <c r="AB261" s="49">
        <f t="shared" si="41"/>
        <v>0</v>
      </c>
      <c r="AC261" s="34">
        <f t="shared" si="42"/>
        <v>0</v>
      </c>
      <c r="AD261" s="36">
        <f t="shared" si="43"/>
        <v>0</v>
      </c>
      <c r="AE261" s="86" t="str">
        <f aca="true" t="shared" si="47" ref="AE261:AE324">IF(AND(AND(AD261="Initial",AF261=0),AND(ISNUMBER(L261),L261&gt;0)),"RLIS","-")</f>
        <v>-</v>
      </c>
      <c r="AF261" s="49">
        <f aca="true" t="shared" si="48" ref="AF261:AF324">IF(AND(AA261="SRSA",AD261="Initial"),"SRSA",0)</f>
        <v>0</v>
      </c>
    </row>
    <row r="262" spans="1:32" ht="12.75">
      <c r="A262" s="91">
        <v>1923110</v>
      </c>
      <c r="B262" s="91" t="s">
        <v>245</v>
      </c>
      <c r="C262" s="49" t="s">
        <v>246</v>
      </c>
      <c r="D262" s="34" t="s">
        <v>247</v>
      </c>
      <c r="E262" s="34" t="s">
        <v>248</v>
      </c>
      <c r="F262" s="34">
        <v>52767</v>
      </c>
      <c r="G262" s="35" t="s">
        <v>354</v>
      </c>
      <c r="H262" s="36">
        <v>5633325550</v>
      </c>
      <c r="I262" s="37" t="s">
        <v>372</v>
      </c>
      <c r="J262" s="38" t="s">
        <v>368</v>
      </c>
      <c r="K262" s="72"/>
      <c r="L262" s="64">
        <v>3090</v>
      </c>
      <c r="M262" s="68" t="s">
        <v>368</v>
      </c>
      <c r="N262" s="46">
        <v>1.905049894</v>
      </c>
      <c r="O262" s="38" t="s">
        <v>368</v>
      </c>
      <c r="P262" s="40"/>
      <c r="Q262" s="72" t="str">
        <f aca="true" t="shared" si="49" ref="Q262:Q325">IF(AND(ISNUMBER(P262),P262&gt;=20),"YES","NO")</f>
        <v>NO</v>
      </c>
      <c r="R262" s="76" t="s">
        <v>368</v>
      </c>
      <c r="S262" s="41">
        <v>70142.28</v>
      </c>
      <c r="T262" s="47">
        <v>2403.9301473928726</v>
      </c>
      <c r="U262" s="47">
        <v>8407</v>
      </c>
      <c r="V262" s="48">
        <v>15425.425628350948</v>
      </c>
      <c r="W262" s="49">
        <f t="shared" si="44"/>
        <v>0</v>
      </c>
      <c r="X262" s="34">
        <f aca="true" t="shared" si="50" ref="X262:X325">IF(OR(AND(ISNUMBER(L262),AND(L262&gt;0,L262&lt;600)),AND(ISNUMBER(L262),AND(L262&gt;0,M262="YES"))),1,0)</f>
        <v>0</v>
      </c>
      <c r="Y262" s="34">
        <f t="shared" si="45"/>
        <v>0</v>
      </c>
      <c r="Z262" s="36">
        <f t="shared" si="46"/>
        <v>0</v>
      </c>
      <c r="AA262" s="86" t="str">
        <f aca="true" t="shared" si="51" ref="AA262:AA325">IF(AND(W262=1,X262=1),"SRSA","-")</f>
        <v>-</v>
      </c>
      <c r="AB262" s="49">
        <f aca="true" t="shared" si="52" ref="AB262:AB325">IF(R262="YES",1,0)</f>
        <v>0</v>
      </c>
      <c r="AC262" s="34">
        <f aca="true" t="shared" si="53" ref="AC262:AC325">IF(OR(AND(ISNUMBER(P262),P262&gt;=20),(AND(ISNUMBER(P262)=FALSE,AND(ISNUMBER(N262),N262&gt;=20)))),1,0)</f>
        <v>0</v>
      </c>
      <c r="AD262" s="36">
        <f aca="true" t="shared" si="54" ref="AD262:AD325">IF(AND(AB262=1,AC262=1),"Initial",0)</f>
        <v>0</v>
      </c>
      <c r="AE262" s="86" t="str">
        <f t="shared" si="47"/>
        <v>-</v>
      </c>
      <c r="AF262" s="49">
        <f t="shared" si="48"/>
        <v>0</v>
      </c>
    </row>
    <row r="263" spans="1:32" ht="12.75">
      <c r="A263" s="91">
        <v>1923160</v>
      </c>
      <c r="B263" s="91" t="s">
        <v>249</v>
      </c>
      <c r="C263" s="49" t="s">
        <v>250</v>
      </c>
      <c r="D263" s="34" t="s">
        <v>251</v>
      </c>
      <c r="E263" s="34" t="s">
        <v>252</v>
      </c>
      <c r="F263" s="34">
        <v>50225</v>
      </c>
      <c r="G263" s="35" t="s">
        <v>354</v>
      </c>
      <c r="H263" s="36">
        <v>5158480555</v>
      </c>
      <c r="I263" s="37">
        <v>7</v>
      </c>
      <c r="J263" s="38" t="s">
        <v>371</v>
      </c>
      <c r="K263" s="72"/>
      <c r="L263" s="64">
        <v>654</v>
      </c>
      <c r="M263" s="68" t="s">
        <v>368</v>
      </c>
      <c r="N263" s="46">
        <v>5.927051672</v>
      </c>
      <c r="O263" s="38" t="s">
        <v>368</v>
      </c>
      <c r="P263" s="40"/>
      <c r="Q263" s="72" t="str">
        <f t="shared" si="49"/>
        <v>NO</v>
      </c>
      <c r="R263" s="76" t="s">
        <v>371</v>
      </c>
      <c r="S263" s="41">
        <v>24418.58</v>
      </c>
      <c r="T263" s="47">
        <v>1603.2404112477573</v>
      </c>
      <c r="U263" s="47">
        <v>2794</v>
      </c>
      <c r="V263" s="48">
        <v>3282.2151656491155</v>
      </c>
      <c r="W263" s="49">
        <f t="shared" si="44"/>
        <v>1</v>
      </c>
      <c r="X263" s="34">
        <f t="shared" si="50"/>
        <v>0</v>
      </c>
      <c r="Y263" s="34">
        <f t="shared" si="45"/>
        <v>0</v>
      </c>
      <c r="Z263" s="36">
        <f t="shared" si="46"/>
        <v>0</v>
      </c>
      <c r="AA263" s="86" t="str">
        <f t="shared" si="51"/>
        <v>-</v>
      </c>
      <c r="AB263" s="49">
        <f t="shared" si="52"/>
        <v>1</v>
      </c>
      <c r="AC263" s="34">
        <f t="shared" si="53"/>
        <v>0</v>
      </c>
      <c r="AD263" s="36">
        <f t="shared" si="54"/>
        <v>0</v>
      </c>
      <c r="AE263" s="86" t="str">
        <f t="shared" si="47"/>
        <v>-</v>
      </c>
      <c r="AF263" s="49">
        <f t="shared" si="48"/>
        <v>0</v>
      </c>
    </row>
    <row r="264" spans="1:32" ht="12.75">
      <c r="A264" s="91">
        <v>1923190</v>
      </c>
      <c r="B264" s="91" t="s">
        <v>253</v>
      </c>
      <c r="C264" s="49" t="s">
        <v>254</v>
      </c>
      <c r="D264" s="34" t="s">
        <v>255</v>
      </c>
      <c r="E264" s="34" t="s">
        <v>256</v>
      </c>
      <c r="F264" s="34">
        <v>50574</v>
      </c>
      <c r="G264" s="35" t="s">
        <v>354</v>
      </c>
      <c r="H264" s="36">
        <v>7123354311</v>
      </c>
      <c r="I264" s="37">
        <v>7</v>
      </c>
      <c r="J264" s="38" t="s">
        <v>371</v>
      </c>
      <c r="K264" s="72"/>
      <c r="L264" s="64">
        <v>1300</v>
      </c>
      <c r="M264" s="68" t="s">
        <v>368</v>
      </c>
      <c r="N264" s="46">
        <v>11.00543478</v>
      </c>
      <c r="O264" s="38" t="s">
        <v>368</v>
      </c>
      <c r="P264" s="40"/>
      <c r="Q264" s="72" t="str">
        <f t="shared" si="49"/>
        <v>NO</v>
      </c>
      <c r="R264" s="76" t="s">
        <v>371</v>
      </c>
      <c r="S264" s="41">
        <v>37402.74</v>
      </c>
      <c r="T264" s="47">
        <v>3153.7979551642384</v>
      </c>
      <c r="U264" s="47">
        <v>3972.69</v>
      </c>
      <c r="V264" s="48">
        <v>3947.5290505779903</v>
      </c>
      <c r="W264" s="49">
        <f t="shared" si="44"/>
        <v>1</v>
      </c>
      <c r="X264" s="34">
        <f t="shared" si="50"/>
        <v>0</v>
      </c>
      <c r="Y264" s="34">
        <f t="shared" si="45"/>
        <v>0</v>
      </c>
      <c r="Z264" s="36">
        <f t="shared" si="46"/>
        <v>0</v>
      </c>
      <c r="AA264" s="86" t="str">
        <f t="shared" si="51"/>
        <v>-</v>
      </c>
      <c r="AB264" s="49">
        <f t="shared" si="52"/>
        <v>1</v>
      </c>
      <c r="AC264" s="34">
        <f t="shared" si="53"/>
        <v>0</v>
      </c>
      <c r="AD264" s="36">
        <f t="shared" si="54"/>
        <v>0</v>
      </c>
      <c r="AE264" s="86" t="str">
        <f t="shared" si="47"/>
        <v>-</v>
      </c>
      <c r="AF264" s="49">
        <f t="shared" si="48"/>
        <v>0</v>
      </c>
    </row>
    <row r="265" spans="1:32" ht="12.75">
      <c r="A265" s="91">
        <v>1923220</v>
      </c>
      <c r="B265" s="91" t="s">
        <v>257</v>
      </c>
      <c r="C265" s="49" t="s">
        <v>258</v>
      </c>
      <c r="D265" s="34" t="s">
        <v>259</v>
      </c>
      <c r="E265" s="34" t="s">
        <v>260</v>
      </c>
      <c r="F265" s="34">
        <v>50575</v>
      </c>
      <c r="G265" s="35" t="s">
        <v>354</v>
      </c>
      <c r="H265" s="36">
        <v>7124682268</v>
      </c>
      <c r="I265" s="37">
        <v>7</v>
      </c>
      <c r="J265" s="38" t="s">
        <v>371</v>
      </c>
      <c r="K265" s="72"/>
      <c r="L265" s="64">
        <v>250</v>
      </c>
      <c r="M265" s="68" t="s">
        <v>368</v>
      </c>
      <c r="N265" s="46">
        <v>10.48951049</v>
      </c>
      <c r="O265" s="38" t="s">
        <v>368</v>
      </c>
      <c r="P265" s="40"/>
      <c r="Q265" s="72" t="str">
        <f t="shared" si="49"/>
        <v>NO</v>
      </c>
      <c r="R265" s="76" t="s">
        <v>371</v>
      </c>
      <c r="S265" s="41">
        <v>15619.57</v>
      </c>
      <c r="T265" s="47">
        <v>1360.6846228537688</v>
      </c>
      <c r="U265" s="47">
        <v>1789</v>
      </c>
      <c r="V265" s="48">
        <v>1862.4216153859784</v>
      </c>
      <c r="W265" s="49">
        <f t="shared" si="44"/>
        <v>1</v>
      </c>
      <c r="X265" s="34">
        <f t="shared" si="50"/>
        <v>1</v>
      </c>
      <c r="Y265" s="34">
        <f t="shared" si="45"/>
        <v>0</v>
      </c>
      <c r="Z265" s="36">
        <f t="shared" si="46"/>
        <v>0</v>
      </c>
      <c r="AA265" s="86" t="str">
        <f t="shared" si="51"/>
        <v>SRSA</v>
      </c>
      <c r="AB265" s="49">
        <f t="shared" si="52"/>
        <v>1</v>
      </c>
      <c r="AC265" s="34">
        <f t="shared" si="53"/>
        <v>0</v>
      </c>
      <c r="AD265" s="36">
        <f t="shared" si="54"/>
        <v>0</v>
      </c>
      <c r="AE265" s="86" t="str">
        <f t="shared" si="47"/>
        <v>-</v>
      </c>
      <c r="AF265" s="49">
        <f t="shared" si="48"/>
        <v>0</v>
      </c>
    </row>
    <row r="266" spans="1:32" ht="12.75">
      <c r="A266" s="91">
        <v>1923340</v>
      </c>
      <c r="B266" s="91" t="s">
        <v>261</v>
      </c>
      <c r="C266" s="49" t="s">
        <v>262</v>
      </c>
      <c r="D266" s="34" t="s">
        <v>263</v>
      </c>
      <c r="E266" s="34" t="s">
        <v>264</v>
      </c>
      <c r="F266" s="34">
        <v>52162</v>
      </c>
      <c r="G266" s="35">
        <v>717</v>
      </c>
      <c r="H266" s="36">
        <v>5638647651</v>
      </c>
      <c r="I266" s="37">
        <v>7</v>
      </c>
      <c r="J266" s="38" t="s">
        <v>371</v>
      </c>
      <c r="K266" s="72"/>
      <c r="L266" s="64">
        <v>535</v>
      </c>
      <c r="M266" s="68" t="s">
        <v>368</v>
      </c>
      <c r="N266" s="46">
        <v>12.99093656</v>
      </c>
      <c r="O266" s="38" t="s">
        <v>368</v>
      </c>
      <c r="P266" s="40"/>
      <c r="Q266" s="72" t="str">
        <f t="shared" si="49"/>
        <v>NO</v>
      </c>
      <c r="R266" s="76" t="s">
        <v>371</v>
      </c>
      <c r="S266" s="41">
        <v>31243.13</v>
      </c>
      <c r="T266" s="47">
        <v>2635.2723751172716</v>
      </c>
      <c r="U266" s="47">
        <v>3488</v>
      </c>
      <c r="V266" s="48">
        <v>4202.426315305981</v>
      </c>
      <c r="W266" s="49">
        <f t="shared" si="44"/>
        <v>1</v>
      </c>
      <c r="X266" s="34">
        <f t="shared" si="50"/>
        <v>1</v>
      </c>
      <c r="Y266" s="34">
        <f t="shared" si="45"/>
        <v>0</v>
      </c>
      <c r="Z266" s="36">
        <f t="shared" si="46"/>
        <v>0</v>
      </c>
      <c r="AA266" s="86" t="str">
        <f t="shared" si="51"/>
        <v>SRSA</v>
      </c>
      <c r="AB266" s="49">
        <f t="shared" si="52"/>
        <v>1</v>
      </c>
      <c r="AC266" s="34">
        <f t="shared" si="53"/>
        <v>0</v>
      </c>
      <c r="AD266" s="36">
        <f t="shared" si="54"/>
        <v>0</v>
      </c>
      <c r="AE266" s="86" t="str">
        <f t="shared" si="47"/>
        <v>-</v>
      </c>
      <c r="AF266" s="49">
        <f t="shared" si="48"/>
        <v>0</v>
      </c>
    </row>
    <row r="267" spans="1:32" ht="12.75">
      <c r="A267" s="91">
        <v>1900028</v>
      </c>
      <c r="B267" s="91" t="s">
        <v>978</v>
      </c>
      <c r="C267" s="49" t="s">
        <v>979</v>
      </c>
      <c r="D267" s="34" t="s">
        <v>980</v>
      </c>
      <c r="E267" s="34" t="s">
        <v>981</v>
      </c>
      <c r="F267" s="34">
        <v>50543</v>
      </c>
      <c r="G267" s="35" t="s">
        <v>354</v>
      </c>
      <c r="H267" s="36">
        <v>5153523173</v>
      </c>
      <c r="I267" s="37">
        <v>7</v>
      </c>
      <c r="J267" s="38" t="s">
        <v>371</v>
      </c>
      <c r="K267" s="72"/>
      <c r="L267" s="64">
        <v>775</v>
      </c>
      <c r="M267" s="68" t="s">
        <v>368</v>
      </c>
      <c r="N267" s="46">
        <v>12.37745098</v>
      </c>
      <c r="O267" s="38" t="s">
        <v>368</v>
      </c>
      <c r="P267" s="40"/>
      <c r="Q267" s="72" t="str">
        <f t="shared" si="49"/>
        <v>NO</v>
      </c>
      <c r="R267" s="76" t="s">
        <v>371</v>
      </c>
      <c r="S267" s="41">
        <v>35904.73</v>
      </c>
      <c r="T267" s="47">
        <v>2750.658513153004</v>
      </c>
      <c r="U267" s="47">
        <v>4108</v>
      </c>
      <c r="V267" s="48">
        <v>3947.5290505779903</v>
      </c>
      <c r="W267" s="49">
        <f t="shared" si="44"/>
        <v>1</v>
      </c>
      <c r="X267" s="34">
        <f t="shared" si="50"/>
        <v>0</v>
      </c>
      <c r="Y267" s="34">
        <f t="shared" si="45"/>
        <v>0</v>
      </c>
      <c r="Z267" s="36">
        <f t="shared" si="46"/>
        <v>0</v>
      </c>
      <c r="AA267" s="86" t="str">
        <f t="shared" si="51"/>
        <v>-</v>
      </c>
      <c r="AB267" s="49">
        <f t="shared" si="52"/>
        <v>1</v>
      </c>
      <c r="AC267" s="34">
        <f t="shared" si="53"/>
        <v>0</v>
      </c>
      <c r="AD267" s="36">
        <f t="shared" si="54"/>
        <v>0</v>
      </c>
      <c r="AE267" s="86" t="str">
        <f t="shared" si="47"/>
        <v>-</v>
      </c>
      <c r="AF267" s="49">
        <f t="shared" si="48"/>
        <v>0</v>
      </c>
    </row>
    <row r="268" spans="1:32" ht="12.75">
      <c r="A268" s="91">
        <v>1923760</v>
      </c>
      <c r="B268" s="91" t="s">
        <v>265</v>
      </c>
      <c r="C268" s="49" t="s">
        <v>266</v>
      </c>
      <c r="D268" s="34" t="s">
        <v>267</v>
      </c>
      <c r="E268" s="34" t="s">
        <v>268</v>
      </c>
      <c r="F268" s="34">
        <v>50859</v>
      </c>
      <c r="G268" s="35" t="s">
        <v>354</v>
      </c>
      <c r="H268" s="36">
        <v>6413352212</v>
      </c>
      <c r="I268" s="37">
        <v>7</v>
      </c>
      <c r="J268" s="38" t="s">
        <v>371</v>
      </c>
      <c r="K268" s="72"/>
      <c r="L268" s="64">
        <v>41</v>
      </c>
      <c r="M268" s="68" t="s">
        <v>368</v>
      </c>
      <c r="N268" s="46">
        <v>2.06185567</v>
      </c>
      <c r="O268" s="38" t="s">
        <v>368</v>
      </c>
      <c r="P268" s="40"/>
      <c r="Q268" s="72" t="str">
        <f t="shared" si="49"/>
        <v>NO</v>
      </c>
      <c r="R268" s="76" t="s">
        <v>371</v>
      </c>
      <c r="S268" s="41">
        <v>2561.96</v>
      </c>
      <c r="T268" s="47">
        <v>425.8400888672186</v>
      </c>
      <c r="U268" s="47">
        <v>481</v>
      </c>
      <c r="V268" s="48">
        <v>351.500227464351</v>
      </c>
      <c r="W268" s="49">
        <f t="shared" si="44"/>
        <v>1</v>
      </c>
      <c r="X268" s="34">
        <f t="shared" si="50"/>
        <v>1</v>
      </c>
      <c r="Y268" s="34">
        <f t="shared" si="45"/>
        <v>0</v>
      </c>
      <c r="Z268" s="36">
        <f t="shared" si="46"/>
        <v>0</v>
      </c>
      <c r="AA268" s="86" t="str">
        <f t="shared" si="51"/>
        <v>SRSA</v>
      </c>
      <c r="AB268" s="49">
        <f t="shared" si="52"/>
        <v>1</v>
      </c>
      <c r="AC268" s="34">
        <f t="shared" si="53"/>
        <v>0</v>
      </c>
      <c r="AD268" s="36">
        <f t="shared" si="54"/>
        <v>0</v>
      </c>
      <c r="AE268" s="86" t="str">
        <f t="shared" si="47"/>
        <v>-</v>
      </c>
      <c r="AF268" s="49">
        <f t="shared" si="48"/>
        <v>0</v>
      </c>
    </row>
    <row r="269" spans="1:32" ht="12.75">
      <c r="A269" s="91">
        <v>1923790</v>
      </c>
      <c r="B269" s="91" t="s">
        <v>568</v>
      </c>
      <c r="C269" s="49" t="s">
        <v>569</v>
      </c>
      <c r="D269" s="34" t="s">
        <v>1615</v>
      </c>
      <c r="E269" s="34" t="s">
        <v>318</v>
      </c>
      <c r="F269" s="34">
        <v>52069</v>
      </c>
      <c r="G269" s="35" t="s">
        <v>354</v>
      </c>
      <c r="H269" s="36">
        <v>5636893431</v>
      </c>
      <c r="I269" s="37">
        <v>7</v>
      </c>
      <c r="J269" s="38" t="s">
        <v>371</v>
      </c>
      <c r="K269" s="72"/>
      <c r="L269" s="64">
        <v>342</v>
      </c>
      <c r="M269" s="68" t="s">
        <v>368</v>
      </c>
      <c r="N269" s="46">
        <v>12.5</v>
      </c>
      <c r="O269" s="38" t="s">
        <v>368</v>
      </c>
      <c r="P269" s="40"/>
      <c r="Q269" s="72" t="str">
        <f t="shared" si="49"/>
        <v>NO</v>
      </c>
      <c r="R269" s="76" t="s">
        <v>371</v>
      </c>
      <c r="S269" s="41">
        <v>18349.36</v>
      </c>
      <c r="T269" s="47">
        <v>1037.0949898358879</v>
      </c>
      <c r="U269" s="47">
        <v>1634</v>
      </c>
      <c r="V269" s="48">
        <v>1695.3183438187623</v>
      </c>
      <c r="W269" s="49">
        <f t="shared" si="44"/>
        <v>1</v>
      </c>
      <c r="X269" s="34">
        <f t="shared" si="50"/>
        <v>1</v>
      </c>
      <c r="Y269" s="34">
        <f t="shared" si="45"/>
        <v>0</v>
      </c>
      <c r="Z269" s="36">
        <f t="shared" si="46"/>
        <v>0</v>
      </c>
      <c r="AA269" s="86" t="str">
        <f t="shared" si="51"/>
        <v>SRSA</v>
      </c>
      <c r="AB269" s="49">
        <f t="shared" si="52"/>
        <v>1</v>
      </c>
      <c r="AC269" s="34">
        <f t="shared" si="53"/>
        <v>0</v>
      </c>
      <c r="AD269" s="36">
        <f t="shared" si="54"/>
        <v>0</v>
      </c>
      <c r="AE269" s="86" t="str">
        <f t="shared" si="47"/>
        <v>-</v>
      </c>
      <c r="AF269" s="49">
        <f t="shared" si="48"/>
        <v>0</v>
      </c>
    </row>
    <row r="270" spans="1:32" ht="12.75">
      <c r="A270" s="91">
        <v>1924000</v>
      </c>
      <c r="B270" s="91" t="s">
        <v>570</v>
      </c>
      <c r="C270" s="49" t="s">
        <v>571</v>
      </c>
      <c r="D270" s="34" t="s">
        <v>572</v>
      </c>
      <c r="E270" s="34" t="s">
        <v>573</v>
      </c>
      <c r="F270" s="34">
        <v>51566</v>
      </c>
      <c r="G270" s="35" t="s">
        <v>354</v>
      </c>
      <c r="H270" s="36">
        <v>7126236600</v>
      </c>
      <c r="I270" s="37">
        <v>6</v>
      </c>
      <c r="J270" s="38" t="s">
        <v>368</v>
      </c>
      <c r="K270" s="72"/>
      <c r="L270" s="64">
        <v>1187</v>
      </c>
      <c r="M270" s="68" t="s">
        <v>368</v>
      </c>
      <c r="N270" s="46">
        <v>12.24328594</v>
      </c>
      <c r="O270" s="38" t="s">
        <v>368</v>
      </c>
      <c r="P270" s="40"/>
      <c r="Q270" s="72" t="str">
        <f t="shared" si="49"/>
        <v>NO</v>
      </c>
      <c r="R270" s="76" t="s">
        <v>371</v>
      </c>
      <c r="S270" s="41">
        <v>57217.15</v>
      </c>
      <c r="T270" s="47">
        <v>6176.160658841185</v>
      </c>
      <c r="U270" s="47">
        <v>8149</v>
      </c>
      <c r="V270" s="48">
        <v>10118.166708364928</v>
      </c>
      <c r="W270" s="49">
        <f t="shared" si="44"/>
        <v>0</v>
      </c>
      <c r="X270" s="34">
        <f t="shared" si="50"/>
        <v>0</v>
      </c>
      <c r="Y270" s="34">
        <f t="shared" si="45"/>
        <v>0</v>
      </c>
      <c r="Z270" s="36">
        <f t="shared" si="46"/>
        <v>0</v>
      </c>
      <c r="AA270" s="86" t="str">
        <f t="shared" si="51"/>
        <v>-</v>
      </c>
      <c r="AB270" s="49">
        <f t="shared" si="52"/>
        <v>1</v>
      </c>
      <c r="AC270" s="34">
        <f t="shared" si="53"/>
        <v>0</v>
      </c>
      <c r="AD270" s="36">
        <f t="shared" si="54"/>
        <v>0</v>
      </c>
      <c r="AE270" s="86" t="str">
        <f t="shared" si="47"/>
        <v>-</v>
      </c>
      <c r="AF270" s="49">
        <f t="shared" si="48"/>
        <v>0</v>
      </c>
    </row>
    <row r="271" spans="1:32" ht="12.75">
      <c r="A271" s="91">
        <v>1924120</v>
      </c>
      <c r="B271" s="91" t="s">
        <v>574</v>
      </c>
      <c r="C271" s="49" t="s">
        <v>575</v>
      </c>
      <c r="D271" s="34" t="s">
        <v>576</v>
      </c>
      <c r="E271" s="34" t="s">
        <v>577</v>
      </c>
      <c r="F271" s="34">
        <v>51050</v>
      </c>
      <c r="G271" s="35" t="s">
        <v>354</v>
      </c>
      <c r="H271" s="36">
        <v>7127861101</v>
      </c>
      <c r="I271" s="37">
        <v>7</v>
      </c>
      <c r="J271" s="38" t="s">
        <v>371</v>
      </c>
      <c r="K271" s="72"/>
      <c r="L271" s="64">
        <v>358</v>
      </c>
      <c r="M271" s="68" t="s">
        <v>368</v>
      </c>
      <c r="N271" s="46">
        <v>10.42524005</v>
      </c>
      <c r="O271" s="38" t="s">
        <v>368</v>
      </c>
      <c r="P271" s="40"/>
      <c r="Q271" s="72" t="str">
        <f t="shared" si="49"/>
        <v>NO</v>
      </c>
      <c r="R271" s="76" t="s">
        <v>371</v>
      </c>
      <c r="S271" s="41">
        <v>34062.41</v>
      </c>
      <c r="T271" s="47">
        <v>1936.830565696769</v>
      </c>
      <c r="U271" s="47">
        <v>1720.87</v>
      </c>
      <c r="V271" s="48">
        <v>3183.6501456596525</v>
      </c>
      <c r="W271" s="49">
        <f t="shared" si="44"/>
        <v>1</v>
      </c>
      <c r="X271" s="34">
        <f t="shared" si="50"/>
        <v>1</v>
      </c>
      <c r="Y271" s="34">
        <f t="shared" si="45"/>
        <v>0</v>
      </c>
      <c r="Z271" s="36">
        <f t="shared" si="46"/>
        <v>0</v>
      </c>
      <c r="AA271" s="86" t="str">
        <f t="shared" si="51"/>
        <v>SRSA</v>
      </c>
      <c r="AB271" s="49">
        <f t="shared" si="52"/>
        <v>1</v>
      </c>
      <c r="AC271" s="34">
        <f t="shared" si="53"/>
        <v>0</v>
      </c>
      <c r="AD271" s="36">
        <f t="shared" si="54"/>
        <v>0</v>
      </c>
      <c r="AE271" s="86" t="str">
        <f t="shared" si="47"/>
        <v>-</v>
      </c>
      <c r="AF271" s="49">
        <f t="shared" si="48"/>
        <v>0</v>
      </c>
    </row>
    <row r="272" spans="1:32" ht="12.75">
      <c r="A272" s="91">
        <v>1924150</v>
      </c>
      <c r="B272" s="91" t="s">
        <v>578</v>
      </c>
      <c r="C272" s="49" t="s">
        <v>579</v>
      </c>
      <c r="D272" s="34" t="s">
        <v>580</v>
      </c>
      <c r="E272" s="34" t="s">
        <v>581</v>
      </c>
      <c r="F272" s="34">
        <v>50466</v>
      </c>
      <c r="G272" s="35" t="s">
        <v>354</v>
      </c>
      <c r="H272" s="36">
        <v>6419852288</v>
      </c>
      <c r="I272" s="37">
        <v>7</v>
      </c>
      <c r="J272" s="38" t="s">
        <v>371</v>
      </c>
      <c r="K272" s="72"/>
      <c r="L272" s="64">
        <v>395</v>
      </c>
      <c r="M272" s="68" t="s">
        <v>368</v>
      </c>
      <c r="N272" s="46">
        <v>15.97444089</v>
      </c>
      <c r="O272" s="38" t="s">
        <v>368</v>
      </c>
      <c r="P272" s="40"/>
      <c r="Q272" s="72" t="str">
        <f t="shared" si="49"/>
        <v>NO</v>
      </c>
      <c r="R272" s="76" t="s">
        <v>371</v>
      </c>
      <c r="S272" s="41">
        <v>36053.62</v>
      </c>
      <c r="T272" s="47">
        <v>2818.559765157758</v>
      </c>
      <c r="U272" s="47">
        <v>3417</v>
      </c>
      <c r="V272" s="48">
        <v>2099.4349257755603</v>
      </c>
      <c r="W272" s="49">
        <f t="shared" si="44"/>
        <v>1</v>
      </c>
      <c r="X272" s="34">
        <f t="shared" si="50"/>
        <v>1</v>
      </c>
      <c r="Y272" s="34">
        <f t="shared" si="45"/>
        <v>0</v>
      </c>
      <c r="Z272" s="36">
        <f t="shared" si="46"/>
        <v>0</v>
      </c>
      <c r="AA272" s="86" t="str">
        <f t="shared" si="51"/>
        <v>SRSA</v>
      </c>
      <c r="AB272" s="49">
        <f t="shared" si="52"/>
        <v>1</v>
      </c>
      <c r="AC272" s="34">
        <f t="shared" si="53"/>
        <v>0</v>
      </c>
      <c r="AD272" s="36">
        <f t="shared" si="54"/>
        <v>0</v>
      </c>
      <c r="AE272" s="86" t="str">
        <f t="shared" si="47"/>
        <v>-</v>
      </c>
      <c r="AF272" s="49">
        <f t="shared" si="48"/>
        <v>0</v>
      </c>
    </row>
    <row r="273" spans="1:32" ht="12.75">
      <c r="A273" s="91">
        <v>1910340</v>
      </c>
      <c r="B273" s="91" t="s">
        <v>1390</v>
      </c>
      <c r="C273" s="49" t="s">
        <v>1391</v>
      </c>
      <c r="D273" s="34" t="s">
        <v>1392</v>
      </c>
      <c r="E273" s="34" t="s">
        <v>1393</v>
      </c>
      <c r="F273" s="34">
        <v>51016</v>
      </c>
      <c r="G273" s="35">
        <v>8</v>
      </c>
      <c r="H273" s="36">
        <v>7123724420</v>
      </c>
      <c r="I273" s="37" t="s">
        <v>373</v>
      </c>
      <c r="J273" s="38" t="s">
        <v>371</v>
      </c>
      <c r="K273" s="72"/>
      <c r="L273" s="64">
        <v>459</v>
      </c>
      <c r="M273" s="68" t="s">
        <v>368</v>
      </c>
      <c r="N273" s="46">
        <v>15.55555556</v>
      </c>
      <c r="O273" s="38" t="s">
        <v>368</v>
      </c>
      <c r="P273" s="40"/>
      <c r="Q273" s="72" t="str">
        <f t="shared" si="49"/>
        <v>NO</v>
      </c>
      <c r="R273" s="76" t="s">
        <v>371</v>
      </c>
      <c r="S273" s="41">
        <v>26168.34</v>
      </c>
      <c r="T273" s="47">
        <v>2304.897731213544</v>
      </c>
      <c r="U273" s="47">
        <v>3111</v>
      </c>
      <c r="V273" s="48">
        <v>3692.419310624543</v>
      </c>
      <c r="W273" s="49">
        <f t="shared" si="44"/>
        <v>1</v>
      </c>
      <c r="X273" s="34">
        <f t="shared" si="50"/>
        <v>1</v>
      </c>
      <c r="Y273" s="34">
        <f t="shared" si="45"/>
        <v>0</v>
      </c>
      <c r="Z273" s="36">
        <f t="shared" si="46"/>
        <v>0</v>
      </c>
      <c r="AA273" s="86" t="str">
        <f t="shared" si="51"/>
        <v>SRSA</v>
      </c>
      <c r="AB273" s="49">
        <f t="shared" si="52"/>
        <v>1</v>
      </c>
      <c r="AC273" s="34">
        <f t="shared" si="53"/>
        <v>0</v>
      </c>
      <c r="AD273" s="36">
        <f t="shared" si="54"/>
        <v>0</v>
      </c>
      <c r="AE273" s="86" t="str">
        <f t="shared" si="47"/>
        <v>-</v>
      </c>
      <c r="AF273" s="49">
        <f t="shared" si="48"/>
        <v>0</v>
      </c>
    </row>
    <row r="274" spans="1:32" ht="12.75">
      <c r="A274" s="91">
        <v>1900027</v>
      </c>
      <c r="B274" s="91" t="s">
        <v>974</v>
      </c>
      <c r="C274" s="49" t="s">
        <v>975</v>
      </c>
      <c r="D274" s="34" t="s">
        <v>976</v>
      </c>
      <c r="E274" s="34" t="s">
        <v>977</v>
      </c>
      <c r="F274" s="34">
        <v>51525</v>
      </c>
      <c r="G274" s="35" t="s">
        <v>354</v>
      </c>
      <c r="H274" s="36">
        <v>7124842212</v>
      </c>
      <c r="I274" s="37">
        <v>8</v>
      </c>
      <c r="J274" s="38" t="s">
        <v>371</v>
      </c>
      <c r="K274" s="72"/>
      <c r="L274" s="64">
        <v>655</v>
      </c>
      <c r="M274" s="68" t="s">
        <v>368</v>
      </c>
      <c r="N274" s="46">
        <v>9.769335142</v>
      </c>
      <c r="O274" s="38" t="s">
        <v>368</v>
      </c>
      <c r="P274" s="40"/>
      <c r="Q274" s="72" t="str">
        <f t="shared" si="49"/>
        <v>NO</v>
      </c>
      <c r="R274" s="76" t="s">
        <v>371</v>
      </c>
      <c r="S274" s="41">
        <v>32853.42</v>
      </c>
      <c r="T274" s="47">
        <v>1696.650169691365</v>
      </c>
      <c r="U274" s="47">
        <v>2953</v>
      </c>
      <c r="V274" s="48">
        <v>3464.560452629622</v>
      </c>
      <c r="W274" s="49">
        <f t="shared" si="44"/>
        <v>1</v>
      </c>
      <c r="X274" s="34">
        <f t="shared" si="50"/>
        <v>0</v>
      </c>
      <c r="Y274" s="34">
        <f t="shared" si="45"/>
        <v>0</v>
      </c>
      <c r="Z274" s="36">
        <f t="shared" si="46"/>
        <v>0</v>
      </c>
      <c r="AA274" s="86" t="str">
        <f t="shared" si="51"/>
        <v>-</v>
      </c>
      <c r="AB274" s="49">
        <f t="shared" si="52"/>
        <v>1</v>
      </c>
      <c r="AC274" s="34">
        <f t="shared" si="53"/>
        <v>0</v>
      </c>
      <c r="AD274" s="36">
        <f t="shared" si="54"/>
        <v>0</v>
      </c>
      <c r="AE274" s="86" t="str">
        <f t="shared" si="47"/>
        <v>-</v>
      </c>
      <c r="AF274" s="49">
        <f t="shared" si="48"/>
        <v>0</v>
      </c>
    </row>
    <row r="275" spans="1:32" ht="12.75">
      <c r="A275" s="91">
        <v>1924660</v>
      </c>
      <c r="B275" s="91" t="s">
        <v>582</v>
      </c>
      <c r="C275" s="49" t="s">
        <v>583</v>
      </c>
      <c r="D275" s="34" t="s">
        <v>584</v>
      </c>
      <c r="E275" s="34" t="s">
        <v>585</v>
      </c>
      <c r="F275" s="34">
        <v>51247</v>
      </c>
      <c r="G275" s="35" t="s">
        <v>354</v>
      </c>
      <c r="H275" s="36">
        <v>7124762125</v>
      </c>
      <c r="I275" s="37">
        <v>6</v>
      </c>
      <c r="J275" s="38" t="s">
        <v>368</v>
      </c>
      <c r="K275" s="72"/>
      <c r="L275" s="64">
        <v>596</v>
      </c>
      <c r="M275" s="68" t="s">
        <v>368</v>
      </c>
      <c r="N275" s="46">
        <v>6.572769953</v>
      </c>
      <c r="O275" s="38" t="s">
        <v>368</v>
      </c>
      <c r="P275" s="40"/>
      <c r="Q275" s="72" t="str">
        <f t="shared" si="49"/>
        <v>NO</v>
      </c>
      <c r="R275" s="76" t="s">
        <v>371</v>
      </c>
      <c r="S275" s="41">
        <v>25155.67</v>
      </c>
      <c r="T275" s="47">
        <v>1807.0222047826162</v>
      </c>
      <c r="U275" s="47">
        <v>2081.85</v>
      </c>
      <c r="V275" s="48">
        <v>4829.685979483684</v>
      </c>
      <c r="W275" s="49">
        <f t="shared" si="44"/>
        <v>0</v>
      </c>
      <c r="X275" s="34">
        <f t="shared" si="50"/>
        <v>1</v>
      </c>
      <c r="Y275" s="34">
        <f t="shared" si="45"/>
        <v>0</v>
      </c>
      <c r="Z275" s="36">
        <f t="shared" si="46"/>
        <v>0</v>
      </c>
      <c r="AA275" s="86" t="str">
        <f t="shared" si="51"/>
        <v>-</v>
      </c>
      <c r="AB275" s="49">
        <f t="shared" si="52"/>
        <v>1</v>
      </c>
      <c r="AC275" s="34">
        <f t="shared" si="53"/>
        <v>0</v>
      </c>
      <c r="AD275" s="36">
        <f t="shared" si="54"/>
        <v>0</v>
      </c>
      <c r="AE275" s="86" t="str">
        <f t="shared" si="47"/>
        <v>-</v>
      </c>
      <c r="AF275" s="49">
        <f t="shared" si="48"/>
        <v>0</v>
      </c>
    </row>
    <row r="276" spans="1:32" ht="12.75">
      <c r="A276" s="91">
        <v>1924720</v>
      </c>
      <c r="B276" s="91" t="s">
        <v>586</v>
      </c>
      <c r="C276" s="49" t="s">
        <v>587</v>
      </c>
      <c r="D276" s="34" t="s">
        <v>588</v>
      </c>
      <c r="E276" s="34" t="s">
        <v>589</v>
      </c>
      <c r="F276" s="34">
        <v>50579</v>
      </c>
      <c r="G276" s="35" t="s">
        <v>354</v>
      </c>
      <c r="H276" s="36">
        <v>7122977341</v>
      </c>
      <c r="I276" s="37">
        <v>7</v>
      </c>
      <c r="J276" s="38" t="s">
        <v>371</v>
      </c>
      <c r="K276" s="72"/>
      <c r="L276" s="64">
        <v>511</v>
      </c>
      <c r="M276" s="68" t="s">
        <v>368</v>
      </c>
      <c r="N276" s="46">
        <v>7.378640777</v>
      </c>
      <c r="O276" s="38" t="s">
        <v>368</v>
      </c>
      <c r="P276" s="40"/>
      <c r="Q276" s="72" t="str">
        <f t="shared" si="49"/>
        <v>NO</v>
      </c>
      <c r="R276" s="76" t="s">
        <v>371</v>
      </c>
      <c r="S276" s="41">
        <v>24880.49</v>
      </c>
      <c r="T276" s="47">
        <v>1745.7808466255894</v>
      </c>
      <c r="U276" s="47">
        <v>2659</v>
      </c>
      <c r="V276" s="48">
        <v>3728.979820503618</v>
      </c>
      <c r="W276" s="49">
        <f t="shared" si="44"/>
        <v>1</v>
      </c>
      <c r="X276" s="34">
        <f t="shared" si="50"/>
        <v>1</v>
      </c>
      <c r="Y276" s="34">
        <f t="shared" si="45"/>
        <v>0</v>
      </c>
      <c r="Z276" s="36">
        <f t="shared" si="46"/>
        <v>0</v>
      </c>
      <c r="AA276" s="86" t="str">
        <f t="shared" si="51"/>
        <v>SRSA</v>
      </c>
      <c r="AB276" s="49">
        <f t="shared" si="52"/>
        <v>1</v>
      </c>
      <c r="AC276" s="34">
        <f t="shared" si="53"/>
        <v>0</v>
      </c>
      <c r="AD276" s="36">
        <f t="shared" si="54"/>
        <v>0</v>
      </c>
      <c r="AE276" s="86" t="str">
        <f t="shared" si="47"/>
        <v>-</v>
      </c>
      <c r="AF276" s="49">
        <f t="shared" si="48"/>
        <v>0</v>
      </c>
    </row>
    <row r="277" spans="1:32" ht="12.75">
      <c r="A277" s="91">
        <v>1924750</v>
      </c>
      <c r="B277" s="91" t="s">
        <v>590</v>
      </c>
      <c r="C277" s="49" t="s">
        <v>591</v>
      </c>
      <c r="D277" s="34" t="s">
        <v>592</v>
      </c>
      <c r="E277" s="34" t="s">
        <v>593</v>
      </c>
      <c r="F277" s="34">
        <v>50469</v>
      </c>
      <c r="G277" s="35" t="s">
        <v>354</v>
      </c>
      <c r="H277" s="36">
        <v>6418223236</v>
      </c>
      <c r="I277" s="37">
        <v>7</v>
      </c>
      <c r="J277" s="38" t="s">
        <v>371</v>
      </c>
      <c r="K277" s="72"/>
      <c r="L277" s="64">
        <v>377</v>
      </c>
      <c r="M277" s="68" t="s">
        <v>368</v>
      </c>
      <c r="N277" s="46">
        <v>8.591885442</v>
      </c>
      <c r="O277" s="38" t="s">
        <v>368</v>
      </c>
      <c r="P277" s="40"/>
      <c r="Q277" s="72" t="str">
        <f t="shared" si="49"/>
        <v>NO</v>
      </c>
      <c r="R277" s="76" t="s">
        <v>371</v>
      </c>
      <c r="S277" s="41">
        <v>16833.96</v>
      </c>
      <c r="T277" s="47">
        <v>1117.191717337871</v>
      </c>
      <c r="U277" s="47">
        <v>1851</v>
      </c>
      <c r="V277" s="48">
        <v>2050.152415780829</v>
      </c>
      <c r="W277" s="49">
        <f t="shared" si="44"/>
        <v>1</v>
      </c>
      <c r="X277" s="34">
        <f t="shared" si="50"/>
        <v>1</v>
      </c>
      <c r="Y277" s="34">
        <f t="shared" si="45"/>
        <v>0</v>
      </c>
      <c r="Z277" s="36">
        <f t="shared" si="46"/>
        <v>0</v>
      </c>
      <c r="AA277" s="86" t="str">
        <f t="shared" si="51"/>
        <v>SRSA</v>
      </c>
      <c r="AB277" s="49">
        <f t="shared" si="52"/>
        <v>1</v>
      </c>
      <c r="AC277" s="34">
        <f t="shared" si="53"/>
        <v>0</v>
      </c>
      <c r="AD277" s="36">
        <f t="shared" si="54"/>
        <v>0</v>
      </c>
      <c r="AE277" s="86" t="str">
        <f t="shared" si="47"/>
        <v>-</v>
      </c>
      <c r="AF277" s="49">
        <f t="shared" si="48"/>
        <v>0</v>
      </c>
    </row>
    <row r="278" spans="1:32" ht="12.75">
      <c r="A278" s="91">
        <v>1924870</v>
      </c>
      <c r="B278" s="91" t="s">
        <v>594</v>
      </c>
      <c r="C278" s="49" t="s">
        <v>595</v>
      </c>
      <c r="D278" s="34" t="s">
        <v>596</v>
      </c>
      <c r="E278" s="34" t="s">
        <v>597</v>
      </c>
      <c r="F278" s="34">
        <v>50248</v>
      </c>
      <c r="G278" s="35" t="s">
        <v>354</v>
      </c>
      <c r="H278" s="36">
        <v>5157334301</v>
      </c>
      <c r="I278" s="37" t="s">
        <v>372</v>
      </c>
      <c r="J278" s="38" t="s">
        <v>368</v>
      </c>
      <c r="K278" s="72"/>
      <c r="L278" s="64">
        <v>1050</v>
      </c>
      <c r="M278" s="68" t="s">
        <v>368</v>
      </c>
      <c r="N278" s="46">
        <v>4.263206673</v>
      </c>
      <c r="O278" s="38" t="s">
        <v>368</v>
      </c>
      <c r="P278" s="40"/>
      <c r="Q278" s="72" t="str">
        <f t="shared" si="49"/>
        <v>NO</v>
      </c>
      <c r="R278" s="76" t="s">
        <v>368</v>
      </c>
      <c r="S278" s="41">
        <v>20642.58</v>
      </c>
      <c r="T278" s="47">
        <v>1324.2248976417259</v>
      </c>
      <c r="U278" s="47">
        <v>3481</v>
      </c>
      <c r="V278" s="48">
        <v>5588.636633402548</v>
      </c>
      <c r="W278" s="49">
        <f t="shared" si="44"/>
        <v>0</v>
      </c>
      <c r="X278" s="34">
        <f t="shared" si="50"/>
        <v>0</v>
      </c>
      <c r="Y278" s="34">
        <f t="shared" si="45"/>
        <v>0</v>
      </c>
      <c r="Z278" s="36">
        <f t="shared" si="46"/>
        <v>0</v>
      </c>
      <c r="AA278" s="86" t="str">
        <f t="shared" si="51"/>
        <v>-</v>
      </c>
      <c r="AB278" s="49">
        <f t="shared" si="52"/>
        <v>0</v>
      </c>
      <c r="AC278" s="34">
        <f t="shared" si="53"/>
        <v>0</v>
      </c>
      <c r="AD278" s="36">
        <f t="shared" si="54"/>
        <v>0</v>
      </c>
      <c r="AE278" s="86" t="str">
        <f t="shared" si="47"/>
        <v>-</v>
      </c>
      <c r="AF278" s="49">
        <f t="shared" si="48"/>
        <v>0</v>
      </c>
    </row>
    <row r="279" spans="1:32" ht="12.75">
      <c r="A279" s="91">
        <v>1924960</v>
      </c>
      <c r="B279" s="91" t="s">
        <v>598</v>
      </c>
      <c r="C279" s="49" t="s">
        <v>599</v>
      </c>
      <c r="D279" s="34" t="s">
        <v>976</v>
      </c>
      <c r="E279" s="34" t="s">
        <v>303</v>
      </c>
      <c r="F279" s="34">
        <v>50468</v>
      </c>
      <c r="G279" s="35">
        <v>218</v>
      </c>
      <c r="H279" s="36">
        <v>6417563610</v>
      </c>
      <c r="I279" s="37">
        <v>7</v>
      </c>
      <c r="J279" s="38" t="s">
        <v>371</v>
      </c>
      <c r="K279" s="72"/>
      <c r="L279" s="64">
        <v>571</v>
      </c>
      <c r="M279" s="68" t="s">
        <v>368</v>
      </c>
      <c r="N279" s="46">
        <v>14.61897356</v>
      </c>
      <c r="O279" s="38" t="s">
        <v>368</v>
      </c>
      <c r="P279" s="40"/>
      <c r="Q279" s="72" t="str">
        <f t="shared" si="49"/>
        <v>NO</v>
      </c>
      <c r="R279" s="76" t="s">
        <v>371</v>
      </c>
      <c r="S279" s="41">
        <v>30946.42</v>
      </c>
      <c r="T279" s="47">
        <v>2339.3900117018848</v>
      </c>
      <c r="U279" s="47">
        <v>3393</v>
      </c>
      <c r="V279" s="48">
        <v>4382.218335090448</v>
      </c>
      <c r="W279" s="49">
        <f t="shared" si="44"/>
        <v>1</v>
      </c>
      <c r="X279" s="34">
        <f t="shared" si="50"/>
        <v>1</v>
      </c>
      <c r="Y279" s="34">
        <f t="shared" si="45"/>
        <v>0</v>
      </c>
      <c r="Z279" s="36">
        <f t="shared" si="46"/>
        <v>0</v>
      </c>
      <c r="AA279" s="86" t="str">
        <f t="shared" si="51"/>
        <v>SRSA</v>
      </c>
      <c r="AB279" s="49">
        <f t="shared" si="52"/>
        <v>1</v>
      </c>
      <c r="AC279" s="34">
        <f t="shared" si="53"/>
        <v>0</v>
      </c>
      <c r="AD279" s="36">
        <f t="shared" si="54"/>
        <v>0</v>
      </c>
      <c r="AE279" s="86" t="str">
        <f t="shared" si="47"/>
        <v>-</v>
      </c>
      <c r="AF279" s="49">
        <f t="shared" si="48"/>
        <v>0</v>
      </c>
    </row>
    <row r="280" spans="1:32" ht="12.75">
      <c r="A280" s="91">
        <v>1924990</v>
      </c>
      <c r="B280" s="91" t="s">
        <v>600</v>
      </c>
      <c r="C280" s="49" t="s">
        <v>601</v>
      </c>
      <c r="D280" s="34" t="s">
        <v>602</v>
      </c>
      <c r="E280" s="34" t="s">
        <v>603</v>
      </c>
      <c r="F280" s="34">
        <v>50238</v>
      </c>
      <c r="G280" s="35" t="s">
        <v>354</v>
      </c>
      <c r="H280" s="36">
        <v>6415352404</v>
      </c>
      <c r="I280" s="37">
        <v>7</v>
      </c>
      <c r="J280" s="38" t="s">
        <v>371</v>
      </c>
      <c r="K280" s="72"/>
      <c r="L280" s="64">
        <v>132</v>
      </c>
      <c r="M280" s="68" t="s">
        <v>368</v>
      </c>
      <c r="N280" s="46">
        <v>19.21182266</v>
      </c>
      <c r="O280" s="38" t="s">
        <v>368</v>
      </c>
      <c r="P280" s="40"/>
      <c r="Q280" s="72" t="str">
        <f t="shared" si="49"/>
        <v>NO</v>
      </c>
      <c r="R280" s="76" t="s">
        <v>371</v>
      </c>
      <c r="S280" s="41">
        <v>13310.75</v>
      </c>
      <c r="T280" s="47">
        <v>1547.3409595074668</v>
      </c>
      <c r="U280" s="47">
        <v>1724</v>
      </c>
      <c r="V280" s="48">
        <v>1507.1191970429059</v>
      </c>
      <c r="W280" s="49">
        <f t="shared" si="44"/>
        <v>1</v>
      </c>
      <c r="X280" s="34">
        <f t="shared" si="50"/>
        <v>1</v>
      </c>
      <c r="Y280" s="34">
        <f t="shared" si="45"/>
        <v>0</v>
      </c>
      <c r="Z280" s="36">
        <f t="shared" si="46"/>
        <v>0</v>
      </c>
      <c r="AA280" s="86" t="str">
        <f t="shared" si="51"/>
        <v>SRSA</v>
      </c>
      <c r="AB280" s="49">
        <f t="shared" si="52"/>
        <v>1</v>
      </c>
      <c r="AC280" s="34">
        <f t="shared" si="53"/>
        <v>0</v>
      </c>
      <c r="AD280" s="36">
        <f t="shared" si="54"/>
        <v>0</v>
      </c>
      <c r="AE280" s="86" t="str">
        <f t="shared" si="47"/>
        <v>-</v>
      </c>
      <c r="AF280" s="49">
        <f t="shared" si="48"/>
        <v>0</v>
      </c>
    </row>
    <row r="281" spans="1:32" ht="12.75">
      <c r="A281" s="91">
        <v>1925050</v>
      </c>
      <c r="B281" s="91" t="s">
        <v>604</v>
      </c>
      <c r="C281" s="49" t="s">
        <v>605</v>
      </c>
      <c r="D281" s="34" t="s">
        <v>984</v>
      </c>
      <c r="E281" s="34" t="s">
        <v>606</v>
      </c>
      <c r="F281" s="34">
        <v>51358</v>
      </c>
      <c r="G281" s="35" t="s">
        <v>354</v>
      </c>
      <c r="H281" s="36">
        <v>7128375211</v>
      </c>
      <c r="I281" s="37">
        <v>7</v>
      </c>
      <c r="J281" s="38" t="s">
        <v>371</v>
      </c>
      <c r="K281" s="72"/>
      <c r="L281" s="64">
        <v>234</v>
      </c>
      <c r="M281" s="68" t="s">
        <v>368</v>
      </c>
      <c r="N281" s="46">
        <v>10.35856574</v>
      </c>
      <c r="O281" s="38" t="s">
        <v>368</v>
      </c>
      <c r="P281" s="40"/>
      <c r="Q281" s="72" t="str">
        <f t="shared" si="49"/>
        <v>NO</v>
      </c>
      <c r="R281" s="76" t="s">
        <v>371</v>
      </c>
      <c r="S281" s="41">
        <v>13717.89</v>
      </c>
      <c r="T281" s="47">
        <v>1540.3832844962753</v>
      </c>
      <c r="U281" s="47">
        <v>1934</v>
      </c>
      <c r="V281" s="48">
        <v>1808.8464001992497</v>
      </c>
      <c r="W281" s="49">
        <f t="shared" si="44"/>
        <v>1</v>
      </c>
      <c r="X281" s="34">
        <f t="shared" si="50"/>
        <v>1</v>
      </c>
      <c r="Y281" s="34">
        <f t="shared" si="45"/>
        <v>0</v>
      </c>
      <c r="Z281" s="36">
        <f t="shared" si="46"/>
        <v>0</v>
      </c>
      <c r="AA281" s="86" t="str">
        <f t="shared" si="51"/>
        <v>SRSA</v>
      </c>
      <c r="AB281" s="49">
        <f t="shared" si="52"/>
        <v>1</v>
      </c>
      <c r="AC281" s="34">
        <f t="shared" si="53"/>
        <v>0</v>
      </c>
      <c r="AD281" s="36">
        <f t="shared" si="54"/>
        <v>0</v>
      </c>
      <c r="AE281" s="86" t="str">
        <f t="shared" si="47"/>
        <v>-</v>
      </c>
      <c r="AF281" s="49">
        <f t="shared" si="48"/>
        <v>0</v>
      </c>
    </row>
    <row r="282" spans="1:32" ht="12.75">
      <c r="A282" s="91">
        <v>1925140</v>
      </c>
      <c r="B282" s="91" t="s">
        <v>607</v>
      </c>
      <c r="C282" s="49" t="s">
        <v>608</v>
      </c>
      <c r="D282" s="34" t="s">
        <v>609</v>
      </c>
      <c r="E282" s="34" t="s">
        <v>610</v>
      </c>
      <c r="F282" s="34">
        <v>50583</v>
      </c>
      <c r="G282" s="35" t="s">
        <v>354</v>
      </c>
      <c r="H282" s="36">
        <v>7126627030</v>
      </c>
      <c r="I282" s="37">
        <v>7</v>
      </c>
      <c r="J282" s="38" t="s">
        <v>371</v>
      </c>
      <c r="K282" s="72"/>
      <c r="L282" s="64">
        <v>452</v>
      </c>
      <c r="M282" s="68" t="s">
        <v>368</v>
      </c>
      <c r="N282" s="46">
        <v>15.43478261</v>
      </c>
      <c r="O282" s="38" t="s">
        <v>368</v>
      </c>
      <c r="P282" s="40"/>
      <c r="Q282" s="72" t="str">
        <f t="shared" si="49"/>
        <v>NO</v>
      </c>
      <c r="R282" s="76" t="s">
        <v>371</v>
      </c>
      <c r="S282" s="41">
        <v>23943.11</v>
      </c>
      <c r="T282" s="47">
        <v>1838.0147067635996</v>
      </c>
      <c r="U282" s="47">
        <v>2707</v>
      </c>
      <c r="V282" s="48">
        <v>3821.6688127654616</v>
      </c>
      <c r="W282" s="49">
        <f t="shared" si="44"/>
        <v>1</v>
      </c>
      <c r="X282" s="34">
        <f t="shared" si="50"/>
        <v>1</v>
      </c>
      <c r="Y282" s="34">
        <f t="shared" si="45"/>
        <v>0</v>
      </c>
      <c r="Z282" s="36">
        <f t="shared" si="46"/>
        <v>0</v>
      </c>
      <c r="AA282" s="86" t="str">
        <f t="shared" si="51"/>
        <v>SRSA</v>
      </c>
      <c r="AB282" s="49">
        <f t="shared" si="52"/>
        <v>1</v>
      </c>
      <c r="AC282" s="34">
        <f t="shared" si="53"/>
        <v>0</v>
      </c>
      <c r="AD282" s="36">
        <f t="shared" si="54"/>
        <v>0</v>
      </c>
      <c r="AE282" s="86" t="str">
        <f t="shared" si="47"/>
        <v>-</v>
      </c>
      <c r="AF282" s="49">
        <f t="shared" si="48"/>
        <v>0</v>
      </c>
    </row>
    <row r="283" spans="1:32" ht="12.75">
      <c r="A283" s="91">
        <v>1925320</v>
      </c>
      <c r="B283" s="91" t="s">
        <v>615</v>
      </c>
      <c r="C283" s="49" t="s">
        <v>616</v>
      </c>
      <c r="D283" s="34" t="s">
        <v>617</v>
      </c>
      <c r="E283" s="34" t="s">
        <v>1343</v>
      </c>
      <c r="F283" s="34">
        <v>50313</v>
      </c>
      <c r="G283" s="35" t="s">
        <v>354</v>
      </c>
      <c r="H283" s="36">
        <v>5152640866</v>
      </c>
      <c r="I283" s="37">
        <v>4</v>
      </c>
      <c r="J283" s="38" t="s">
        <v>368</v>
      </c>
      <c r="K283" s="72"/>
      <c r="L283" s="64">
        <v>1354</v>
      </c>
      <c r="M283" s="68" t="s">
        <v>368</v>
      </c>
      <c r="N283" s="46">
        <v>7.391910739</v>
      </c>
      <c r="O283" s="38" t="s">
        <v>368</v>
      </c>
      <c r="P283" s="40"/>
      <c r="Q283" s="72" t="str">
        <f t="shared" si="49"/>
        <v>NO</v>
      </c>
      <c r="R283" s="76" t="s">
        <v>368</v>
      </c>
      <c r="S283" s="41">
        <v>41111.66</v>
      </c>
      <c r="T283" s="47">
        <v>3628.615842768609</v>
      </c>
      <c r="U283" s="47">
        <v>6159</v>
      </c>
      <c r="V283" s="48">
        <v>10296.197122221169</v>
      </c>
      <c r="W283" s="49">
        <f t="shared" si="44"/>
        <v>0</v>
      </c>
      <c r="X283" s="34">
        <f t="shared" si="50"/>
        <v>0</v>
      </c>
      <c r="Y283" s="34">
        <f t="shared" si="45"/>
        <v>0</v>
      </c>
      <c r="Z283" s="36">
        <f t="shared" si="46"/>
        <v>0</v>
      </c>
      <c r="AA283" s="86" t="str">
        <f t="shared" si="51"/>
        <v>-</v>
      </c>
      <c r="AB283" s="49">
        <f t="shared" si="52"/>
        <v>0</v>
      </c>
      <c r="AC283" s="34">
        <f t="shared" si="53"/>
        <v>0</v>
      </c>
      <c r="AD283" s="36">
        <f t="shared" si="54"/>
        <v>0</v>
      </c>
      <c r="AE283" s="86" t="str">
        <f t="shared" si="47"/>
        <v>-</v>
      </c>
      <c r="AF283" s="49">
        <f t="shared" si="48"/>
        <v>0</v>
      </c>
    </row>
    <row r="284" spans="1:32" ht="12.75">
      <c r="A284" s="91">
        <v>1925380</v>
      </c>
      <c r="B284" s="91" t="s">
        <v>618</v>
      </c>
      <c r="C284" s="49" t="s">
        <v>619</v>
      </c>
      <c r="D284" s="34" t="s">
        <v>620</v>
      </c>
      <c r="E284" s="34" t="s">
        <v>621</v>
      </c>
      <c r="F284" s="34">
        <v>51053</v>
      </c>
      <c r="G284" s="35" t="s">
        <v>354</v>
      </c>
      <c r="H284" s="36">
        <v>7122754267</v>
      </c>
      <c r="I284" s="37">
        <v>7</v>
      </c>
      <c r="J284" s="38" t="s">
        <v>371</v>
      </c>
      <c r="K284" s="72"/>
      <c r="L284" s="64">
        <v>435</v>
      </c>
      <c r="M284" s="68" t="s">
        <v>368</v>
      </c>
      <c r="N284" s="46">
        <v>6.976744186</v>
      </c>
      <c r="O284" s="38" t="s">
        <v>368</v>
      </c>
      <c r="P284" s="40"/>
      <c r="Q284" s="72" t="str">
        <f t="shared" si="49"/>
        <v>NO</v>
      </c>
      <c r="R284" s="76" t="s">
        <v>371</v>
      </c>
      <c r="S284" s="41">
        <v>19818.14</v>
      </c>
      <c r="T284" s="47">
        <v>2082.905824728005</v>
      </c>
      <c r="U284" s="47">
        <v>2855</v>
      </c>
      <c r="V284" s="48">
        <v>2360.632228747637</v>
      </c>
      <c r="W284" s="49">
        <f t="shared" si="44"/>
        <v>1</v>
      </c>
      <c r="X284" s="34">
        <f t="shared" si="50"/>
        <v>1</v>
      </c>
      <c r="Y284" s="34">
        <f t="shared" si="45"/>
        <v>0</v>
      </c>
      <c r="Z284" s="36">
        <f t="shared" si="46"/>
        <v>0</v>
      </c>
      <c r="AA284" s="86" t="str">
        <f t="shared" si="51"/>
        <v>SRSA</v>
      </c>
      <c r="AB284" s="49">
        <f t="shared" si="52"/>
        <v>1</v>
      </c>
      <c r="AC284" s="34">
        <f t="shared" si="53"/>
        <v>0</v>
      </c>
      <c r="AD284" s="36">
        <f t="shared" si="54"/>
        <v>0</v>
      </c>
      <c r="AE284" s="86" t="str">
        <f t="shared" si="47"/>
        <v>-</v>
      </c>
      <c r="AF284" s="49">
        <f t="shared" si="48"/>
        <v>0</v>
      </c>
    </row>
    <row r="285" spans="1:32" ht="12.75">
      <c r="A285" s="91">
        <v>1925410</v>
      </c>
      <c r="B285" s="91" t="s">
        <v>622</v>
      </c>
      <c r="C285" s="49" t="s">
        <v>623</v>
      </c>
      <c r="D285" s="34" t="s">
        <v>624</v>
      </c>
      <c r="E285" s="34" t="s">
        <v>625</v>
      </c>
      <c r="F285" s="34">
        <v>51461</v>
      </c>
      <c r="G285" s="35">
        <v>250</v>
      </c>
      <c r="H285" s="36">
        <v>7126763313</v>
      </c>
      <c r="I285" s="37">
        <v>7</v>
      </c>
      <c r="J285" s="38" t="s">
        <v>371</v>
      </c>
      <c r="K285" s="72"/>
      <c r="L285" s="64">
        <v>186</v>
      </c>
      <c r="M285" s="68" t="s">
        <v>368</v>
      </c>
      <c r="N285" s="46">
        <v>2.893890675</v>
      </c>
      <c r="O285" s="38" t="s">
        <v>368</v>
      </c>
      <c r="P285" s="40"/>
      <c r="Q285" s="72" t="str">
        <f t="shared" si="49"/>
        <v>NO</v>
      </c>
      <c r="R285" s="76" t="s">
        <v>371</v>
      </c>
      <c r="S285" s="41">
        <v>12242.13</v>
      </c>
      <c r="T285" s="47">
        <v>1317.3770090802218</v>
      </c>
      <c r="U285" s="47">
        <v>1554</v>
      </c>
      <c r="V285" s="48">
        <v>1306.3209137133242</v>
      </c>
      <c r="W285" s="49">
        <f t="shared" si="44"/>
        <v>1</v>
      </c>
      <c r="X285" s="34">
        <f t="shared" si="50"/>
        <v>1</v>
      </c>
      <c r="Y285" s="34">
        <f t="shared" si="45"/>
        <v>0</v>
      </c>
      <c r="Z285" s="36">
        <f t="shared" si="46"/>
        <v>0</v>
      </c>
      <c r="AA285" s="86" t="str">
        <f t="shared" si="51"/>
        <v>SRSA</v>
      </c>
      <c r="AB285" s="49">
        <f t="shared" si="52"/>
        <v>1</v>
      </c>
      <c r="AC285" s="34">
        <f t="shared" si="53"/>
        <v>0</v>
      </c>
      <c r="AD285" s="36">
        <f t="shared" si="54"/>
        <v>0</v>
      </c>
      <c r="AE285" s="86" t="str">
        <f t="shared" si="47"/>
        <v>-</v>
      </c>
      <c r="AF285" s="49">
        <f t="shared" si="48"/>
        <v>0</v>
      </c>
    </row>
    <row r="286" spans="1:32" ht="12.75">
      <c r="A286" s="91">
        <v>1925560</v>
      </c>
      <c r="B286" s="91" t="s">
        <v>626</v>
      </c>
      <c r="C286" s="49" t="s">
        <v>627</v>
      </c>
      <c r="D286" s="34" t="s">
        <v>628</v>
      </c>
      <c r="E286" s="34" t="s">
        <v>629</v>
      </c>
      <c r="F286" s="34">
        <v>50539</v>
      </c>
      <c r="G286" s="35">
        <v>109</v>
      </c>
      <c r="H286" s="36">
        <v>5158892261</v>
      </c>
      <c r="I286" s="37">
        <v>7</v>
      </c>
      <c r="J286" s="38" t="s">
        <v>371</v>
      </c>
      <c r="K286" s="72"/>
      <c r="L286" s="64">
        <v>217</v>
      </c>
      <c r="M286" s="68" t="s">
        <v>368</v>
      </c>
      <c r="N286" s="46">
        <v>12.95546559</v>
      </c>
      <c r="O286" s="38" t="s">
        <v>368</v>
      </c>
      <c r="P286" s="40"/>
      <c r="Q286" s="72" t="str">
        <f t="shared" si="49"/>
        <v>NO</v>
      </c>
      <c r="R286" s="76" t="s">
        <v>371</v>
      </c>
      <c r="S286" s="41">
        <v>13145.78</v>
      </c>
      <c r="T286" s="47">
        <v>1185.4087227261016</v>
      </c>
      <c r="U286" s="47">
        <v>1536</v>
      </c>
      <c r="V286" s="48">
        <v>1649.235730793681</v>
      </c>
      <c r="W286" s="49">
        <f t="shared" si="44"/>
        <v>1</v>
      </c>
      <c r="X286" s="34">
        <f t="shared" si="50"/>
        <v>1</v>
      </c>
      <c r="Y286" s="34">
        <f t="shared" si="45"/>
        <v>0</v>
      </c>
      <c r="Z286" s="36">
        <f t="shared" si="46"/>
        <v>0</v>
      </c>
      <c r="AA286" s="86" t="str">
        <f t="shared" si="51"/>
        <v>SRSA</v>
      </c>
      <c r="AB286" s="49">
        <f t="shared" si="52"/>
        <v>1</v>
      </c>
      <c r="AC286" s="34">
        <f t="shared" si="53"/>
        <v>0</v>
      </c>
      <c r="AD286" s="36">
        <f t="shared" si="54"/>
        <v>0</v>
      </c>
      <c r="AE286" s="86" t="str">
        <f t="shared" si="47"/>
        <v>-</v>
      </c>
      <c r="AF286" s="49">
        <f t="shared" si="48"/>
        <v>0</v>
      </c>
    </row>
    <row r="287" spans="1:32" ht="12.75">
      <c r="A287" s="91">
        <v>1925590</v>
      </c>
      <c r="B287" s="91" t="s">
        <v>630</v>
      </c>
      <c r="C287" s="49" t="s">
        <v>631</v>
      </c>
      <c r="D287" s="34" t="s">
        <v>276</v>
      </c>
      <c r="E287" s="34" t="s">
        <v>632</v>
      </c>
      <c r="F287" s="34">
        <v>51054</v>
      </c>
      <c r="G287" s="35" t="s">
        <v>354</v>
      </c>
      <c r="H287" s="36">
        <v>7129434338</v>
      </c>
      <c r="I287" s="37" t="s">
        <v>372</v>
      </c>
      <c r="J287" s="38" t="s">
        <v>368</v>
      </c>
      <c r="K287" s="72"/>
      <c r="L287" s="64">
        <v>1271</v>
      </c>
      <c r="M287" s="68" t="s">
        <v>368</v>
      </c>
      <c r="N287" s="46">
        <v>5.441055235</v>
      </c>
      <c r="O287" s="38" t="s">
        <v>368</v>
      </c>
      <c r="P287" s="40"/>
      <c r="Q287" s="72" t="str">
        <f t="shared" si="49"/>
        <v>NO</v>
      </c>
      <c r="R287" s="76" t="s">
        <v>368</v>
      </c>
      <c r="S287" s="41">
        <v>38488.12</v>
      </c>
      <c r="T287" s="47">
        <v>1708.8178156166198</v>
      </c>
      <c r="U287" s="47">
        <v>4145</v>
      </c>
      <c r="V287" s="48">
        <v>6490.506566306133</v>
      </c>
      <c r="W287" s="49">
        <f t="shared" si="44"/>
        <v>0</v>
      </c>
      <c r="X287" s="34">
        <f t="shared" si="50"/>
        <v>0</v>
      </c>
      <c r="Y287" s="34">
        <f t="shared" si="45"/>
        <v>0</v>
      </c>
      <c r="Z287" s="36">
        <f t="shared" si="46"/>
        <v>0</v>
      </c>
      <c r="AA287" s="86" t="str">
        <f t="shared" si="51"/>
        <v>-</v>
      </c>
      <c r="AB287" s="49">
        <f t="shared" si="52"/>
        <v>0</v>
      </c>
      <c r="AC287" s="34">
        <f t="shared" si="53"/>
        <v>0</v>
      </c>
      <c r="AD287" s="36">
        <f t="shared" si="54"/>
        <v>0</v>
      </c>
      <c r="AE287" s="86" t="str">
        <f t="shared" si="47"/>
        <v>-</v>
      </c>
      <c r="AF287" s="49">
        <f t="shared" si="48"/>
        <v>0</v>
      </c>
    </row>
    <row r="288" spans="1:32" ht="12.75">
      <c r="A288" s="91">
        <v>1925620</v>
      </c>
      <c r="B288" s="91" t="s">
        <v>633</v>
      </c>
      <c r="C288" s="49" t="s">
        <v>634</v>
      </c>
      <c r="D288" s="34" t="s">
        <v>635</v>
      </c>
      <c r="E288" s="34" t="s">
        <v>307</v>
      </c>
      <c r="F288" s="34">
        <v>52590</v>
      </c>
      <c r="G288" s="35" t="s">
        <v>354</v>
      </c>
      <c r="H288" s="36">
        <v>6418982291</v>
      </c>
      <c r="I288" s="37">
        <v>7</v>
      </c>
      <c r="J288" s="38" t="s">
        <v>371</v>
      </c>
      <c r="K288" s="72"/>
      <c r="L288" s="64">
        <v>294</v>
      </c>
      <c r="M288" s="68" t="s">
        <v>368</v>
      </c>
      <c r="N288" s="46">
        <v>20.38043478</v>
      </c>
      <c r="O288" s="38" t="s">
        <v>371</v>
      </c>
      <c r="P288" s="40"/>
      <c r="Q288" s="72" t="str">
        <f t="shared" si="49"/>
        <v>NO</v>
      </c>
      <c r="R288" s="76" t="s">
        <v>371</v>
      </c>
      <c r="S288" s="41">
        <v>31030.87</v>
      </c>
      <c r="T288" s="47">
        <v>2361.5815729831584</v>
      </c>
      <c r="U288" s="47">
        <v>2894</v>
      </c>
      <c r="V288" s="48">
        <v>2746.184034759564</v>
      </c>
      <c r="W288" s="49">
        <f t="shared" si="44"/>
        <v>1</v>
      </c>
      <c r="X288" s="34">
        <f t="shared" si="50"/>
        <v>1</v>
      </c>
      <c r="Y288" s="34">
        <f t="shared" si="45"/>
        <v>0</v>
      </c>
      <c r="Z288" s="36">
        <f t="shared" si="46"/>
        <v>0</v>
      </c>
      <c r="AA288" s="86" t="str">
        <f t="shared" si="51"/>
        <v>SRSA</v>
      </c>
      <c r="AB288" s="49">
        <f t="shared" si="52"/>
        <v>1</v>
      </c>
      <c r="AC288" s="34">
        <f t="shared" si="53"/>
        <v>1</v>
      </c>
      <c r="AD288" s="36" t="str">
        <f t="shared" si="54"/>
        <v>Initial</v>
      </c>
      <c r="AE288" s="86" t="str">
        <f t="shared" si="47"/>
        <v>-</v>
      </c>
      <c r="AF288" s="49" t="str">
        <f t="shared" si="48"/>
        <v>SRSA</v>
      </c>
    </row>
    <row r="289" spans="1:32" ht="12.75">
      <c r="A289" s="91">
        <v>1925920</v>
      </c>
      <c r="B289" s="91" t="s">
        <v>636</v>
      </c>
      <c r="C289" s="49" t="s">
        <v>637</v>
      </c>
      <c r="D289" s="34" t="s">
        <v>638</v>
      </c>
      <c r="E289" s="34" t="s">
        <v>639</v>
      </c>
      <c r="F289" s="34">
        <v>50475</v>
      </c>
      <c r="G289" s="35" t="s">
        <v>354</v>
      </c>
      <c r="H289" s="36">
        <v>6418924160</v>
      </c>
      <c r="I289" s="37">
        <v>7</v>
      </c>
      <c r="J289" s="38" t="s">
        <v>371</v>
      </c>
      <c r="K289" s="72"/>
      <c r="L289" s="64">
        <v>317</v>
      </c>
      <c r="M289" s="68" t="s">
        <v>368</v>
      </c>
      <c r="N289" s="46">
        <v>2.787456446</v>
      </c>
      <c r="O289" s="38" t="s">
        <v>368</v>
      </c>
      <c r="P289" s="40"/>
      <c r="Q289" s="72" t="str">
        <f t="shared" si="49"/>
        <v>NO</v>
      </c>
      <c r="R289" s="76" t="s">
        <v>371</v>
      </c>
      <c r="S289" s="41">
        <v>12542.87</v>
      </c>
      <c r="T289" s="47">
        <v>764.4373261018035</v>
      </c>
      <c r="U289" s="47">
        <v>1325</v>
      </c>
      <c r="V289" s="48">
        <v>1547.470813834568</v>
      </c>
      <c r="W289" s="49">
        <f t="shared" si="44"/>
        <v>1</v>
      </c>
      <c r="X289" s="34">
        <f t="shared" si="50"/>
        <v>1</v>
      </c>
      <c r="Y289" s="34">
        <f t="shared" si="45"/>
        <v>0</v>
      </c>
      <c r="Z289" s="36">
        <f t="shared" si="46"/>
        <v>0</v>
      </c>
      <c r="AA289" s="86" t="str">
        <f t="shared" si="51"/>
        <v>SRSA</v>
      </c>
      <c r="AB289" s="49">
        <f t="shared" si="52"/>
        <v>1</v>
      </c>
      <c r="AC289" s="34">
        <f t="shared" si="53"/>
        <v>0</v>
      </c>
      <c r="AD289" s="36">
        <f t="shared" si="54"/>
        <v>0</v>
      </c>
      <c r="AE289" s="86" t="str">
        <f t="shared" si="47"/>
        <v>-</v>
      </c>
      <c r="AF289" s="49">
        <f t="shared" si="48"/>
        <v>0</v>
      </c>
    </row>
    <row r="290" spans="1:32" ht="12.75">
      <c r="A290" s="91">
        <v>1925980</v>
      </c>
      <c r="B290" s="91" t="s">
        <v>640</v>
      </c>
      <c r="C290" s="49" t="s">
        <v>641</v>
      </c>
      <c r="D290" s="34" t="s">
        <v>642</v>
      </c>
      <c r="E290" s="34" t="s">
        <v>643</v>
      </c>
      <c r="F290" s="34">
        <v>51201</v>
      </c>
      <c r="G290" s="35" t="s">
        <v>354</v>
      </c>
      <c r="H290" s="36">
        <v>7123242504</v>
      </c>
      <c r="I290" s="37">
        <v>6</v>
      </c>
      <c r="J290" s="38" t="s">
        <v>368</v>
      </c>
      <c r="K290" s="72"/>
      <c r="L290" s="64">
        <v>1001</v>
      </c>
      <c r="M290" s="68" t="s">
        <v>368</v>
      </c>
      <c r="N290" s="46">
        <v>8.681408681</v>
      </c>
      <c r="O290" s="38" t="s">
        <v>368</v>
      </c>
      <c r="P290" s="40"/>
      <c r="Q290" s="72" t="str">
        <f t="shared" si="49"/>
        <v>NO</v>
      </c>
      <c r="R290" s="76" t="s">
        <v>371</v>
      </c>
      <c r="S290" s="41">
        <v>47271.69</v>
      </c>
      <c r="T290" s="47">
        <v>3724.8607982830376</v>
      </c>
      <c r="U290" s="47">
        <v>4847.07</v>
      </c>
      <c r="V290" s="48">
        <v>6081.461733349863</v>
      </c>
      <c r="W290" s="49">
        <f t="shared" si="44"/>
        <v>0</v>
      </c>
      <c r="X290" s="34">
        <f t="shared" si="50"/>
        <v>0</v>
      </c>
      <c r="Y290" s="34">
        <f t="shared" si="45"/>
        <v>0</v>
      </c>
      <c r="Z290" s="36">
        <f t="shared" si="46"/>
        <v>0</v>
      </c>
      <c r="AA290" s="86" t="str">
        <f t="shared" si="51"/>
        <v>-</v>
      </c>
      <c r="AB290" s="49">
        <f t="shared" si="52"/>
        <v>1</v>
      </c>
      <c r="AC290" s="34">
        <f t="shared" si="53"/>
        <v>0</v>
      </c>
      <c r="AD290" s="36">
        <f t="shared" si="54"/>
        <v>0</v>
      </c>
      <c r="AE290" s="86" t="str">
        <f t="shared" si="47"/>
        <v>-</v>
      </c>
      <c r="AF290" s="49">
        <f t="shared" si="48"/>
        <v>0</v>
      </c>
    </row>
    <row r="291" spans="1:32" ht="12.75">
      <c r="A291" s="91">
        <v>1926070</v>
      </c>
      <c r="B291" s="91" t="s">
        <v>644</v>
      </c>
      <c r="C291" s="49" t="s">
        <v>645</v>
      </c>
      <c r="D291" s="34" t="s">
        <v>646</v>
      </c>
      <c r="E291" s="34" t="s">
        <v>647</v>
      </c>
      <c r="F291" s="34">
        <v>51601</v>
      </c>
      <c r="G291" s="35" t="s">
        <v>354</v>
      </c>
      <c r="H291" s="36">
        <v>7122461581</v>
      </c>
      <c r="I291" s="37">
        <v>6</v>
      </c>
      <c r="J291" s="38" t="s">
        <v>368</v>
      </c>
      <c r="K291" s="72"/>
      <c r="L291" s="64">
        <v>966</v>
      </c>
      <c r="M291" s="68" t="s">
        <v>368</v>
      </c>
      <c r="N291" s="46">
        <v>16.43968872</v>
      </c>
      <c r="O291" s="38" t="s">
        <v>368</v>
      </c>
      <c r="P291" s="40"/>
      <c r="Q291" s="72" t="str">
        <f t="shared" si="49"/>
        <v>NO</v>
      </c>
      <c r="R291" s="76" t="s">
        <v>371</v>
      </c>
      <c r="S291" s="41">
        <v>66782.89</v>
      </c>
      <c r="T291" s="47">
        <v>5426.176870225298</v>
      </c>
      <c r="U291" s="47">
        <v>6938</v>
      </c>
      <c r="V291" s="48">
        <v>7696.444494336645</v>
      </c>
      <c r="W291" s="49">
        <f t="shared" si="44"/>
        <v>0</v>
      </c>
      <c r="X291" s="34">
        <f t="shared" si="50"/>
        <v>0</v>
      </c>
      <c r="Y291" s="34">
        <f t="shared" si="45"/>
        <v>0</v>
      </c>
      <c r="Z291" s="36">
        <f t="shared" si="46"/>
        <v>0</v>
      </c>
      <c r="AA291" s="86" t="str">
        <f t="shared" si="51"/>
        <v>-</v>
      </c>
      <c r="AB291" s="49">
        <f t="shared" si="52"/>
        <v>1</v>
      </c>
      <c r="AC291" s="34">
        <f t="shared" si="53"/>
        <v>0</v>
      </c>
      <c r="AD291" s="36">
        <f t="shared" si="54"/>
        <v>0</v>
      </c>
      <c r="AE291" s="86" t="str">
        <f t="shared" si="47"/>
        <v>-</v>
      </c>
      <c r="AF291" s="49">
        <f t="shared" si="48"/>
        <v>0</v>
      </c>
    </row>
    <row r="292" spans="1:32" ht="12.75">
      <c r="A292" s="91">
        <v>1900015</v>
      </c>
      <c r="B292" s="91" t="s">
        <v>948</v>
      </c>
      <c r="C292" s="49" t="s">
        <v>949</v>
      </c>
      <c r="D292" s="34" t="s">
        <v>950</v>
      </c>
      <c r="E292" s="34" t="s">
        <v>951</v>
      </c>
      <c r="F292" s="34">
        <v>51249</v>
      </c>
      <c r="G292" s="35" t="s">
        <v>354</v>
      </c>
      <c r="H292" s="36">
        <v>7127542533</v>
      </c>
      <c r="I292" s="37" t="s">
        <v>374</v>
      </c>
      <c r="J292" s="38" t="s">
        <v>368</v>
      </c>
      <c r="K292" s="72"/>
      <c r="L292" s="64">
        <v>880</v>
      </c>
      <c r="M292" s="68" t="s">
        <v>368</v>
      </c>
      <c r="N292" s="46">
        <v>7.762557078</v>
      </c>
      <c r="O292" s="38" t="s">
        <v>368</v>
      </c>
      <c r="P292" s="40"/>
      <c r="Q292" s="72" t="str">
        <f t="shared" si="49"/>
        <v>NO</v>
      </c>
      <c r="R292" s="76" t="s">
        <v>371</v>
      </c>
      <c r="S292" s="41">
        <v>36083.28</v>
      </c>
      <c r="T292" s="47">
        <v>2701.439785883073</v>
      </c>
      <c r="U292" s="47">
        <v>4231.64</v>
      </c>
      <c r="V292" s="48">
        <v>4814.901226485264</v>
      </c>
      <c r="W292" s="49">
        <f t="shared" si="44"/>
        <v>0</v>
      </c>
      <c r="X292" s="34">
        <f t="shared" si="50"/>
        <v>0</v>
      </c>
      <c r="Y292" s="34">
        <f t="shared" si="45"/>
        <v>0</v>
      </c>
      <c r="Z292" s="36">
        <f t="shared" si="46"/>
        <v>0</v>
      </c>
      <c r="AA292" s="86" t="str">
        <f t="shared" si="51"/>
        <v>-</v>
      </c>
      <c r="AB292" s="49">
        <f t="shared" si="52"/>
        <v>1</v>
      </c>
      <c r="AC292" s="34">
        <f t="shared" si="53"/>
        <v>0</v>
      </c>
      <c r="AD292" s="36">
        <f t="shared" si="54"/>
        <v>0</v>
      </c>
      <c r="AE292" s="86" t="str">
        <f t="shared" si="47"/>
        <v>-</v>
      </c>
      <c r="AF292" s="49">
        <f t="shared" si="48"/>
        <v>0</v>
      </c>
    </row>
    <row r="293" spans="1:32" ht="12.75">
      <c r="A293" s="91">
        <v>1926250</v>
      </c>
      <c r="B293" s="91" t="s">
        <v>648</v>
      </c>
      <c r="C293" s="49" t="s">
        <v>649</v>
      </c>
      <c r="D293" s="34" t="s">
        <v>650</v>
      </c>
      <c r="E293" s="34" t="s">
        <v>651</v>
      </c>
      <c r="F293" s="34">
        <v>51652</v>
      </c>
      <c r="G293" s="35">
        <v>609</v>
      </c>
      <c r="H293" s="36">
        <v>7123742141</v>
      </c>
      <c r="I293" s="37">
        <v>7</v>
      </c>
      <c r="J293" s="38" t="s">
        <v>371</v>
      </c>
      <c r="K293" s="72"/>
      <c r="L293" s="64">
        <v>346</v>
      </c>
      <c r="M293" s="68" t="s">
        <v>368</v>
      </c>
      <c r="N293" s="46">
        <v>9.660574413</v>
      </c>
      <c r="O293" s="38" t="s">
        <v>368</v>
      </c>
      <c r="P293" s="40"/>
      <c r="Q293" s="72" t="str">
        <f t="shared" si="49"/>
        <v>NO</v>
      </c>
      <c r="R293" s="76" t="s">
        <v>371</v>
      </c>
      <c r="S293" s="41">
        <v>20402.06</v>
      </c>
      <c r="T293" s="47">
        <v>1626.9087407087309</v>
      </c>
      <c r="U293" s="47">
        <v>2264</v>
      </c>
      <c r="V293" s="48">
        <v>2968.914190430137</v>
      </c>
      <c r="W293" s="49">
        <f t="shared" si="44"/>
        <v>1</v>
      </c>
      <c r="X293" s="34">
        <f t="shared" si="50"/>
        <v>1</v>
      </c>
      <c r="Y293" s="34">
        <f t="shared" si="45"/>
        <v>0</v>
      </c>
      <c r="Z293" s="36">
        <f t="shared" si="46"/>
        <v>0</v>
      </c>
      <c r="AA293" s="86" t="str">
        <f t="shared" si="51"/>
        <v>SRSA</v>
      </c>
      <c r="AB293" s="49">
        <f t="shared" si="52"/>
        <v>1</v>
      </c>
      <c r="AC293" s="34">
        <f t="shared" si="53"/>
        <v>0</v>
      </c>
      <c r="AD293" s="36">
        <f t="shared" si="54"/>
        <v>0</v>
      </c>
      <c r="AE293" s="86" t="str">
        <f t="shared" si="47"/>
        <v>-</v>
      </c>
      <c r="AF293" s="49">
        <f t="shared" si="48"/>
        <v>0</v>
      </c>
    </row>
    <row r="294" spans="1:32" ht="12.75">
      <c r="A294" s="91">
        <v>1926280</v>
      </c>
      <c r="B294" s="91" t="s">
        <v>652</v>
      </c>
      <c r="C294" s="49" t="s">
        <v>653</v>
      </c>
      <c r="D294" s="34" t="s">
        <v>654</v>
      </c>
      <c r="E294" s="34" t="s">
        <v>655</v>
      </c>
      <c r="F294" s="34">
        <v>52591</v>
      </c>
      <c r="G294" s="35" t="s">
        <v>354</v>
      </c>
      <c r="H294" s="36">
        <v>6416222025</v>
      </c>
      <c r="I294" s="37">
        <v>7</v>
      </c>
      <c r="J294" s="38" t="s">
        <v>371</v>
      </c>
      <c r="K294" s="72"/>
      <c r="L294" s="64">
        <v>654</v>
      </c>
      <c r="M294" s="68" t="s">
        <v>368</v>
      </c>
      <c r="N294" s="46">
        <v>15.8931083</v>
      </c>
      <c r="O294" s="38" t="s">
        <v>368</v>
      </c>
      <c r="P294" s="40"/>
      <c r="Q294" s="72" t="str">
        <f t="shared" si="49"/>
        <v>NO</v>
      </c>
      <c r="R294" s="76" t="s">
        <v>371</v>
      </c>
      <c r="S294" s="41">
        <v>40198.89</v>
      </c>
      <c r="T294" s="47">
        <v>3057.033126877958</v>
      </c>
      <c r="U294" s="47">
        <v>4152</v>
      </c>
      <c r="V294" s="48">
        <v>4880.930546731517</v>
      </c>
      <c r="W294" s="49">
        <f t="shared" si="44"/>
        <v>1</v>
      </c>
      <c r="X294" s="34">
        <f t="shared" si="50"/>
        <v>0</v>
      </c>
      <c r="Y294" s="34">
        <f t="shared" si="45"/>
        <v>0</v>
      </c>
      <c r="Z294" s="36">
        <f t="shared" si="46"/>
        <v>0</v>
      </c>
      <c r="AA294" s="86" t="str">
        <f t="shared" si="51"/>
        <v>-</v>
      </c>
      <c r="AB294" s="49">
        <f t="shared" si="52"/>
        <v>1</v>
      </c>
      <c r="AC294" s="34">
        <f t="shared" si="53"/>
        <v>0</v>
      </c>
      <c r="AD294" s="36">
        <f t="shared" si="54"/>
        <v>0</v>
      </c>
      <c r="AE294" s="86" t="str">
        <f t="shared" si="47"/>
        <v>-</v>
      </c>
      <c r="AF294" s="49">
        <f t="shared" si="48"/>
        <v>0</v>
      </c>
    </row>
    <row r="295" spans="1:32" ht="12.75">
      <c r="A295" s="91">
        <v>1926370</v>
      </c>
      <c r="B295" s="91" t="s">
        <v>656</v>
      </c>
      <c r="C295" s="49" t="s">
        <v>657</v>
      </c>
      <c r="D295" s="34" t="s">
        <v>658</v>
      </c>
      <c r="E295" s="34" t="s">
        <v>659</v>
      </c>
      <c r="F295" s="34">
        <v>51250</v>
      </c>
      <c r="G295" s="35" t="s">
        <v>354</v>
      </c>
      <c r="H295" s="36">
        <v>7127222985</v>
      </c>
      <c r="I295" s="37">
        <v>6</v>
      </c>
      <c r="J295" s="38" t="s">
        <v>368</v>
      </c>
      <c r="K295" s="72"/>
      <c r="L295" s="64">
        <v>939</v>
      </c>
      <c r="M295" s="68" t="s">
        <v>368</v>
      </c>
      <c r="N295" s="46">
        <v>5.107913669</v>
      </c>
      <c r="O295" s="38" t="s">
        <v>368</v>
      </c>
      <c r="P295" s="40"/>
      <c r="Q295" s="72" t="str">
        <f t="shared" si="49"/>
        <v>NO</v>
      </c>
      <c r="R295" s="76" t="s">
        <v>371</v>
      </c>
      <c r="S295" s="41">
        <v>46965.52</v>
      </c>
      <c r="T295" s="47">
        <v>2799.427422214024</v>
      </c>
      <c r="U295" s="47">
        <v>3677.81</v>
      </c>
      <c r="V295" s="48">
        <v>6456.008809309822</v>
      </c>
      <c r="W295" s="49">
        <f t="shared" si="44"/>
        <v>0</v>
      </c>
      <c r="X295" s="34">
        <f t="shared" si="50"/>
        <v>0</v>
      </c>
      <c r="Y295" s="34">
        <f t="shared" si="45"/>
        <v>0</v>
      </c>
      <c r="Z295" s="36">
        <f t="shared" si="46"/>
        <v>0</v>
      </c>
      <c r="AA295" s="86" t="str">
        <f t="shared" si="51"/>
        <v>-</v>
      </c>
      <c r="AB295" s="49">
        <f t="shared" si="52"/>
        <v>1</v>
      </c>
      <c r="AC295" s="34">
        <f t="shared" si="53"/>
        <v>0</v>
      </c>
      <c r="AD295" s="36">
        <f t="shared" si="54"/>
        <v>0</v>
      </c>
      <c r="AE295" s="86" t="str">
        <f t="shared" si="47"/>
        <v>-</v>
      </c>
      <c r="AF295" s="49">
        <f t="shared" si="48"/>
        <v>0</v>
      </c>
    </row>
    <row r="296" spans="1:32" ht="12.75">
      <c r="A296" s="91">
        <v>1900023</v>
      </c>
      <c r="B296" s="91" t="s">
        <v>959</v>
      </c>
      <c r="C296" s="49" t="s">
        <v>960</v>
      </c>
      <c r="D296" s="34" t="s">
        <v>961</v>
      </c>
      <c r="E296" s="34" t="s">
        <v>962</v>
      </c>
      <c r="F296" s="34">
        <v>50585</v>
      </c>
      <c r="G296" s="35" t="s">
        <v>354</v>
      </c>
      <c r="H296" s="36">
        <v>7122832571</v>
      </c>
      <c r="I296" s="37">
        <v>7</v>
      </c>
      <c r="J296" s="38" t="s">
        <v>371</v>
      </c>
      <c r="K296" s="72"/>
      <c r="L296" s="64">
        <v>514</v>
      </c>
      <c r="M296" s="68" t="s">
        <v>368</v>
      </c>
      <c r="N296" s="46">
        <v>5.895196507</v>
      </c>
      <c r="O296" s="38" t="s">
        <v>368</v>
      </c>
      <c r="P296" s="40"/>
      <c r="Q296" s="72" t="str">
        <f t="shared" si="49"/>
        <v>NO</v>
      </c>
      <c r="R296" s="76" t="s">
        <v>371</v>
      </c>
      <c r="S296" s="41">
        <v>21007.23</v>
      </c>
      <c r="T296" s="47">
        <v>1818.986320125067</v>
      </c>
      <c r="U296" s="47">
        <v>2661</v>
      </c>
      <c r="V296" s="48">
        <v>3662.5264897408983</v>
      </c>
      <c r="W296" s="49">
        <f t="shared" si="44"/>
        <v>1</v>
      </c>
      <c r="X296" s="34">
        <f t="shared" si="50"/>
        <v>1</v>
      </c>
      <c r="Y296" s="34">
        <f t="shared" si="45"/>
        <v>0</v>
      </c>
      <c r="Z296" s="36">
        <f t="shared" si="46"/>
        <v>0</v>
      </c>
      <c r="AA296" s="86" t="str">
        <f t="shared" si="51"/>
        <v>SRSA</v>
      </c>
      <c r="AB296" s="49">
        <f t="shared" si="52"/>
        <v>1</v>
      </c>
      <c r="AC296" s="34">
        <f t="shared" si="53"/>
        <v>0</v>
      </c>
      <c r="AD296" s="36">
        <f t="shared" si="54"/>
        <v>0</v>
      </c>
      <c r="AE296" s="86" t="str">
        <f t="shared" si="47"/>
        <v>-</v>
      </c>
      <c r="AF296" s="49">
        <f t="shared" si="48"/>
        <v>0</v>
      </c>
    </row>
    <row r="297" spans="1:32" ht="12.75">
      <c r="A297" s="91">
        <v>1926400</v>
      </c>
      <c r="B297" s="91" t="s">
        <v>660</v>
      </c>
      <c r="C297" s="49" t="s">
        <v>661</v>
      </c>
      <c r="D297" s="34" t="s">
        <v>662</v>
      </c>
      <c r="E297" s="34" t="s">
        <v>663</v>
      </c>
      <c r="F297" s="34">
        <v>51105</v>
      </c>
      <c r="G297" s="35" t="s">
        <v>354</v>
      </c>
      <c r="H297" s="36">
        <v>7122796667</v>
      </c>
      <c r="I297" s="37" t="s">
        <v>385</v>
      </c>
      <c r="J297" s="38" t="s">
        <v>368</v>
      </c>
      <c r="K297" s="72"/>
      <c r="L297" s="64">
        <v>14190</v>
      </c>
      <c r="M297" s="68" t="s">
        <v>368</v>
      </c>
      <c r="N297" s="46">
        <v>13.80084691</v>
      </c>
      <c r="O297" s="38" t="s">
        <v>368</v>
      </c>
      <c r="P297" s="40"/>
      <c r="Q297" s="72" t="str">
        <f t="shared" si="49"/>
        <v>NO</v>
      </c>
      <c r="R297" s="76" t="s">
        <v>368</v>
      </c>
      <c r="S297" s="41">
        <v>746985.48</v>
      </c>
      <c r="T297" s="47">
        <v>62379.81478864958</v>
      </c>
      <c r="U297" s="47">
        <v>76126.84</v>
      </c>
      <c r="V297" s="48">
        <v>115045.0828722911</v>
      </c>
      <c r="W297" s="49">
        <f t="shared" si="44"/>
        <v>0</v>
      </c>
      <c r="X297" s="34">
        <f t="shared" si="50"/>
        <v>0</v>
      </c>
      <c r="Y297" s="34">
        <f t="shared" si="45"/>
        <v>0</v>
      </c>
      <c r="Z297" s="36">
        <f t="shared" si="46"/>
        <v>0</v>
      </c>
      <c r="AA297" s="86" t="str">
        <f t="shared" si="51"/>
        <v>-</v>
      </c>
      <c r="AB297" s="49">
        <f t="shared" si="52"/>
        <v>0</v>
      </c>
      <c r="AC297" s="34">
        <f t="shared" si="53"/>
        <v>0</v>
      </c>
      <c r="AD297" s="36">
        <f t="shared" si="54"/>
        <v>0</v>
      </c>
      <c r="AE297" s="86" t="str">
        <f t="shared" si="47"/>
        <v>-</v>
      </c>
      <c r="AF297" s="49">
        <f t="shared" si="48"/>
        <v>0</v>
      </c>
    </row>
    <row r="298" spans="1:32" ht="12.75">
      <c r="A298" s="91">
        <v>1926580</v>
      </c>
      <c r="B298" s="91" t="s">
        <v>664</v>
      </c>
      <c r="C298" s="49" t="s">
        <v>665</v>
      </c>
      <c r="D298" s="34" t="s">
        <v>666</v>
      </c>
      <c r="E298" s="34" t="s">
        <v>667</v>
      </c>
      <c r="F298" s="34">
        <v>52333</v>
      </c>
      <c r="G298" s="35" t="s">
        <v>354</v>
      </c>
      <c r="H298" s="36">
        <v>3196243401</v>
      </c>
      <c r="I298" s="37">
        <v>8</v>
      </c>
      <c r="J298" s="38" t="s">
        <v>371</v>
      </c>
      <c r="K298" s="72"/>
      <c r="L298" s="64">
        <v>1141</v>
      </c>
      <c r="M298" s="68" t="s">
        <v>368</v>
      </c>
      <c r="N298" s="46">
        <v>0.262927257</v>
      </c>
      <c r="O298" s="38" t="s">
        <v>368</v>
      </c>
      <c r="P298" s="40"/>
      <c r="Q298" s="72" t="str">
        <f t="shared" si="49"/>
        <v>NO</v>
      </c>
      <c r="R298" s="76" t="s">
        <v>371</v>
      </c>
      <c r="S298" s="41">
        <v>14637.76</v>
      </c>
      <c r="T298" s="47">
        <v>612.0533645351235</v>
      </c>
      <c r="U298" s="47">
        <v>2750</v>
      </c>
      <c r="V298" s="48">
        <v>5386.578342424149</v>
      </c>
      <c r="W298" s="49">
        <f t="shared" si="44"/>
        <v>1</v>
      </c>
      <c r="X298" s="34">
        <f t="shared" si="50"/>
        <v>0</v>
      </c>
      <c r="Y298" s="34">
        <f t="shared" si="45"/>
        <v>0</v>
      </c>
      <c r="Z298" s="36">
        <f t="shared" si="46"/>
        <v>0</v>
      </c>
      <c r="AA298" s="86" t="str">
        <f t="shared" si="51"/>
        <v>-</v>
      </c>
      <c r="AB298" s="49">
        <f t="shared" si="52"/>
        <v>1</v>
      </c>
      <c r="AC298" s="34">
        <f t="shared" si="53"/>
        <v>0</v>
      </c>
      <c r="AD298" s="36">
        <f t="shared" si="54"/>
        <v>0</v>
      </c>
      <c r="AE298" s="86" t="str">
        <f t="shared" si="47"/>
        <v>-</v>
      </c>
      <c r="AF298" s="49">
        <f t="shared" si="48"/>
        <v>0</v>
      </c>
    </row>
    <row r="299" spans="1:32" ht="12.75">
      <c r="A299" s="91">
        <v>1926610</v>
      </c>
      <c r="B299" s="91" t="s">
        <v>668</v>
      </c>
      <c r="C299" s="49" t="s">
        <v>669</v>
      </c>
      <c r="D299" s="34" t="s">
        <v>670</v>
      </c>
      <c r="E299" s="34" t="s">
        <v>671</v>
      </c>
      <c r="F299" s="34">
        <v>51341</v>
      </c>
      <c r="G299" s="35" t="s">
        <v>354</v>
      </c>
      <c r="H299" s="36">
        <v>7128352275</v>
      </c>
      <c r="I299" s="37">
        <v>7</v>
      </c>
      <c r="J299" s="38" t="s">
        <v>371</v>
      </c>
      <c r="K299" s="72"/>
      <c r="L299" s="64">
        <v>72</v>
      </c>
      <c r="M299" s="68" t="s">
        <v>368</v>
      </c>
      <c r="N299" s="46">
        <v>7.52688172</v>
      </c>
      <c r="O299" s="38" t="s">
        <v>368</v>
      </c>
      <c r="P299" s="40"/>
      <c r="Q299" s="72" t="str">
        <f t="shared" si="49"/>
        <v>NO</v>
      </c>
      <c r="R299" s="76" t="s">
        <v>371</v>
      </c>
      <c r="S299" s="41">
        <v>4544.75</v>
      </c>
      <c r="T299" s="47">
        <v>652.3060910155693</v>
      </c>
      <c r="U299" s="47">
        <v>748</v>
      </c>
      <c r="V299" s="48">
        <v>379.47532695943227</v>
      </c>
      <c r="W299" s="49">
        <f t="shared" si="44"/>
        <v>1</v>
      </c>
      <c r="X299" s="34">
        <f t="shared" si="50"/>
        <v>1</v>
      </c>
      <c r="Y299" s="34">
        <f t="shared" si="45"/>
        <v>0</v>
      </c>
      <c r="Z299" s="36">
        <f t="shared" si="46"/>
        <v>0</v>
      </c>
      <c r="AA299" s="86" t="str">
        <f t="shared" si="51"/>
        <v>SRSA</v>
      </c>
      <c r="AB299" s="49">
        <f t="shared" si="52"/>
        <v>1</v>
      </c>
      <c r="AC299" s="34">
        <f t="shared" si="53"/>
        <v>0</v>
      </c>
      <c r="AD299" s="36">
        <f t="shared" si="54"/>
        <v>0</v>
      </c>
      <c r="AE299" s="86" t="str">
        <f t="shared" si="47"/>
        <v>-</v>
      </c>
      <c r="AF299" s="49">
        <f t="shared" si="48"/>
        <v>0</v>
      </c>
    </row>
    <row r="300" spans="1:32" ht="12.75">
      <c r="A300" s="91">
        <v>1926640</v>
      </c>
      <c r="B300" s="91" t="s">
        <v>672</v>
      </c>
      <c r="C300" s="49" t="s">
        <v>673</v>
      </c>
      <c r="D300" s="34" t="s">
        <v>674</v>
      </c>
      <c r="E300" s="34" t="s">
        <v>675</v>
      </c>
      <c r="F300" s="34">
        <v>50130</v>
      </c>
      <c r="G300" s="35" t="s">
        <v>354</v>
      </c>
      <c r="H300" s="36">
        <v>5158275479</v>
      </c>
      <c r="I300" s="37">
        <v>7</v>
      </c>
      <c r="J300" s="38" t="s">
        <v>371</v>
      </c>
      <c r="K300" s="72"/>
      <c r="L300" s="64">
        <v>670</v>
      </c>
      <c r="M300" s="68" t="s">
        <v>368</v>
      </c>
      <c r="N300" s="46">
        <v>7.529722589</v>
      </c>
      <c r="O300" s="38" t="s">
        <v>368</v>
      </c>
      <c r="P300" s="40"/>
      <c r="Q300" s="72" t="str">
        <f t="shared" si="49"/>
        <v>NO</v>
      </c>
      <c r="R300" s="76" t="s">
        <v>371</v>
      </c>
      <c r="S300" s="41">
        <v>23583.85</v>
      </c>
      <c r="T300" s="47">
        <v>1885.8831945896693</v>
      </c>
      <c r="U300" s="47">
        <v>3146</v>
      </c>
      <c r="V300" s="48">
        <v>3513.8429626243533</v>
      </c>
      <c r="W300" s="49">
        <f t="shared" si="44"/>
        <v>1</v>
      </c>
      <c r="X300" s="34">
        <f t="shared" si="50"/>
        <v>0</v>
      </c>
      <c r="Y300" s="34">
        <f t="shared" si="45"/>
        <v>0</v>
      </c>
      <c r="Z300" s="36">
        <f t="shared" si="46"/>
        <v>0</v>
      </c>
      <c r="AA300" s="86" t="str">
        <f t="shared" si="51"/>
        <v>-</v>
      </c>
      <c r="AB300" s="49">
        <f t="shared" si="52"/>
        <v>1</v>
      </c>
      <c r="AC300" s="34">
        <f t="shared" si="53"/>
        <v>0</v>
      </c>
      <c r="AD300" s="36">
        <f t="shared" si="54"/>
        <v>0</v>
      </c>
      <c r="AE300" s="86" t="str">
        <f t="shared" si="47"/>
        <v>-</v>
      </c>
      <c r="AF300" s="49">
        <f t="shared" si="48"/>
        <v>0</v>
      </c>
    </row>
    <row r="301" spans="1:32" ht="12.75">
      <c r="A301" s="91">
        <v>1900026</v>
      </c>
      <c r="B301" s="91" t="s">
        <v>970</v>
      </c>
      <c r="C301" s="49" t="s">
        <v>971</v>
      </c>
      <c r="D301" s="34" t="s">
        <v>972</v>
      </c>
      <c r="E301" s="34" t="s">
        <v>973</v>
      </c>
      <c r="F301" s="34">
        <v>51046</v>
      </c>
      <c r="G301" s="35">
        <v>638</v>
      </c>
      <c r="H301" s="36">
        <v>7129492115</v>
      </c>
      <c r="I301" s="37" t="s">
        <v>375</v>
      </c>
      <c r="J301" s="38" t="s">
        <v>371</v>
      </c>
      <c r="K301" s="72"/>
      <c r="L301" s="64">
        <v>670</v>
      </c>
      <c r="M301" s="68" t="s">
        <v>368</v>
      </c>
      <c r="N301" s="46">
        <v>9.476309227</v>
      </c>
      <c r="O301" s="38" t="s">
        <v>368</v>
      </c>
      <c r="P301" s="40"/>
      <c r="Q301" s="72" t="str">
        <f t="shared" si="49"/>
        <v>NO</v>
      </c>
      <c r="R301" s="76" t="s">
        <v>371</v>
      </c>
      <c r="S301" s="41">
        <v>46452.36</v>
      </c>
      <c r="T301" s="47">
        <v>3418.662544473565</v>
      </c>
      <c r="U301" s="47">
        <v>4565</v>
      </c>
      <c r="V301" s="48">
        <v>3587.7667276164507</v>
      </c>
      <c r="W301" s="49">
        <f t="shared" si="44"/>
        <v>1</v>
      </c>
      <c r="X301" s="34">
        <f t="shared" si="50"/>
        <v>0</v>
      </c>
      <c r="Y301" s="34">
        <f t="shared" si="45"/>
        <v>0</v>
      </c>
      <c r="Z301" s="36">
        <f t="shared" si="46"/>
        <v>0</v>
      </c>
      <c r="AA301" s="86" t="str">
        <f t="shared" si="51"/>
        <v>-</v>
      </c>
      <c r="AB301" s="49">
        <f t="shared" si="52"/>
        <v>1</v>
      </c>
      <c r="AC301" s="34">
        <f t="shared" si="53"/>
        <v>0</v>
      </c>
      <c r="AD301" s="36">
        <f t="shared" si="54"/>
        <v>0</v>
      </c>
      <c r="AE301" s="86" t="str">
        <f t="shared" si="47"/>
        <v>-</v>
      </c>
      <c r="AF301" s="49">
        <f t="shared" si="48"/>
        <v>0</v>
      </c>
    </row>
    <row r="302" spans="1:32" ht="12.75">
      <c r="A302" s="91">
        <v>1926670</v>
      </c>
      <c r="B302" s="91" t="s">
        <v>676</v>
      </c>
      <c r="C302" s="49" t="s">
        <v>677</v>
      </c>
      <c r="D302" s="34" t="s">
        <v>1009</v>
      </c>
      <c r="E302" s="34" t="s">
        <v>678</v>
      </c>
      <c r="F302" s="34">
        <v>51637</v>
      </c>
      <c r="G302" s="35">
        <v>98</v>
      </c>
      <c r="H302" s="36">
        <v>7125823212</v>
      </c>
      <c r="I302" s="37">
        <v>7</v>
      </c>
      <c r="J302" s="38" t="s">
        <v>371</v>
      </c>
      <c r="K302" s="72"/>
      <c r="L302" s="64">
        <v>259</v>
      </c>
      <c r="M302" s="68" t="s">
        <v>368</v>
      </c>
      <c r="N302" s="46">
        <v>4.833836858</v>
      </c>
      <c r="O302" s="38" t="s">
        <v>368</v>
      </c>
      <c r="P302" s="40"/>
      <c r="Q302" s="72" t="str">
        <f t="shared" si="49"/>
        <v>NO</v>
      </c>
      <c r="R302" s="76" t="s">
        <v>371</v>
      </c>
      <c r="S302" s="41">
        <v>13943.4</v>
      </c>
      <c r="T302" s="47">
        <v>1674.3395383496784</v>
      </c>
      <c r="U302" s="47">
        <v>2116</v>
      </c>
      <c r="V302" s="48">
        <v>2233.3226159275514</v>
      </c>
      <c r="W302" s="49">
        <f t="shared" si="44"/>
        <v>1</v>
      </c>
      <c r="X302" s="34">
        <f t="shared" si="50"/>
        <v>1</v>
      </c>
      <c r="Y302" s="34">
        <f t="shared" si="45"/>
        <v>0</v>
      </c>
      <c r="Z302" s="36">
        <f t="shared" si="46"/>
        <v>0</v>
      </c>
      <c r="AA302" s="86" t="str">
        <f t="shared" si="51"/>
        <v>SRSA</v>
      </c>
      <c r="AB302" s="49">
        <f t="shared" si="52"/>
        <v>1</v>
      </c>
      <c r="AC302" s="34">
        <f t="shared" si="53"/>
        <v>0</v>
      </c>
      <c r="AD302" s="36">
        <f t="shared" si="54"/>
        <v>0</v>
      </c>
      <c r="AE302" s="86" t="str">
        <f t="shared" si="47"/>
        <v>-</v>
      </c>
      <c r="AF302" s="49">
        <f t="shared" si="48"/>
        <v>0</v>
      </c>
    </row>
    <row r="303" spans="1:32" ht="12.75">
      <c r="A303" s="91">
        <v>1926730</v>
      </c>
      <c r="B303" s="91" t="s">
        <v>679</v>
      </c>
      <c r="C303" s="49" t="s">
        <v>680</v>
      </c>
      <c r="D303" s="34" t="s">
        <v>681</v>
      </c>
      <c r="E303" s="34" t="s">
        <v>682</v>
      </c>
      <c r="F303" s="34">
        <v>52339</v>
      </c>
      <c r="G303" s="35">
        <v>1028</v>
      </c>
      <c r="H303" s="36">
        <v>6414844811</v>
      </c>
      <c r="I303" s="37" t="s">
        <v>374</v>
      </c>
      <c r="J303" s="38" t="s">
        <v>368</v>
      </c>
      <c r="K303" s="72"/>
      <c r="L303" s="64">
        <v>1513</v>
      </c>
      <c r="M303" s="68" t="s">
        <v>368</v>
      </c>
      <c r="N303" s="46">
        <v>10.65902579</v>
      </c>
      <c r="O303" s="38" t="s">
        <v>368</v>
      </c>
      <c r="P303" s="40"/>
      <c r="Q303" s="72" t="str">
        <f t="shared" si="49"/>
        <v>NO</v>
      </c>
      <c r="R303" s="76" t="s">
        <v>371</v>
      </c>
      <c r="S303" s="41">
        <v>79025.92</v>
      </c>
      <c r="T303" s="47">
        <v>7866.477336269604</v>
      </c>
      <c r="U303" s="47">
        <v>10296</v>
      </c>
      <c r="V303" s="48">
        <v>11906.49735933234</v>
      </c>
      <c r="W303" s="49">
        <f t="shared" si="44"/>
        <v>0</v>
      </c>
      <c r="X303" s="34">
        <f t="shared" si="50"/>
        <v>0</v>
      </c>
      <c r="Y303" s="34">
        <f t="shared" si="45"/>
        <v>0</v>
      </c>
      <c r="Z303" s="36">
        <f t="shared" si="46"/>
        <v>0</v>
      </c>
      <c r="AA303" s="86" t="str">
        <f t="shared" si="51"/>
        <v>-</v>
      </c>
      <c r="AB303" s="49">
        <f t="shared" si="52"/>
        <v>1</v>
      </c>
      <c r="AC303" s="34">
        <f t="shared" si="53"/>
        <v>0</v>
      </c>
      <c r="AD303" s="36">
        <f t="shared" si="54"/>
        <v>0</v>
      </c>
      <c r="AE303" s="86" t="str">
        <f t="shared" si="47"/>
        <v>-</v>
      </c>
      <c r="AF303" s="49">
        <f t="shared" si="48"/>
        <v>0</v>
      </c>
    </row>
    <row r="304" spans="1:32" ht="12.75">
      <c r="A304" s="91">
        <v>1926790</v>
      </c>
      <c r="B304" s="91" t="s">
        <v>683</v>
      </c>
      <c r="C304" s="49" t="s">
        <v>684</v>
      </c>
      <c r="D304" s="34" t="s">
        <v>1377</v>
      </c>
      <c r="E304" s="34" t="s">
        <v>685</v>
      </c>
      <c r="F304" s="34">
        <v>52132</v>
      </c>
      <c r="G304" s="35">
        <v>430</v>
      </c>
      <c r="H304" s="36">
        <v>5635623269</v>
      </c>
      <c r="I304" s="37">
        <v>7</v>
      </c>
      <c r="J304" s="38" t="s">
        <v>371</v>
      </c>
      <c r="K304" s="72"/>
      <c r="L304" s="64">
        <v>599</v>
      </c>
      <c r="M304" s="68" t="s">
        <v>368</v>
      </c>
      <c r="N304" s="46">
        <v>7.880133185</v>
      </c>
      <c r="O304" s="38" t="s">
        <v>368</v>
      </c>
      <c r="P304" s="40"/>
      <c r="Q304" s="72" t="str">
        <f t="shared" si="49"/>
        <v>NO</v>
      </c>
      <c r="R304" s="76" t="s">
        <v>371</v>
      </c>
      <c r="S304" s="41">
        <v>34454.08</v>
      </c>
      <c r="T304" s="47">
        <v>2826.913651290407</v>
      </c>
      <c r="U304" s="47">
        <v>3072.18</v>
      </c>
      <c r="V304" s="48">
        <v>3425.1344446338367</v>
      </c>
      <c r="W304" s="49">
        <f t="shared" si="44"/>
        <v>1</v>
      </c>
      <c r="X304" s="34">
        <f t="shared" si="50"/>
        <v>1</v>
      </c>
      <c r="Y304" s="34">
        <f t="shared" si="45"/>
        <v>0</v>
      </c>
      <c r="Z304" s="36">
        <f t="shared" si="46"/>
        <v>0</v>
      </c>
      <c r="AA304" s="86" t="str">
        <f t="shared" si="51"/>
        <v>SRSA</v>
      </c>
      <c r="AB304" s="49">
        <f t="shared" si="52"/>
        <v>1</v>
      </c>
      <c r="AC304" s="34">
        <f t="shared" si="53"/>
        <v>0</v>
      </c>
      <c r="AD304" s="36">
        <f t="shared" si="54"/>
        <v>0</v>
      </c>
      <c r="AE304" s="86" t="str">
        <f t="shared" si="47"/>
        <v>-</v>
      </c>
      <c r="AF304" s="49">
        <f t="shared" si="48"/>
        <v>0</v>
      </c>
    </row>
    <row r="305" spans="1:32" ht="12.75">
      <c r="A305" s="91">
        <v>1926820</v>
      </c>
      <c r="B305" s="91" t="s">
        <v>686</v>
      </c>
      <c r="C305" s="49" t="s">
        <v>687</v>
      </c>
      <c r="D305" s="34" t="s">
        <v>688</v>
      </c>
      <c r="E305" s="34" t="s">
        <v>689</v>
      </c>
      <c r="F305" s="34">
        <v>50237</v>
      </c>
      <c r="G305" s="35" t="s">
        <v>354</v>
      </c>
      <c r="H305" s="36">
        <v>5159674294</v>
      </c>
      <c r="I305" s="37" t="s">
        <v>372</v>
      </c>
      <c r="J305" s="38" t="s">
        <v>368</v>
      </c>
      <c r="K305" s="72"/>
      <c r="L305" s="64">
        <v>4562</v>
      </c>
      <c r="M305" s="68" t="s">
        <v>368</v>
      </c>
      <c r="N305" s="46">
        <v>4.997827032</v>
      </c>
      <c r="O305" s="38" t="s">
        <v>368</v>
      </c>
      <c r="P305" s="40"/>
      <c r="Q305" s="72" t="str">
        <f t="shared" si="49"/>
        <v>NO</v>
      </c>
      <c r="R305" s="76" t="s">
        <v>368</v>
      </c>
      <c r="S305" s="41">
        <v>93733.17</v>
      </c>
      <c r="T305" s="47">
        <v>5988.103108114172</v>
      </c>
      <c r="U305" s="47">
        <v>14675</v>
      </c>
      <c r="V305" s="48">
        <v>23088.85593253169</v>
      </c>
      <c r="W305" s="49">
        <f t="shared" si="44"/>
        <v>0</v>
      </c>
      <c r="X305" s="34">
        <f t="shared" si="50"/>
        <v>0</v>
      </c>
      <c r="Y305" s="34">
        <f t="shared" si="45"/>
        <v>0</v>
      </c>
      <c r="Z305" s="36">
        <f t="shared" si="46"/>
        <v>0</v>
      </c>
      <c r="AA305" s="86" t="str">
        <f t="shared" si="51"/>
        <v>-</v>
      </c>
      <c r="AB305" s="49">
        <f t="shared" si="52"/>
        <v>0</v>
      </c>
      <c r="AC305" s="34">
        <f t="shared" si="53"/>
        <v>0</v>
      </c>
      <c r="AD305" s="36">
        <f t="shared" si="54"/>
        <v>0</v>
      </c>
      <c r="AE305" s="86" t="str">
        <f t="shared" si="47"/>
        <v>-</v>
      </c>
      <c r="AF305" s="49">
        <f t="shared" si="48"/>
        <v>0</v>
      </c>
    </row>
    <row r="306" spans="1:32" ht="12.75">
      <c r="A306" s="91">
        <v>1926850</v>
      </c>
      <c r="B306" s="91" t="s">
        <v>690</v>
      </c>
      <c r="C306" s="49" t="s">
        <v>691</v>
      </c>
      <c r="D306" s="34" t="s">
        <v>692</v>
      </c>
      <c r="E306" s="34" t="s">
        <v>693</v>
      </c>
      <c r="F306" s="34">
        <v>50145</v>
      </c>
      <c r="G306" s="35" t="s">
        <v>354</v>
      </c>
      <c r="H306" s="36">
        <v>6414663510</v>
      </c>
      <c r="I306" s="37">
        <v>8</v>
      </c>
      <c r="J306" s="38" t="s">
        <v>371</v>
      </c>
      <c r="K306" s="72"/>
      <c r="L306" s="64">
        <v>537</v>
      </c>
      <c r="M306" s="68" t="s">
        <v>368</v>
      </c>
      <c r="N306" s="46">
        <v>6.734006734</v>
      </c>
      <c r="O306" s="38" t="s">
        <v>368</v>
      </c>
      <c r="P306" s="40"/>
      <c r="Q306" s="72" t="str">
        <f t="shared" si="49"/>
        <v>NO</v>
      </c>
      <c r="R306" s="76" t="s">
        <v>371</v>
      </c>
      <c r="S306" s="41">
        <v>20873.79</v>
      </c>
      <c r="T306" s="47">
        <v>1256.0645666103608</v>
      </c>
      <c r="U306" s="47">
        <v>2258</v>
      </c>
      <c r="V306" s="48">
        <v>2740.1075557070694</v>
      </c>
      <c r="W306" s="49">
        <f t="shared" si="44"/>
        <v>1</v>
      </c>
      <c r="X306" s="34">
        <f t="shared" si="50"/>
        <v>1</v>
      </c>
      <c r="Y306" s="34">
        <f t="shared" si="45"/>
        <v>0</v>
      </c>
      <c r="Z306" s="36">
        <f t="shared" si="46"/>
        <v>0</v>
      </c>
      <c r="AA306" s="86" t="str">
        <f t="shared" si="51"/>
        <v>SRSA</v>
      </c>
      <c r="AB306" s="49">
        <f t="shared" si="52"/>
        <v>1</v>
      </c>
      <c r="AC306" s="34">
        <f t="shared" si="53"/>
        <v>0</v>
      </c>
      <c r="AD306" s="36">
        <f t="shared" si="54"/>
        <v>0</v>
      </c>
      <c r="AE306" s="86" t="str">
        <f t="shared" si="47"/>
        <v>-</v>
      </c>
      <c r="AF306" s="49">
        <f t="shared" si="48"/>
        <v>0</v>
      </c>
    </row>
    <row r="307" spans="1:32" ht="12.75">
      <c r="A307" s="91">
        <v>1999019</v>
      </c>
      <c r="B307" s="91" t="s">
        <v>927</v>
      </c>
      <c r="C307" s="49" t="s">
        <v>928</v>
      </c>
      <c r="D307" s="34" t="s">
        <v>929</v>
      </c>
      <c r="E307" s="34" t="s">
        <v>930</v>
      </c>
      <c r="F307" s="34">
        <v>50521</v>
      </c>
      <c r="G307" s="35">
        <v>49</v>
      </c>
      <c r="H307" s="36">
        <v>5153592235</v>
      </c>
      <c r="I307" s="37">
        <v>7</v>
      </c>
      <c r="J307" s="38" t="s">
        <v>371</v>
      </c>
      <c r="K307" s="72"/>
      <c r="L307" s="64">
        <v>492</v>
      </c>
      <c r="M307" s="68" t="s">
        <v>368</v>
      </c>
      <c r="N307" s="46">
        <v>12.71676301</v>
      </c>
      <c r="O307" s="38" t="s">
        <v>368</v>
      </c>
      <c r="P307" s="40"/>
      <c r="Q307" s="72" t="str">
        <f t="shared" si="49"/>
        <v>NO</v>
      </c>
      <c r="R307" s="76" t="s">
        <v>371</v>
      </c>
      <c r="S307" s="41">
        <v>25284.34</v>
      </c>
      <c r="T307" s="47">
        <v>2021.422508930853</v>
      </c>
      <c r="U307" s="47">
        <v>2848</v>
      </c>
      <c r="V307" s="48">
        <v>3419.4477842649567</v>
      </c>
      <c r="W307" s="49">
        <f t="shared" si="44"/>
        <v>1</v>
      </c>
      <c r="X307" s="34">
        <f t="shared" si="50"/>
        <v>1</v>
      </c>
      <c r="Y307" s="34">
        <f t="shared" si="45"/>
        <v>0</v>
      </c>
      <c r="Z307" s="36">
        <f t="shared" si="46"/>
        <v>0</v>
      </c>
      <c r="AA307" s="86" t="str">
        <f t="shared" si="51"/>
        <v>SRSA</v>
      </c>
      <c r="AB307" s="49">
        <f t="shared" si="52"/>
        <v>1</v>
      </c>
      <c r="AC307" s="34">
        <f t="shared" si="53"/>
        <v>0</v>
      </c>
      <c r="AD307" s="36">
        <f t="shared" si="54"/>
        <v>0</v>
      </c>
      <c r="AE307" s="86" t="str">
        <f t="shared" si="47"/>
        <v>-</v>
      </c>
      <c r="AF307" s="49">
        <f t="shared" si="48"/>
        <v>0</v>
      </c>
    </row>
    <row r="308" spans="1:32" ht="12.75">
      <c r="A308" s="91">
        <v>1900024</v>
      </c>
      <c r="B308" s="91" t="s">
        <v>963</v>
      </c>
      <c r="C308" s="49" t="s">
        <v>964</v>
      </c>
      <c r="D308" s="34" t="s">
        <v>965</v>
      </c>
      <c r="E308" s="34" t="s">
        <v>358</v>
      </c>
      <c r="F308" s="34">
        <v>51449</v>
      </c>
      <c r="G308" s="35" t="s">
        <v>354</v>
      </c>
      <c r="H308" s="36">
        <v>7124647210</v>
      </c>
      <c r="I308" s="37">
        <v>7</v>
      </c>
      <c r="J308" s="38" t="s">
        <v>371</v>
      </c>
      <c r="K308" s="72"/>
      <c r="L308" s="64">
        <v>574</v>
      </c>
      <c r="M308" s="68" t="s">
        <v>368</v>
      </c>
      <c r="N308" s="46">
        <v>17.79661017</v>
      </c>
      <c r="O308" s="38" t="s">
        <v>368</v>
      </c>
      <c r="P308" s="40"/>
      <c r="Q308" s="72" t="str">
        <f t="shared" si="49"/>
        <v>NO</v>
      </c>
      <c r="R308" s="76" t="s">
        <v>371</v>
      </c>
      <c r="S308" s="41">
        <v>32184.91</v>
      </c>
      <c r="T308" s="47">
        <v>2285.9269343310666</v>
      </c>
      <c r="U308" s="47">
        <v>3283</v>
      </c>
      <c r="V308" s="48">
        <v>4184.085098552701</v>
      </c>
      <c r="W308" s="49">
        <f t="shared" si="44"/>
        <v>1</v>
      </c>
      <c r="X308" s="34">
        <f t="shared" si="50"/>
        <v>1</v>
      </c>
      <c r="Y308" s="34">
        <f t="shared" si="45"/>
        <v>0</v>
      </c>
      <c r="Z308" s="36">
        <f t="shared" si="46"/>
        <v>0</v>
      </c>
      <c r="AA308" s="86" t="str">
        <f t="shared" si="51"/>
        <v>SRSA</v>
      </c>
      <c r="AB308" s="49">
        <f t="shared" si="52"/>
        <v>1</v>
      </c>
      <c r="AC308" s="34">
        <f t="shared" si="53"/>
        <v>0</v>
      </c>
      <c r="AD308" s="36">
        <f t="shared" si="54"/>
        <v>0</v>
      </c>
      <c r="AE308" s="86" t="str">
        <f t="shared" si="47"/>
        <v>-</v>
      </c>
      <c r="AF308" s="49">
        <f t="shared" si="48"/>
        <v>0</v>
      </c>
    </row>
    <row r="309" spans="1:32" ht="12.75">
      <c r="A309" s="91">
        <v>1926910</v>
      </c>
      <c r="B309" s="91" t="s">
        <v>694</v>
      </c>
      <c r="C309" s="49" t="s">
        <v>695</v>
      </c>
      <c r="D309" s="34" t="s">
        <v>696</v>
      </c>
      <c r="E309" s="34" t="s">
        <v>937</v>
      </c>
      <c r="F309" s="34">
        <v>51301</v>
      </c>
      <c r="G309" s="35" t="s">
        <v>354</v>
      </c>
      <c r="H309" s="36">
        <v>7122628950</v>
      </c>
      <c r="I309" s="37" t="s">
        <v>374</v>
      </c>
      <c r="J309" s="38" t="s">
        <v>368</v>
      </c>
      <c r="K309" s="72"/>
      <c r="L309" s="64">
        <v>2019</v>
      </c>
      <c r="M309" s="68" t="s">
        <v>368</v>
      </c>
      <c r="N309" s="46">
        <v>9.461499748</v>
      </c>
      <c r="O309" s="38" t="s">
        <v>368</v>
      </c>
      <c r="P309" s="40"/>
      <c r="Q309" s="72" t="str">
        <f t="shared" si="49"/>
        <v>NO</v>
      </c>
      <c r="R309" s="76" t="s">
        <v>371</v>
      </c>
      <c r="S309" s="41">
        <v>79517.11</v>
      </c>
      <c r="T309" s="47">
        <v>5682.107136460353</v>
      </c>
      <c r="U309" s="47">
        <v>8708.77</v>
      </c>
      <c r="V309" s="48">
        <v>11206.842772801934</v>
      </c>
      <c r="W309" s="49">
        <f t="shared" si="44"/>
        <v>0</v>
      </c>
      <c r="X309" s="34">
        <f t="shared" si="50"/>
        <v>0</v>
      </c>
      <c r="Y309" s="34">
        <f t="shared" si="45"/>
        <v>0</v>
      </c>
      <c r="Z309" s="36">
        <f t="shared" si="46"/>
        <v>0</v>
      </c>
      <c r="AA309" s="86" t="str">
        <f t="shared" si="51"/>
        <v>-</v>
      </c>
      <c r="AB309" s="49">
        <f t="shared" si="52"/>
        <v>1</v>
      </c>
      <c r="AC309" s="34">
        <f t="shared" si="53"/>
        <v>0</v>
      </c>
      <c r="AD309" s="36">
        <f t="shared" si="54"/>
        <v>0</v>
      </c>
      <c r="AE309" s="86" t="str">
        <f t="shared" si="47"/>
        <v>-</v>
      </c>
      <c r="AF309" s="49">
        <f t="shared" si="48"/>
        <v>0</v>
      </c>
    </row>
    <row r="310" spans="1:32" ht="12.75">
      <c r="A310" s="91">
        <v>1927000</v>
      </c>
      <c r="B310" s="91" t="s">
        <v>697</v>
      </c>
      <c r="C310" s="49" t="s">
        <v>698</v>
      </c>
      <c r="D310" s="34" t="s">
        <v>699</v>
      </c>
      <c r="E310" s="34" t="s">
        <v>700</v>
      </c>
      <c r="F310" s="34">
        <v>51360</v>
      </c>
      <c r="G310" s="35" t="s">
        <v>354</v>
      </c>
      <c r="H310" s="36">
        <v>7123362820</v>
      </c>
      <c r="I310" s="37">
        <v>6</v>
      </c>
      <c r="J310" s="38" t="s">
        <v>368</v>
      </c>
      <c r="K310" s="72"/>
      <c r="L310" s="64">
        <v>1227</v>
      </c>
      <c r="M310" s="68" t="s">
        <v>368</v>
      </c>
      <c r="N310" s="46">
        <v>2.838063439</v>
      </c>
      <c r="O310" s="38" t="s">
        <v>368</v>
      </c>
      <c r="P310" s="40"/>
      <c r="Q310" s="72" t="str">
        <f t="shared" si="49"/>
        <v>NO</v>
      </c>
      <c r="R310" s="76" t="s">
        <v>371</v>
      </c>
      <c r="S310" s="41">
        <v>37867.59</v>
      </c>
      <c r="T310" s="47">
        <v>2615.2068591369016</v>
      </c>
      <c r="U310" s="47">
        <v>4907</v>
      </c>
      <c r="V310" s="48">
        <v>6209.596259336165</v>
      </c>
      <c r="W310" s="49">
        <f t="shared" si="44"/>
        <v>0</v>
      </c>
      <c r="X310" s="34">
        <f t="shared" si="50"/>
        <v>0</v>
      </c>
      <c r="Y310" s="34">
        <f t="shared" si="45"/>
        <v>0</v>
      </c>
      <c r="Z310" s="36">
        <f t="shared" si="46"/>
        <v>0</v>
      </c>
      <c r="AA310" s="86" t="str">
        <f t="shared" si="51"/>
        <v>-</v>
      </c>
      <c r="AB310" s="49">
        <f t="shared" si="52"/>
        <v>1</v>
      </c>
      <c r="AC310" s="34">
        <f t="shared" si="53"/>
        <v>0</v>
      </c>
      <c r="AD310" s="36">
        <f t="shared" si="54"/>
        <v>0</v>
      </c>
      <c r="AE310" s="86" t="str">
        <f t="shared" si="47"/>
        <v>-</v>
      </c>
      <c r="AF310" s="49">
        <f t="shared" si="48"/>
        <v>0</v>
      </c>
    </row>
    <row r="311" spans="1:32" ht="12.75">
      <c r="A311" s="91">
        <v>1927060</v>
      </c>
      <c r="B311" s="91" t="s">
        <v>701</v>
      </c>
      <c r="C311" s="49" t="s">
        <v>702</v>
      </c>
      <c r="D311" s="34" t="s">
        <v>703</v>
      </c>
      <c r="E311" s="34" t="s">
        <v>704</v>
      </c>
      <c r="F311" s="34">
        <v>52336</v>
      </c>
      <c r="G311" s="35" t="s">
        <v>354</v>
      </c>
      <c r="H311" s="36">
        <v>3198546197</v>
      </c>
      <c r="I311" s="37">
        <v>8</v>
      </c>
      <c r="J311" s="38" t="s">
        <v>371</v>
      </c>
      <c r="K311" s="72"/>
      <c r="L311" s="64">
        <v>436</v>
      </c>
      <c r="M311" s="68" t="s">
        <v>368</v>
      </c>
      <c r="N311" s="46">
        <v>2.56916996</v>
      </c>
      <c r="O311" s="38" t="s">
        <v>368</v>
      </c>
      <c r="P311" s="40"/>
      <c r="Q311" s="72" t="str">
        <f t="shared" si="49"/>
        <v>NO</v>
      </c>
      <c r="R311" s="76" t="s">
        <v>371</v>
      </c>
      <c r="S311" s="41">
        <v>10290.09</v>
      </c>
      <c r="T311" s="47">
        <v>825.4458939842992</v>
      </c>
      <c r="U311" s="47">
        <v>1639</v>
      </c>
      <c r="V311" s="48">
        <v>2188.143443766077</v>
      </c>
      <c r="W311" s="49">
        <f t="shared" si="44"/>
        <v>1</v>
      </c>
      <c r="X311" s="34">
        <f t="shared" si="50"/>
        <v>1</v>
      </c>
      <c r="Y311" s="34">
        <f t="shared" si="45"/>
        <v>0</v>
      </c>
      <c r="Z311" s="36">
        <f t="shared" si="46"/>
        <v>0</v>
      </c>
      <c r="AA311" s="86" t="str">
        <f t="shared" si="51"/>
        <v>SRSA</v>
      </c>
      <c r="AB311" s="49">
        <f t="shared" si="52"/>
        <v>1</v>
      </c>
      <c r="AC311" s="34">
        <f t="shared" si="53"/>
        <v>0</v>
      </c>
      <c r="AD311" s="36">
        <f t="shared" si="54"/>
        <v>0</v>
      </c>
      <c r="AE311" s="86" t="str">
        <f t="shared" si="47"/>
        <v>-</v>
      </c>
      <c r="AF311" s="49">
        <f t="shared" si="48"/>
        <v>0</v>
      </c>
    </row>
    <row r="312" spans="1:32" ht="12.75">
      <c r="A312" s="91">
        <v>1925200</v>
      </c>
      <c r="B312" s="91" t="s">
        <v>611</v>
      </c>
      <c r="C312" s="49" t="s">
        <v>612</v>
      </c>
      <c r="D312" s="34" t="s">
        <v>613</v>
      </c>
      <c r="E312" s="34" t="s">
        <v>614</v>
      </c>
      <c r="F312" s="34">
        <v>50472</v>
      </c>
      <c r="G312" s="35" t="s">
        <v>354</v>
      </c>
      <c r="H312" s="36">
        <v>6417134681</v>
      </c>
      <c r="I312" s="37">
        <v>7</v>
      </c>
      <c r="J312" s="38" t="s">
        <v>371</v>
      </c>
      <c r="K312" s="72"/>
      <c r="L312" s="64">
        <v>711</v>
      </c>
      <c r="M312" s="68" t="s">
        <v>368</v>
      </c>
      <c r="N312" s="46">
        <v>10.64638783</v>
      </c>
      <c r="O312" s="38" t="s">
        <v>368</v>
      </c>
      <c r="P312" s="40"/>
      <c r="Q312" s="72" t="str">
        <f t="shared" si="49"/>
        <v>NO</v>
      </c>
      <c r="R312" s="76" t="s">
        <v>371</v>
      </c>
      <c r="S312" s="41">
        <v>28345.06</v>
      </c>
      <c r="T312" s="47">
        <v>2146.216889576658</v>
      </c>
      <c r="U312" s="47">
        <v>3320.05</v>
      </c>
      <c r="V312" s="48">
        <v>3720.8295046022254</v>
      </c>
      <c r="W312" s="49">
        <f t="shared" si="44"/>
        <v>1</v>
      </c>
      <c r="X312" s="34">
        <f t="shared" si="50"/>
        <v>0</v>
      </c>
      <c r="Y312" s="34">
        <f t="shared" si="45"/>
        <v>0</v>
      </c>
      <c r="Z312" s="36">
        <f t="shared" si="46"/>
        <v>0</v>
      </c>
      <c r="AA312" s="86" t="str">
        <f t="shared" si="51"/>
        <v>-</v>
      </c>
      <c r="AB312" s="49">
        <f t="shared" si="52"/>
        <v>1</v>
      </c>
      <c r="AC312" s="34">
        <f t="shared" si="53"/>
        <v>0</v>
      </c>
      <c r="AD312" s="36">
        <f t="shared" si="54"/>
        <v>0</v>
      </c>
      <c r="AE312" s="86" t="str">
        <f t="shared" si="47"/>
        <v>-</v>
      </c>
      <c r="AF312" s="49">
        <f t="shared" si="48"/>
        <v>0</v>
      </c>
    </row>
    <row r="313" spans="1:32" ht="12.75">
      <c r="A313" s="91">
        <v>1927240</v>
      </c>
      <c r="B313" s="91" t="s">
        <v>705</v>
      </c>
      <c r="C313" s="49" t="s">
        <v>706</v>
      </c>
      <c r="D313" s="34" t="s">
        <v>707</v>
      </c>
      <c r="E313" s="34" t="s">
        <v>708</v>
      </c>
      <c r="F313" s="34">
        <v>51573</v>
      </c>
      <c r="G313" s="35" t="s">
        <v>354</v>
      </c>
      <c r="H313" s="36">
        <v>7128292162</v>
      </c>
      <c r="I313" s="37">
        <v>7</v>
      </c>
      <c r="J313" s="38" t="s">
        <v>371</v>
      </c>
      <c r="K313" s="72"/>
      <c r="L313" s="64">
        <v>300</v>
      </c>
      <c r="M313" s="68" t="s">
        <v>368</v>
      </c>
      <c r="N313" s="46">
        <v>15.93625498</v>
      </c>
      <c r="O313" s="38" t="s">
        <v>368</v>
      </c>
      <c r="P313" s="40"/>
      <c r="Q313" s="72" t="str">
        <f t="shared" si="49"/>
        <v>NO</v>
      </c>
      <c r="R313" s="76" t="s">
        <v>371</v>
      </c>
      <c r="S313" s="41">
        <v>13419.21</v>
      </c>
      <c r="T313" s="47">
        <v>448.9267142721629</v>
      </c>
      <c r="U313" s="47">
        <v>1020</v>
      </c>
      <c r="V313" s="48">
        <v>1503.1165548393096</v>
      </c>
      <c r="W313" s="49">
        <f t="shared" si="44"/>
        <v>1</v>
      </c>
      <c r="X313" s="34">
        <f t="shared" si="50"/>
        <v>1</v>
      </c>
      <c r="Y313" s="34">
        <f t="shared" si="45"/>
        <v>0</v>
      </c>
      <c r="Z313" s="36">
        <f t="shared" si="46"/>
        <v>0</v>
      </c>
      <c r="AA313" s="86" t="str">
        <f t="shared" si="51"/>
        <v>SRSA</v>
      </c>
      <c r="AB313" s="49">
        <f t="shared" si="52"/>
        <v>1</v>
      </c>
      <c r="AC313" s="34">
        <f t="shared" si="53"/>
        <v>0</v>
      </c>
      <c r="AD313" s="36">
        <f t="shared" si="54"/>
        <v>0</v>
      </c>
      <c r="AE313" s="86" t="str">
        <f t="shared" si="47"/>
        <v>-</v>
      </c>
      <c r="AF313" s="49">
        <f t="shared" si="48"/>
        <v>0</v>
      </c>
    </row>
    <row r="314" spans="1:32" ht="12.75">
      <c r="A314" s="91">
        <v>1927270</v>
      </c>
      <c r="B314" s="91" t="s">
        <v>709</v>
      </c>
      <c r="C314" s="49" t="s">
        <v>710</v>
      </c>
      <c r="D314" s="34" t="s">
        <v>711</v>
      </c>
      <c r="E314" s="34" t="s">
        <v>712</v>
      </c>
      <c r="F314" s="34">
        <v>50606</v>
      </c>
      <c r="G314" s="35" t="s">
        <v>354</v>
      </c>
      <c r="H314" s="36">
        <v>5639334598</v>
      </c>
      <c r="I314" s="37">
        <v>7</v>
      </c>
      <c r="J314" s="38" t="s">
        <v>371</v>
      </c>
      <c r="K314" s="72"/>
      <c r="L314" s="64">
        <v>760</v>
      </c>
      <c r="M314" s="68" t="s">
        <v>368</v>
      </c>
      <c r="N314" s="46">
        <v>10.56422569</v>
      </c>
      <c r="O314" s="38" t="s">
        <v>368</v>
      </c>
      <c r="P314" s="40"/>
      <c r="Q314" s="72" t="str">
        <f t="shared" si="49"/>
        <v>NO</v>
      </c>
      <c r="R314" s="76" t="s">
        <v>371</v>
      </c>
      <c r="S314" s="41">
        <v>38753.11</v>
      </c>
      <c r="T314" s="47">
        <v>3733.641800890274</v>
      </c>
      <c r="U314" s="47">
        <v>5020</v>
      </c>
      <c r="V314" s="48">
        <v>5582.336595158462</v>
      </c>
      <c r="W314" s="49">
        <f t="shared" si="44"/>
        <v>1</v>
      </c>
      <c r="X314" s="34">
        <f t="shared" si="50"/>
        <v>0</v>
      </c>
      <c r="Y314" s="34">
        <f t="shared" si="45"/>
        <v>0</v>
      </c>
      <c r="Z314" s="36">
        <f t="shared" si="46"/>
        <v>0</v>
      </c>
      <c r="AA314" s="86" t="str">
        <f t="shared" si="51"/>
        <v>-</v>
      </c>
      <c r="AB314" s="49">
        <f t="shared" si="52"/>
        <v>1</v>
      </c>
      <c r="AC314" s="34">
        <f t="shared" si="53"/>
        <v>0</v>
      </c>
      <c r="AD314" s="36">
        <f t="shared" si="54"/>
        <v>0</v>
      </c>
      <c r="AE314" s="86" t="str">
        <f t="shared" si="47"/>
        <v>-</v>
      </c>
      <c r="AF314" s="49">
        <f t="shared" si="48"/>
        <v>0</v>
      </c>
    </row>
    <row r="315" spans="1:32" ht="12.75">
      <c r="A315" s="91">
        <v>1927390</v>
      </c>
      <c r="B315" s="91" t="s">
        <v>713</v>
      </c>
      <c r="C315" s="49" t="s">
        <v>714</v>
      </c>
      <c r="D315" s="34" t="s">
        <v>715</v>
      </c>
      <c r="E315" s="34" t="s">
        <v>716</v>
      </c>
      <c r="F315" s="34">
        <v>50588</v>
      </c>
      <c r="G315" s="35">
        <v>638</v>
      </c>
      <c r="H315" s="36">
        <v>7127328060</v>
      </c>
      <c r="I315" s="37">
        <v>6</v>
      </c>
      <c r="J315" s="38" t="s">
        <v>368</v>
      </c>
      <c r="K315" s="72"/>
      <c r="L315" s="64">
        <v>2029</v>
      </c>
      <c r="M315" s="68" t="s">
        <v>368</v>
      </c>
      <c r="N315" s="46">
        <v>9.57605985</v>
      </c>
      <c r="O315" s="38" t="s">
        <v>368</v>
      </c>
      <c r="P315" s="40"/>
      <c r="Q315" s="72" t="str">
        <f t="shared" si="49"/>
        <v>NO</v>
      </c>
      <c r="R315" s="76" t="s">
        <v>371</v>
      </c>
      <c r="S315" s="41">
        <v>77523.54</v>
      </c>
      <c r="T315" s="47">
        <v>10560.956926600273</v>
      </c>
      <c r="U315" s="47">
        <v>12061.98</v>
      </c>
      <c r="V315" s="48">
        <v>17628.118242023273</v>
      </c>
      <c r="W315" s="49">
        <f t="shared" si="44"/>
        <v>0</v>
      </c>
      <c r="X315" s="34">
        <f t="shared" si="50"/>
        <v>0</v>
      </c>
      <c r="Y315" s="34">
        <f t="shared" si="45"/>
        <v>0</v>
      </c>
      <c r="Z315" s="36">
        <f t="shared" si="46"/>
        <v>0</v>
      </c>
      <c r="AA315" s="86" t="str">
        <f t="shared" si="51"/>
        <v>-</v>
      </c>
      <c r="AB315" s="49">
        <f t="shared" si="52"/>
        <v>1</v>
      </c>
      <c r="AC315" s="34">
        <f t="shared" si="53"/>
        <v>0</v>
      </c>
      <c r="AD315" s="36">
        <f t="shared" si="54"/>
        <v>0</v>
      </c>
      <c r="AE315" s="86" t="str">
        <f t="shared" si="47"/>
        <v>-</v>
      </c>
      <c r="AF315" s="49">
        <f t="shared" si="48"/>
        <v>0</v>
      </c>
    </row>
    <row r="316" spans="1:32" ht="12.75">
      <c r="A316" s="91">
        <v>1927480</v>
      </c>
      <c r="B316" s="91" t="s">
        <v>717</v>
      </c>
      <c r="C316" s="49" t="s">
        <v>718</v>
      </c>
      <c r="D316" s="34" t="s">
        <v>719</v>
      </c>
      <c r="E316" s="34" t="s">
        <v>308</v>
      </c>
      <c r="F316" s="34">
        <v>50249</v>
      </c>
      <c r="G316" s="35">
        <v>190</v>
      </c>
      <c r="H316" s="36">
        <v>5158382208</v>
      </c>
      <c r="I316" s="37">
        <v>7</v>
      </c>
      <c r="J316" s="38" t="s">
        <v>371</v>
      </c>
      <c r="K316" s="72"/>
      <c r="L316" s="64">
        <v>106</v>
      </c>
      <c r="M316" s="68" t="s">
        <v>368</v>
      </c>
      <c r="N316" s="46">
        <v>8.583690987</v>
      </c>
      <c r="O316" s="38" t="s">
        <v>368</v>
      </c>
      <c r="P316" s="40"/>
      <c r="Q316" s="72" t="str">
        <f t="shared" si="49"/>
        <v>NO</v>
      </c>
      <c r="R316" s="76" t="s">
        <v>371</v>
      </c>
      <c r="S316" s="41">
        <v>5633.52</v>
      </c>
      <c r="T316" s="47">
        <v>597.5329437134166</v>
      </c>
      <c r="U316" s="47">
        <v>746</v>
      </c>
      <c r="V316" s="48">
        <v>765.1610804994247</v>
      </c>
      <c r="W316" s="49">
        <f t="shared" si="44"/>
        <v>1</v>
      </c>
      <c r="X316" s="34">
        <f t="shared" si="50"/>
        <v>1</v>
      </c>
      <c r="Y316" s="34">
        <f t="shared" si="45"/>
        <v>0</v>
      </c>
      <c r="Z316" s="36">
        <f t="shared" si="46"/>
        <v>0</v>
      </c>
      <c r="AA316" s="86" t="str">
        <f t="shared" si="51"/>
        <v>SRSA</v>
      </c>
      <c r="AB316" s="49">
        <f t="shared" si="52"/>
        <v>1</v>
      </c>
      <c r="AC316" s="34">
        <f t="shared" si="53"/>
        <v>0</v>
      </c>
      <c r="AD316" s="36">
        <f t="shared" si="54"/>
        <v>0</v>
      </c>
      <c r="AE316" s="86" t="str">
        <f t="shared" si="47"/>
        <v>-</v>
      </c>
      <c r="AF316" s="49">
        <f t="shared" si="48"/>
        <v>0</v>
      </c>
    </row>
    <row r="317" spans="1:32" ht="12.75">
      <c r="A317" s="91">
        <v>1927600</v>
      </c>
      <c r="B317" s="91" t="s">
        <v>723</v>
      </c>
      <c r="C317" s="49" t="s">
        <v>724</v>
      </c>
      <c r="D317" s="34" t="s">
        <v>725</v>
      </c>
      <c r="E317" s="34" t="s">
        <v>726</v>
      </c>
      <c r="F317" s="34">
        <v>50674</v>
      </c>
      <c r="G317" s="35" t="s">
        <v>354</v>
      </c>
      <c r="H317" s="36">
        <v>5635783425</v>
      </c>
      <c r="I317" s="37">
        <v>8</v>
      </c>
      <c r="J317" s="38" t="s">
        <v>371</v>
      </c>
      <c r="K317" s="72"/>
      <c r="L317" s="64">
        <v>643</v>
      </c>
      <c r="M317" s="68" t="s">
        <v>368</v>
      </c>
      <c r="N317" s="46">
        <v>6.595092025</v>
      </c>
      <c r="O317" s="38" t="s">
        <v>368</v>
      </c>
      <c r="P317" s="40"/>
      <c r="Q317" s="72" t="str">
        <f t="shared" si="49"/>
        <v>NO</v>
      </c>
      <c r="R317" s="76" t="s">
        <v>371</v>
      </c>
      <c r="S317" s="41">
        <v>23717.05</v>
      </c>
      <c r="T317" s="47">
        <v>2314.514611089815</v>
      </c>
      <c r="U317" s="47">
        <v>3373</v>
      </c>
      <c r="V317" s="48">
        <v>3154.0806396628136</v>
      </c>
      <c r="W317" s="49">
        <f t="shared" si="44"/>
        <v>1</v>
      </c>
      <c r="X317" s="34">
        <f t="shared" si="50"/>
        <v>0</v>
      </c>
      <c r="Y317" s="34">
        <f t="shared" si="45"/>
        <v>0</v>
      </c>
      <c r="Z317" s="36">
        <f t="shared" si="46"/>
        <v>0</v>
      </c>
      <c r="AA317" s="86" t="str">
        <f t="shared" si="51"/>
        <v>-</v>
      </c>
      <c r="AB317" s="49">
        <f t="shared" si="52"/>
        <v>1</v>
      </c>
      <c r="AC317" s="34">
        <f t="shared" si="53"/>
        <v>0</v>
      </c>
      <c r="AD317" s="36">
        <f t="shared" si="54"/>
        <v>0</v>
      </c>
      <c r="AE317" s="86" t="str">
        <f t="shared" si="47"/>
        <v>-</v>
      </c>
      <c r="AF317" s="49">
        <f t="shared" si="48"/>
        <v>0</v>
      </c>
    </row>
    <row r="318" spans="1:32" ht="12.75">
      <c r="A318" s="91">
        <v>1927810</v>
      </c>
      <c r="B318" s="91" t="s">
        <v>727</v>
      </c>
      <c r="C318" s="49" t="s">
        <v>728</v>
      </c>
      <c r="D318" s="34" t="s">
        <v>1560</v>
      </c>
      <c r="E318" s="34" t="s">
        <v>729</v>
      </c>
      <c r="F318" s="34">
        <v>51364</v>
      </c>
      <c r="G318" s="35" t="s">
        <v>354</v>
      </c>
      <c r="H318" s="36">
        <v>7128536111</v>
      </c>
      <c r="I318" s="37">
        <v>7</v>
      </c>
      <c r="J318" s="38" t="s">
        <v>371</v>
      </c>
      <c r="K318" s="72"/>
      <c r="L318" s="64">
        <v>153</v>
      </c>
      <c r="M318" s="68" t="s">
        <v>368</v>
      </c>
      <c r="N318" s="46">
        <v>6.930693069</v>
      </c>
      <c r="O318" s="38" t="s">
        <v>368</v>
      </c>
      <c r="P318" s="40"/>
      <c r="Q318" s="72" t="str">
        <f t="shared" si="49"/>
        <v>NO</v>
      </c>
      <c r="R318" s="76" t="s">
        <v>371</v>
      </c>
      <c r="S318" s="41">
        <v>9539.02</v>
      </c>
      <c r="T318" s="47">
        <v>704.9825392428052</v>
      </c>
      <c r="U318" s="47">
        <v>1002</v>
      </c>
      <c r="V318" s="48">
        <v>887.0851799051663</v>
      </c>
      <c r="W318" s="49">
        <f t="shared" si="44"/>
        <v>1</v>
      </c>
      <c r="X318" s="34">
        <f t="shared" si="50"/>
        <v>1</v>
      </c>
      <c r="Y318" s="34">
        <f t="shared" si="45"/>
        <v>0</v>
      </c>
      <c r="Z318" s="36">
        <f t="shared" si="46"/>
        <v>0</v>
      </c>
      <c r="AA318" s="86" t="str">
        <f t="shared" si="51"/>
        <v>SRSA</v>
      </c>
      <c r="AB318" s="49">
        <f t="shared" si="52"/>
        <v>1</v>
      </c>
      <c r="AC318" s="34">
        <f t="shared" si="53"/>
        <v>0</v>
      </c>
      <c r="AD318" s="36">
        <f t="shared" si="54"/>
        <v>0</v>
      </c>
      <c r="AE318" s="86" t="str">
        <f t="shared" si="47"/>
        <v>-</v>
      </c>
      <c r="AF318" s="49">
        <f t="shared" si="48"/>
        <v>0</v>
      </c>
    </row>
    <row r="319" spans="1:32" ht="12.75">
      <c r="A319" s="91">
        <v>1927870</v>
      </c>
      <c r="B319" s="91" t="s">
        <v>730</v>
      </c>
      <c r="C319" s="49" t="s">
        <v>731</v>
      </c>
      <c r="D319" s="34" t="s">
        <v>732</v>
      </c>
      <c r="E319" s="34" t="s">
        <v>939</v>
      </c>
      <c r="F319" s="34">
        <v>52772</v>
      </c>
      <c r="G319" s="35" t="s">
        <v>354</v>
      </c>
      <c r="H319" s="36">
        <v>5638866121</v>
      </c>
      <c r="I319" s="37">
        <v>6</v>
      </c>
      <c r="J319" s="38" t="s">
        <v>368</v>
      </c>
      <c r="K319" s="72"/>
      <c r="L319" s="64">
        <v>793</v>
      </c>
      <c r="M319" s="68" t="s">
        <v>368</v>
      </c>
      <c r="N319" s="46">
        <v>6.37254902</v>
      </c>
      <c r="O319" s="38" t="s">
        <v>368</v>
      </c>
      <c r="P319" s="40"/>
      <c r="Q319" s="72" t="str">
        <f t="shared" si="49"/>
        <v>NO</v>
      </c>
      <c r="R319" s="76" t="s">
        <v>371</v>
      </c>
      <c r="S319" s="41">
        <v>27595.15</v>
      </c>
      <c r="T319" s="47">
        <v>2280.1038731442623</v>
      </c>
      <c r="U319" s="47">
        <v>3736</v>
      </c>
      <c r="V319" s="48">
        <v>4085.5200785632383</v>
      </c>
      <c r="W319" s="49">
        <f t="shared" si="44"/>
        <v>0</v>
      </c>
      <c r="X319" s="34">
        <f t="shared" si="50"/>
        <v>0</v>
      </c>
      <c r="Y319" s="34">
        <f t="shared" si="45"/>
        <v>0</v>
      </c>
      <c r="Z319" s="36">
        <f t="shared" si="46"/>
        <v>0</v>
      </c>
      <c r="AA319" s="86" t="str">
        <f t="shared" si="51"/>
        <v>-</v>
      </c>
      <c r="AB319" s="49">
        <f t="shared" si="52"/>
        <v>1</v>
      </c>
      <c r="AC319" s="34">
        <f t="shared" si="53"/>
        <v>0</v>
      </c>
      <c r="AD319" s="36">
        <f t="shared" si="54"/>
        <v>0</v>
      </c>
      <c r="AE319" s="86" t="str">
        <f t="shared" si="47"/>
        <v>-</v>
      </c>
      <c r="AF319" s="49">
        <f t="shared" si="48"/>
        <v>0</v>
      </c>
    </row>
    <row r="320" spans="1:32" ht="12.75">
      <c r="A320" s="91">
        <v>1927900</v>
      </c>
      <c r="B320" s="91" t="s">
        <v>733</v>
      </c>
      <c r="C320" s="49" t="s">
        <v>734</v>
      </c>
      <c r="D320" s="34" t="s">
        <v>735</v>
      </c>
      <c r="E320" s="34" t="s">
        <v>736</v>
      </c>
      <c r="F320" s="34">
        <v>50480</v>
      </c>
      <c r="G320" s="35" t="s">
        <v>354</v>
      </c>
      <c r="H320" s="36">
        <v>5159282717</v>
      </c>
      <c r="I320" s="37">
        <v>7</v>
      </c>
      <c r="J320" s="38" t="s">
        <v>371</v>
      </c>
      <c r="K320" s="72"/>
      <c r="L320" s="64">
        <v>157</v>
      </c>
      <c r="M320" s="68" t="s">
        <v>368</v>
      </c>
      <c r="N320" s="46">
        <v>9.31372549</v>
      </c>
      <c r="O320" s="38" t="s">
        <v>368</v>
      </c>
      <c r="P320" s="40"/>
      <c r="Q320" s="72" t="str">
        <f t="shared" si="49"/>
        <v>NO</v>
      </c>
      <c r="R320" s="76" t="s">
        <v>371</v>
      </c>
      <c r="S320" s="41">
        <v>8938.83</v>
      </c>
      <c r="T320" s="47">
        <v>976.5430774722042</v>
      </c>
      <c r="U320" s="47">
        <v>1223</v>
      </c>
      <c r="V320" s="48">
        <v>1154.9723398049439</v>
      </c>
      <c r="W320" s="49">
        <f t="shared" si="44"/>
        <v>1</v>
      </c>
      <c r="X320" s="34">
        <f t="shared" si="50"/>
        <v>1</v>
      </c>
      <c r="Y320" s="34">
        <f t="shared" si="45"/>
        <v>0</v>
      </c>
      <c r="Z320" s="36">
        <f t="shared" si="46"/>
        <v>0</v>
      </c>
      <c r="AA320" s="86" t="str">
        <f t="shared" si="51"/>
        <v>SRSA</v>
      </c>
      <c r="AB320" s="49">
        <f t="shared" si="52"/>
        <v>1</v>
      </c>
      <c r="AC320" s="34">
        <f t="shared" si="53"/>
        <v>0</v>
      </c>
      <c r="AD320" s="36">
        <f t="shared" si="54"/>
        <v>0</v>
      </c>
      <c r="AE320" s="86" t="str">
        <f t="shared" si="47"/>
        <v>-</v>
      </c>
      <c r="AF320" s="49">
        <f t="shared" si="48"/>
        <v>0</v>
      </c>
    </row>
    <row r="321" spans="1:32" ht="12.75">
      <c r="A321" s="91">
        <v>1927960</v>
      </c>
      <c r="B321" s="91" t="s">
        <v>737</v>
      </c>
      <c r="C321" s="49" t="s">
        <v>738</v>
      </c>
      <c r="D321" s="34" t="s">
        <v>739</v>
      </c>
      <c r="E321" s="34" t="s">
        <v>740</v>
      </c>
      <c r="F321" s="34">
        <v>51575</v>
      </c>
      <c r="G321" s="35">
        <v>369</v>
      </c>
      <c r="H321" s="36">
        <v>7124873414</v>
      </c>
      <c r="I321" s="37">
        <v>8</v>
      </c>
      <c r="J321" s="38" t="s">
        <v>371</v>
      </c>
      <c r="K321" s="72"/>
      <c r="L321" s="64">
        <v>609</v>
      </c>
      <c r="M321" s="68" t="s">
        <v>368</v>
      </c>
      <c r="N321" s="46">
        <v>4.96031746</v>
      </c>
      <c r="O321" s="38" t="s">
        <v>368</v>
      </c>
      <c r="P321" s="40"/>
      <c r="Q321" s="72" t="str">
        <f t="shared" si="49"/>
        <v>NO</v>
      </c>
      <c r="R321" s="76" t="s">
        <v>371</v>
      </c>
      <c r="S321" s="41">
        <v>12050.15</v>
      </c>
      <c r="T321" s="47">
        <v>499.6119884641814</v>
      </c>
      <c r="U321" s="47">
        <v>1661</v>
      </c>
      <c r="V321" s="48">
        <v>2961.8788506833607</v>
      </c>
      <c r="W321" s="49">
        <f t="shared" si="44"/>
        <v>1</v>
      </c>
      <c r="X321" s="34">
        <f t="shared" si="50"/>
        <v>0</v>
      </c>
      <c r="Y321" s="34">
        <f t="shared" si="45"/>
        <v>0</v>
      </c>
      <c r="Z321" s="36">
        <f t="shared" si="46"/>
        <v>0</v>
      </c>
      <c r="AA321" s="86" t="str">
        <f t="shared" si="51"/>
        <v>-</v>
      </c>
      <c r="AB321" s="49">
        <f t="shared" si="52"/>
        <v>1</v>
      </c>
      <c r="AC321" s="34">
        <f t="shared" si="53"/>
        <v>0</v>
      </c>
      <c r="AD321" s="36">
        <f t="shared" si="54"/>
        <v>0</v>
      </c>
      <c r="AE321" s="86" t="str">
        <f t="shared" si="47"/>
        <v>-</v>
      </c>
      <c r="AF321" s="49">
        <f t="shared" si="48"/>
        <v>0</v>
      </c>
    </row>
    <row r="322" spans="1:32" ht="12.75">
      <c r="A322" s="91">
        <v>1927990</v>
      </c>
      <c r="B322" s="91" t="s">
        <v>741</v>
      </c>
      <c r="C322" s="49" t="s">
        <v>742</v>
      </c>
      <c r="D322" s="34" t="s">
        <v>743</v>
      </c>
      <c r="E322" s="34" t="s">
        <v>744</v>
      </c>
      <c r="F322" s="34">
        <v>51559</v>
      </c>
      <c r="G322" s="35">
        <v>5183</v>
      </c>
      <c r="H322" s="36">
        <v>7124852257</v>
      </c>
      <c r="I322" s="37">
        <v>8</v>
      </c>
      <c r="J322" s="38" t="s">
        <v>371</v>
      </c>
      <c r="K322" s="72"/>
      <c r="L322" s="64">
        <v>725</v>
      </c>
      <c r="M322" s="68" t="s">
        <v>368</v>
      </c>
      <c r="N322" s="46">
        <v>5.726256983</v>
      </c>
      <c r="O322" s="38" t="s">
        <v>368</v>
      </c>
      <c r="P322" s="40"/>
      <c r="Q322" s="72" t="str">
        <f t="shared" si="49"/>
        <v>NO</v>
      </c>
      <c r="R322" s="76" t="s">
        <v>371</v>
      </c>
      <c r="S322" s="41">
        <v>23038.16</v>
      </c>
      <c r="T322" s="47">
        <v>1252.054147768347</v>
      </c>
      <c r="U322" s="47">
        <v>2686</v>
      </c>
      <c r="V322" s="48">
        <v>3829.251026590635</v>
      </c>
      <c r="W322" s="49">
        <f t="shared" si="44"/>
        <v>1</v>
      </c>
      <c r="X322" s="34">
        <f t="shared" si="50"/>
        <v>0</v>
      </c>
      <c r="Y322" s="34">
        <f t="shared" si="45"/>
        <v>0</v>
      </c>
      <c r="Z322" s="36">
        <f t="shared" si="46"/>
        <v>0</v>
      </c>
      <c r="AA322" s="86" t="str">
        <f t="shared" si="51"/>
        <v>-</v>
      </c>
      <c r="AB322" s="49">
        <f t="shared" si="52"/>
        <v>1</v>
      </c>
      <c r="AC322" s="34">
        <f t="shared" si="53"/>
        <v>0</v>
      </c>
      <c r="AD322" s="36">
        <f t="shared" si="54"/>
        <v>0</v>
      </c>
      <c r="AE322" s="86" t="str">
        <f t="shared" si="47"/>
        <v>-</v>
      </c>
      <c r="AF322" s="49">
        <f t="shared" si="48"/>
        <v>0</v>
      </c>
    </row>
    <row r="323" spans="1:32" ht="12.75">
      <c r="A323" s="91">
        <v>1928020</v>
      </c>
      <c r="B323" s="91" t="s">
        <v>745</v>
      </c>
      <c r="C323" s="49" t="s">
        <v>746</v>
      </c>
      <c r="D323" s="34" t="s">
        <v>747</v>
      </c>
      <c r="E323" s="34" t="s">
        <v>748</v>
      </c>
      <c r="F323" s="34">
        <v>50255</v>
      </c>
      <c r="G323" s="35" t="s">
        <v>354</v>
      </c>
      <c r="H323" s="36">
        <v>6416342408</v>
      </c>
      <c r="I323" s="37">
        <v>7</v>
      </c>
      <c r="J323" s="38" t="s">
        <v>371</v>
      </c>
      <c r="K323" s="72"/>
      <c r="L323" s="64">
        <v>326</v>
      </c>
      <c r="M323" s="68" t="s">
        <v>368</v>
      </c>
      <c r="N323" s="46">
        <v>7.671232877</v>
      </c>
      <c r="O323" s="38" t="s">
        <v>368</v>
      </c>
      <c r="P323" s="40"/>
      <c r="Q323" s="72" t="str">
        <f t="shared" si="49"/>
        <v>NO</v>
      </c>
      <c r="R323" s="76" t="s">
        <v>371</v>
      </c>
      <c r="S323" s="41">
        <v>19280.58</v>
      </c>
      <c r="T323" s="47">
        <v>1591.57582071521</v>
      </c>
      <c r="U323" s="47">
        <v>2142</v>
      </c>
      <c r="V323" s="48">
        <v>1705.1748458177085</v>
      </c>
      <c r="W323" s="49">
        <f t="shared" si="44"/>
        <v>1</v>
      </c>
      <c r="X323" s="34">
        <f t="shared" si="50"/>
        <v>1</v>
      </c>
      <c r="Y323" s="34">
        <f t="shared" si="45"/>
        <v>0</v>
      </c>
      <c r="Z323" s="36">
        <f t="shared" si="46"/>
        <v>0</v>
      </c>
      <c r="AA323" s="86" t="str">
        <f t="shared" si="51"/>
        <v>SRSA</v>
      </c>
      <c r="AB323" s="49">
        <f t="shared" si="52"/>
        <v>1</v>
      </c>
      <c r="AC323" s="34">
        <f t="shared" si="53"/>
        <v>0</v>
      </c>
      <c r="AD323" s="36">
        <f t="shared" si="54"/>
        <v>0</v>
      </c>
      <c r="AE323" s="86" t="str">
        <f t="shared" si="47"/>
        <v>-</v>
      </c>
      <c r="AF323" s="49">
        <f t="shared" si="48"/>
        <v>0</v>
      </c>
    </row>
    <row r="324" spans="1:32" ht="12.75">
      <c r="A324" s="91">
        <v>1928050</v>
      </c>
      <c r="B324" s="91" t="s">
        <v>749</v>
      </c>
      <c r="C324" s="49" t="s">
        <v>750</v>
      </c>
      <c r="D324" s="34" t="s">
        <v>751</v>
      </c>
      <c r="E324" s="34" t="s">
        <v>752</v>
      </c>
      <c r="F324" s="34">
        <v>50676</v>
      </c>
      <c r="G324" s="35" t="s">
        <v>354</v>
      </c>
      <c r="H324" s="36">
        <v>3198824201</v>
      </c>
      <c r="I324" s="37">
        <v>8</v>
      </c>
      <c r="J324" s="38" t="s">
        <v>371</v>
      </c>
      <c r="K324" s="72"/>
      <c r="L324" s="64">
        <v>492</v>
      </c>
      <c r="M324" s="68" t="s">
        <v>368</v>
      </c>
      <c r="N324" s="46">
        <v>11.78861789</v>
      </c>
      <c r="O324" s="38" t="s">
        <v>368</v>
      </c>
      <c r="P324" s="40"/>
      <c r="Q324" s="72" t="str">
        <f t="shared" si="49"/>
        <v>NO</v>
      </c>
      <c r="R324" s="76" t="s">
        <v>371</v>
      </c>
      <c r="S324" s="41">
        <v>19787.45</v>
      </c>
      <c r="T324" s="47">
        <v>948.6014463797494</v>
      </c>
      <c r="U324" s="47">
        <v>1864</v>
      </c>
      <c r="V324" s="48">
        <v>2513.4080097313044</v>
      </c>
      <c r="W324" s="49">
        <f t="shared" si="44"/>
        <v>1</v>
      </c>
      <c r="X324" s="34">
        <f t="shared" si="50"/>
        <v>1</v>
      </c>
      <c r="Y324" s="34">
        <f t="shared" si="45"/>
        <v>0</v>
      </c>
      <c r="Z324" s="36">
        <f t="shared" si="46"/>
        <v>0</v>
      </c>
      <c r="AA324" s="86" t="str">
        <f t="shared" si="51"/>
        <v>SRSA</v>
      </c>
      <c r="AB324" s="49">
        <f t="shared" si="52"/>
        <v>1</v>
      </c>
      <c r="AC324" s="34">
        <f t="shared" si="53"/>
        <v>0</v>
      </c>
      <c r="AD324" s="36">
        <f t="shared" si="54"/>
        <v>0</v>
      </c>
      <c r="AE324" s="86" t="str">
        <f t="shared" si="47"/>
        <v>-</v>
      </c>
      <c r="AF324" s="49">
        <f t="shared" si="48"/>
        <v>0</v>
      </c>
    </row>
    <row r="325" spans="1:32" ht="12.75">
      <c r="A325" s="91">
        <v>1928110</v>
      </c>
      <c r="B325" s="91" t="s">
        <v>753</v>
      </c>
      <c r="C325" s="49" t="s">
        <v>754</v>
      </c>
      <c r="D325" s="34" t="s">
        <v>755</v>
      </c>
      <c r="E325" s="34" t="s">
        <v>756</v>
      </c>
      <c r="F325" s="34">
        <v>52171</v>
      </c>
      <c r="G325" s="35">
        <v>8308</v>
      </c>
      <c r="H325" s="36">
        <v>5637766011</v>
      </c>
      <c r="I325" s="37">
        <v>7</v>
      </c>
      <c r="J325" s="38" t="s">
        <v>371</v>
      </c>
      <c r="K325" s="72"/>
      <c r="L325" s="64">
        <v>559</v>
      </c>
      <c r="M325" s="68" t="s">
        <v>368</v>
      </c>
      <c r="N325" s="46">
        <v>9.459459459</v>
      </c>
      <c r="O325" s="38" t="s">
        <v>368</v>
      </c>
      <c r="P325" s="40"/>
      <c r="Q325" s="72" t="str">
        <f t="shared" si="49"/>
        <v>NO</v>
      </c>
      <c r="R325" s="76" t="s">
        <v>371</v>
      </c>
      <c r="S325" s="41">
        <v>29517.95</v>
      </c>
      <c r="T325" s="47">
        <v>2252.3630863316143</v>
      </c>
      <c r="U325" s="47">
        <v>2979.57</v>
      </c>
      <c r="V325" s="48">
        <v>3390.6366876375246</v>
      </c>
      <c r="W325" s="49">
        <f aca="true" t="shared" si="55" ref="W325:W373">IF(OR(J325="YES",K325="YES"),1,0)</f>
        <v>1</v>
      </c>
      <c r="X325" s="34">
        <f t="shared" si="50"/>
        <v>1</v>
      </c>
      <c r="Y325" s="34">
        <f aca="true" t="shared" si="56" ref="Y325:Y373">IF(AND(OR(J325="YES",K325="YES"),(W325=0)),"Trouble",0)</f>
        <v>0</v>
      </c>
      <c r="Z325" s="36">
        <f aca="true" t="shared" si="57" ref="Z325:Z373">IF(AND(OR(AND(ISNUMBER(L325),AND(L325&gt;0,L325&lt;600)),AND(ISNUMBER(L325),AND(L325&gt;0,M325="YES"))),(X325=0)),"Trouble",0)</f>
        <v>0</v>
      </c>
      <c r="AA325" s="86" t="str">
        <f t="shared" si="51"/>
        <v>SRSA</v>
      </c>
      <c r="AB325" s="49">
        <f t="shared" si="52"/>
        <v>1</v>
      </c>
      <c r="AC325" s="34">
        <f t="shared" si="53"/>
        <v>0</v>
      </c>
      <c r="AD325" s="36">
        <f t="shared" si="54"/>
        <v>0</v>
      </c>
      <c r="AE325" s="86" t="str">
        <f aca="true" t="shared" si="58" ref="AE325:AE373">IF(AND(AND(AD325="Initial",AF325=0),AND(ISNUMBER(L325),L325&gt;0)),"RLIS","-")</f>
        <v>-</v>
      </c>
      <c r="AF325" s="49">
        <f aca="true" t="shared" si="59" ref="AF325:AF373">IF(AND(AA325="SRSA",AD325="Initial"),"SRSA",0)</f>
        <v>0</v>
      </c>
    </row>
    <row r="326" spans="1:32" ht="12.75">
      <c r="A326" s="91">
        <v>1928170</v>
      </c>
      <c r="B326" s="91" t="s">
        <v>757</v>
      </c>
      <c r="C326" s="49" t="s">
        <v>758</v>
      </c>
      <c r="D326" s="34" t="s">
        <v>759</v>
      </c>
      <c r="E326" s="34" t="s">
        <v>760</v>
      </c>
      <c r="F326" s="34">
        <v>50044</v>
      </c>
      <c r="G326" s="35">
        <v>7512</v>
      </c>
      <c r="H326" s="36">
        <v>6419445241</v>
      </c>
      <c r="I326" s="37">
        <v>7</v>
      </c>
      <c r="J326" s="38" t="s">
        <v>371</v>
      </c>
      <c r="K326" s="72"/>
      <c r="L326" s="64">
        <v>483</v>
      </c>
      <c r="M326" s="68" t="s">
        <v>368</v>
      </c>
      <c r="N326" s="46">
        <v>11.53039832</v>
      </c>
      <c r="O326" s="38" t="s">
        <v>368</v>
      </c>
      <c r="P326" s="40"/>
      <c r="Q326" s="72" t="str">
        <f aca="true" t="shared" si="60" ref="Q326:Q373">IF(AND(ISNUMBER(P326),P326&gt;=20),"YES","NO")</f>
        <v>NO</v>
      </c>
      <c r="R326" s="76" t="s">
        <v>371</v>
      </c>
      <c r="S326" s="41">
        <v>20581.76</v>
      </c>
      <c r="T326" s="47">
        <v>1310.9739168740757</v>
      </c>
      <c r="U326" s="47">
        <v>2216</v>
      </c>
      <c r="V326" s="48">
        <v>3530.255374022935</v>
      </c>
      <c r="W326" s="49">
        <f t="shared" si="55"/>
        <v>1</v>
      </c>
      <c r="X326" s="34">
        <f aca="true" t="shared" si="61" ref="X326:X373">IF(OR(AND(ISNUMBER(L326),AND(L326&gt;0,L326&lt;600)),AND(ISNUMBER(L326),AND(L326&gt;0,M326="YES"))),1,0)</f>
        <v>1</v>
      </c>
      <c r="Y326" s="34">
        <f t="shared" si="56"/>
        <v>0</v>
      </c>
      <c r="Z326" s="36">
        <f t="shared" si="57"/>
        <v>0</v>
      </c>
      <c r="AA326" s="86" t="str">
        <f aca="true" t="shared" si="62" ref="AA326:AA373">IF(AND(W326=1,X326=1),"SRSA","-")</f>
        <v>SRSA</v>
      </c>
      <c r="AB326" s="49">
        <f aca="true" t="shared" si="63" ref="AB326:AB373">IF(R326="YES",1,0)</f>
        <v>1</v>
      </c>
      <c r="AC326" s="34">
        <f aca="true" t="shared" si="64" ref="AC326:AC373">IF(OR(AND(ISNUMBER(P326),P326&gt;=20),(AND(ISNUMBER(P326)=FALSE,AND(ISNUMBER(N326),N326&gt;=20)))),1,0)</f>
        <v>0</v>
      </c>
      <c r="AD326" s="36">
        <f aca="true" t="shared" si="65" ref="AD326:AD373">IF(AND(AB326=1,AC326=1),"Initial",0)</f>
        <v>0</v>
      </c>
      <c r="AE326" s="86" t="str">
        <f t="shared" si="58"/>
        <v>-</v>
      </c>
      <c r="AF326" s="49">
        <f t="shared" si="59"/>
        <v>0</v>
      </c>
    </row>
    <row r="327" spans="1:32" ht="12.75">
      <c r="A327" s="91">
        <v>1928200</v>
      </c>
      <c r="B327" s="91" t="s">
        <v>761</v>
      </c>
      <c r="C327" s="49" t="s">
        <v>762</v>
      </c>
      <c r="D327" s="34" t="s">
        <v>763</v>
      </c>
      <c r="E327" s="34" t="s">
        <v>764</v>
      </c>
      <c r="F327" s="34">
        <v>50519</v>
      </c>
      <c r="G327" s="35" t="s">
        <v>354</v>
      </c>
      <c r="H327" s="36">
        <v>5153791526</v>
      </c>
      <c r="I327" s="37">
        <v>7</v>
      </c>
      <c r="J327" s="38" t="s">
        <v>371</v>
      </c>
      <c r="K327" s="72"/>
      <c r="L327" s="64">
        <v>179</v>
      </c>
      <c r="M327" s="68" t="s">
        <v>368</v>
      </c>
      <c r="N327" s="46">
        <v>9.019607843</v>
      </c>
      <c r="O327" s="38" t="s">
        <v>368</v>
      </c>
      <c r="P327" s="40"/>
      <c r="Q327" s="72" t="str">
        <f t="shared" si="60"/>
        <v>NO</v>
      </c>
      <c r="R327" s="76" t="s">
        <v>371</v>
      </c>
      <c r="S327" s="41">
        <v>9030.45</v>
      </c>
      <c r="T327" s="47">
        <v>1047.2633436109538</v>
      </c>
      <c r="U327" s="47">
        <v>1354</v>
      </c>
      <c r="V327" s="48">
        <v>985.6501998946293</v>
      </c>
      <c r="W327" s="49">
        <f t="shared" si="55"/>
        <v>1</v>
      </c>
      <c r="X327" s="34">
        <f t="shared" si="61"/>
        <v>1</v>
      </c>
      <c r="Y327" s="34">
        <f t="shared" si="56"/>
        <v>0</v>
      </c>
      <c r="Z327" s="36">
        <f t="shared" si="57"/>
        <v>0</v>
      </c>
      <c r="AA327" s="86" t="str">
        <f t="shared" si="62"/>
        <v>SRSA</v>
      </c>
      <c r="AB327" s="49">
        <f t="shared" si="63"/>
        <v>1</v>
      </c>
      <c r="AC327" s="34">
        <f t="shared" si="64"/>
        <v>0</v>
      </c>
      <c r="AD327" s="36">
        <f t="shared" si="65"/>
        <v>0</v>
      </c>
      <c r="AE327" s="86" t="str">
        <f t="shared" si="58"/>
        <v>-</v>
      </c>
      <c r="AF327" s="49">
        <f t="shared" si="59"/>
        <v>0</v>
      </c>
    </row>
    <row r="328" spans="1:32" ht="12.75">
      <c r="A328" s="91">
        <v>1928230</v>
      </c>
      <c r="B328" s="91" t="s">
        <v>765</v>
      </c>
      <c r="C328" s="49" t="s">
        <v>766</v>
      </c>
      <c r="D328" s="34" t="s">
        <v>767</v>
      </c>
      <c r="E328" s="34" t="s">
        <v>768</v>
      </c>
      <c r="F328" s="34">
        <v>51576</v>
      </c>
      <c r="G328" s="35">
        <v>130</v>
      </c>
      <c r="H328" s="36">
        <v>7125662332</v>
      </c>
      <c r="I328" s="37">
        <v>8</v>
      </c>
      <c r="J328" s="38" t="s">
        <v>371</v>
      </c>
      <c r="K328" s="72"/>
      <c r="L328" s="64">
        <v>691</v>
      </c>
      <c r="M328" s="68" t="s">
        <v>368</v>
      </c>
      <c r="N328" s="46">
        <v>1.174743025</v>
      </c>
      <c r="O328" s="38" t="s">
        <v>368</v>
      </c>
      <c r="P328" s="40"/>
      <c r="Q328" s="72" t="str">
        <f t="shared" si="60"/>
        <v>NO</v>
      </c>
      <c r="R328" s="76" t="s">
        <v>371</v>
      </c>
      <c r="S328" s="41">
        <v>12947.68</v>
      </c>
      <c r="T328" s="47">
        <v>796.4828801602889</v>
      </c>
      <c r="U328" s="47">
        <v>2105</v>
      </c>
      <c r="V328" s="48">
        <v>3444.847448631729</v>
      </c>
      <c r="W328" s="49">
        <f t="shared" si="55"/>
        <v>1</v>
      </c>
      <c r="X328" s="34">
        <f t="shared" si="61"/>
        <v>0</v>
      </c>
      <c r="Y328" s="34">
        <f t="shared" si="56"/>
        <v>0</v>
      </c>
      <c r="Z328" s="36">
        <f t="shared" si="57"/>
        <v>0</v>
      </c>
      <c r="AA328" s="86" t="str">
        <f t="shared" si="62"/>
        <v>-</v>
      </c>
      <c r="AB328" s="49">
        <f t="shared" si="63"/>
        <v>1</v>
      </c>
      <c r="AC328" s="34">
        <f t="shared" si="64"/>
        <v>0</v>
      </c>
      <c r="AD328" s="36">
        <f t="shared" si="65"/>
        <v>0</v>
      </c>
      <c r="AE328" s="86" t="str">
        <f t="shared" si="58"/>
        <v>-</v>
      </c>
      <c r="AF328" s="49">
        <f t="shared" si="59"/>
        <v>0</v>
      </c>
    </row>
    <row r="329" spans="1:32" ht="12.75">
      <c r="A329" s="91">
        <v>1900022</v>
      </c>
      <c r="B329" s="91" t="s">
        <v>955</v>
      </c>
      <c r="C329" s="49" t="s">
        <v>956</v>
      </c>
      <c r="D329" s="34" t="s">
        <v>957</v>
      </c>
      <c r="E329" s="34" t="s">
        <v>958</v>
      </c>
      <c r="F329" s="34">
        <v>50651</v>
      </c>
      <c r="G329" s="35">
        <v>1143</v>
      </c>
      <c r="H329" s="36">
        <v>3193422674</v>
      </c>
      <c r="I329" s="37" t="s">
        <v>373</v>
      </c>
      <c r="J329" s="38" t="s">
        <v>371</v>
      </c>
      <c r="K329" s="72"/>
      <c r="L329" s="64">
        <v>1178</v>
      </c>
      <c r="M329" s="68" t="s">
        <v>368</v>
      </c>
      <c r="N329" s="46">
        <v>4.995693368</v>
      </c>
      <c r="O329" s="38" t="s">
        <v>368</v>
      </c>
      <c r="P329" s="40"/>
      <c r="Q329" s="72" t="str">
        <f t="shared" si="60"/>
        <v>NO</v>
      </c>
      <c r="R329" s="76" t="s">
        <v>371</v>
      </c>
      <c r="S329" s="41">
        <v>30752.4</v>
      </c>
      <c r="T329" s="47">
        <v>2396.689393936869</v>
      </c>
      <c r="U329" s="47">
        <v>4693</v>
      </c>
      <c r="V329" s="48">
        <v>6170.170251340379</v>
      </c>
      <c r="W329" s="49">
        <f t="shared" si="55"/>
        <v>1</v>
      </c>
      <c r="X329" s="34">
        <f t="shared" si="61"/>
        <v>0</v>
      </c>
      <c r="Y329" s="34">
        <f t="shared" si="56"/>
        <v>0</v>
      </c>
      <c r="Z329" s="36">
        <f t="shared" si="57"/>
        <v>0</v>
      </c>
      <c r="AA329" s="86" t="str">
        <f t="shared" si="62"/>
        <v>-</v>
      </c>
      <c r="AB329" s="49">
        <f t="shared" si="63"/>
        <v>1</v>
      </c>
      <c r="AC329" s="34">
        <f t="shared" si="64"/>
        <v>0</v>
      </c>
      <c r="AD329" s="36">
        <f t="shared" si="65"/>
        <v>0</v>
      </c>
      <c r="AE329" s="86" t="str">
        <f t="shared" si="58"/>
        <v>-</v>
      </c>
      <c r="AF329" s="49">
        <f t="shared" si="59"/>
        <v>0</v>
      </c>
    </row>
    <row r="330" spans="1:32" ht="12.75">
      <c r="A330" s="91">
        <v>1928560</v>
      </c>
      <c r="B330" s="91" t="s">
        <v>769</v>
      </c>
      <c r="C330" s="49" t="s">
        <v>770</v>
      </c>
      <c r="D330" s="34" t="s">
        <v>771</v>
      </c>
      <c r="E330" s="34" t="s">
        <v>1142</v>
      </c>
      <c r="F330" s="34">
        <v>50036</v>
      </c>
      <c r="G330" s="35">
        <v>589</v>
      </c>
      <c r="H330" s="36">
        <v>5154325319</v>
      </c>
      <c r="I330" s="37">
        <v>7</v>
      </c>
      <c r="J330" s="38" t="s">
        <v>371</v>
      </c>
      <c r="K330" s="72"/>
      <c r="L330" s="64">
        <v>307</v>
      </c>
      <c r="M330" s="68" t="s">
        <v>368</v>
      </c>
      <c r="N330" s="46">
        <v>6.12244898</v>
      </c>
      <c r="O330" s="38" t="s">
        <v>368</v>
      </c>
      <c r="P330" s="40"/>
      <c r="Q330" s="72" t="str">
        <f t="shared" si="60"/>
        <v>NO</v>
      </c>
      <c r="R330" s="76" t="s">
        <v>371</v>
      </c>
      <c r="S330" s="41">
        <v>9055.16</v>
      </c>
      <c r="T330" s="47">
        <v>506.8527419201839</v>
      </c>
      <c r="U330" s="47">
        <v>1146</v>
      </c>
      <c r="V330" s="48">
        <v>1680.5335908203429</v>
      </c>
      <c r="W330" s="49">
        <f t="shared" si="55"/>
        <v>1</v>
      </c>
      <c r="X330" s="34">
        <f t="shared" si="61"/>
        <v>1</v>
      </c>
      <c r="Y330" s="34">
        <f t="shared" si="56"/>
        <v>0</v>
      </c>
      <c r="Z330" s="36">
        <f t="shared" si="57"/>
        <v>0</v>
      </c>
      <c r="AA330" s="86" t="str">
        <f t="shared" si="62"/>
        <v>SRSA</v>
      </c>
      <c r="AB330" s="49">
        <f t="shared" si="63"/>
        <v>1</v>
      </c>
      <c r="AC330" s="34">
        <f t="shared" si="64"/>
        <v>0</v>
      </c>
      <c r="AD330" s="36">
        <f t="shared" si="65"/>
        <v>0</v>
      </c>
      <c r="AE330" s="86" t="str">
        <f t="shared" si="58"/>
        <v>-</v>
      </c>
      <c r="AF330" s="49">
        <f t="shared" si="59"/>
        <v>0</v>
      </c>
    </row>
    <row r="331" spans="1:32" ht="12.75">
      <c r="A331" s="91">
        <v>1928680</v>
      </c>
      <c r="B331" s="91" t="s">
        <v>772</v>
      </c>
      <c r="C331" s="49" t="s">
        <v>773</v>
      </c>
      <c r="D331" s="34" t="s">
        <v>774</v>
      </c>
      <c r="E331" s="34" t="s">
        <v>775</v>
      </c>
      <c r="F331" s="34">
        <v>50322</v>
      </c>
      <c r="G331" s="35" t="s">
        <v>354</v>
      </c>
      <c r="H331" s="36">
        <v>5154575000</v>
      </c>
      <c r="I331" s="37">
        <v>4</v>
      </c>
      <c r="J331" s="38" t="s">
        <v>368</v>
      </c>
      <c r="K331" s="72"/>
      <c r="L331" s="64">
        <v>3225</v>
      </c>
      <c r="M331" s="68" t="s">
        <v>368</v>
      </c>
      <c r="N331" s="46">
        <v>5.282718344</v>
      </c>
      <c r="O331" s="38" t="s">
        <v>368</v>
      </c>
      <c r="P331" s="40"/>
      <c r="Q331" s="72" t="str">
        <f t="shared" si="60"/>
        <v>NO</v>
      </c>
      <c r="R331" s="76" t="s">
        <v>368</v>
      </c>
      <c r="S331" s="41">
        <v>68603.94</v>
      </c>
      <c r="T331" s="47">
        <v>2765.967820193003</v>
      </c>
      <c r="U331" s="47">
        <v>8915.91</v>
      </c>
      <c r="V331" s="48">
        <v>18347.878471038523</v>
      </c>
      <c r="W331" s="49">
        <f t="shared" si="55"/>
        <v>0</v>
      </c>
      <c r="X331" s="34">
        <f t="shared" si="61"/>
        <v>0</v>
      </c>
      <c r="Y331" s="34">
        <f t="shared" si="56"/>
        <v>0</v>
      </c>
      <c r="Z331" s="36">
        <f t="shared" si="57"/>
        <v>0</v>
      </c>
      <c r="AA331" s="86" t="str">
        <f t="shared" si="62"/>
        <v>-</v>
      </c>
      <c r="AB331" s="49">
        <f t="shared" si="63"/>
        <v>0</v>
      </c>
      <c r="AC331" s="34">
        <f t="shared" si="64"/>
        <v>0</v>
      </c>
      <c r="AD331" s="36">
        <f t="shared" si="65"/>
        <v>0</v>
      </c>
      <c r="AE331" s="86" t="str">
        <f t="shared" si="58"/>
        <v>-</v>
      </c>
      <c r="AF331" s="49">
        <f t="shared" si="59"/>
        <v>0</v>
      </c>
    </row>
    <row r="332" spans="1:32" ht="12.75">
      <c r="A332" s="91">
        <v>1928710</v>
      </c>
      <c r="B332" s="91" t="s">
        <v>776</v>
      </c>
      <c r="C332" s="49" t="s">
        <v>777</v>
      </c>
      <c r="D332" s="34" t="s">
        <v>778</v>
      </c>
      <c r="E332" s="34" t="s">
        <v>287</v>
      </c>
      <c r="F332" s="34">
        <v>52141</v>
      </c>
      <c r="G332" s="35">
        <v>9634</v>
      </c>
      <c r="H332" s="36">
        <v>5634265501</v>
      </c>
      <c r="I332" s="37">
        <v>7</v>
      </c>
      <c r="J332" s="38" t="s">
        <v>371</v>
      </c>
      <c r="K332" s="72"/>
      <c r="L332" s="64">
        <v>553</v>
      </c>
      <c r="M332" s="68" t="s">
        <v>368</v>
      </c>
      <c r="N332" s="46">
        <v>9.172661871</v>
      </c>
      <c r="O332" s="38" t="s">
        <v>368</v>
      </c>
      <c r="P332" s="40"/>
      <c r="Q332" s="72" t="str">
        <f t="shared" si="60"/>
        <v>NO</v>
      </c>
      <c r="R332" s="76" t="s">
        <v>371</v>
      </c>
      <c r="S332" s="41">
        <v>21498.14</v>
      </c>
      <c r="T332" s="47">
        <v>2266.196105067806</v>
      </c>
      <c r="U332" s="47">
        <v>3182</v>
      </c>
      <c r="V332" s="48">
        <v>4073.4890440857325</v>
      </c>
      <c r="W332" s="49">
        <f t="shared" si="55"/>
        <v>1</v>
      </c>
      <c r="X332" s="34">
        <f t="shared" si="61"/>
        <v>1</v>
      </c>
      <c r="Y332" s="34">
        <f t="shared" si="56"/>
        <v>0</v>
      </c>
      <c r="Z332" s="36">
        <f t="shared" si="57"/>
        <v>0</v>
      </c>
      <c r="AA332" s="86" t="str">
        <f t="shared" si="62"/>
        <v>SRSA</v>
      </c>
      <c r="AB332" s="49">
        <f t="shared" si="63"/>
        <v>1</v>
      </c>
      <c r="AC332" s="34">
        <f t="shared" si="64"/>
        <v>0</v>
      </c>
      <c r="AD332" s="36">
        <f t="shared" si="65"/>
        <v>0</v>
      </c>
      <c r="AE332" s="86" t="str">
        <f t="shared" si="58"/>
        <v>-</v>
      </c>
      <c r="AF332" s="49">
        <f t="shared" si="59"/>
        <v>0</v>
      </c>
    </row>
    <row r="333" spans="1:32" ht="12.75">
      <c r="A333" s="91">
        <v>1928980</v>
      </c>
      <c r="B333" s="91" t="s">
        <v>779</v>
      </c>
      <c r="C333" s="49" t="s">
        <v>780</v>
      </c>
      <c r="D333" s="34" t="s">
        <v>781</v>
      </c>
      <c r="E333" s="34" t="s">
        <v>782</v>
      </c>
      <c r="F333" s="34">
        <v>52565</v>
      </c>
      <c r="G333" s="35" t="s">
        <v>354</v>
      </c>
      <c r="H333" s="36">
        <v>3192933334</v>
      </c>
      <c r="I333" s="37">
        <v>7</v>
      </c>
      <c r="J333" s="38" t="s">
        <v>371</v>
      </c>
      <c r="K333" s="72"/>
      <c r="L333" s="64">
        <v>684</v>
      </c>
      <c r="M333" s="68" t="s">
        <v>368</v>
      </c>
      <c r="N333" s="46">
        <v>7.465007776</v>
      </c>
      <c r="O333" s="38" t="s">
        <v>368</v>
      </c>
      <c r="P333" s="40"/>
      <c r="Q333" s="72" t="str">
        <f t="shared" si="60"/>
        <v>NO</v>
      </c>
      <c r="R333" s="76" t="s">
        <v>371</v>
      </c>
      <c r="S333" s="41">
        <v>28311.03</v>
      </c>
      <c r="T333" s="47">
        <v>2623.719163775212</v>
      </c>
      <c r="U333" s="47">
        <v>3939</v>
      </c>
      <c r="V333" s="48">
        <v>5367.400188604071</v>
      </c>
      <c r="W333" s="49">
        <f t="shared" si="55"/>
        <v>1</v>
      </c>
      <c r="X333" s="34">
        <f t="shared" si="61"/>
        <v>0</v>
      </c>
      <c r="Y333" s="34">
        <f t="shared" si="56"/>
        <v>0</v>
      </c>
      <c r="Z333" s="36">
        <f t="shared" si="57"/>
        <v>0</v>
      </c>
      <c r="AA333" s="86" t="str">
        <f t="shared" si="62"/>
        <v>-</v>
      </c>
      <c r="AB333" s="49">
        <f t="shared" si="63"/>
        <v>1</v>
      </c>
      <c r="AC333" s="34">
        <f t="shared" si="64"/>
        <v>0</v>
      </c>
      <c r="AD333" s="36">
        <f t="shared" si="65"/>
        <v>0</v>
      </c>
      <c r="AE333" s="86" t="str">
        <f t="shared" si="58"/>
        <v>-</v>
      </c>
      <c r="AF333" s="49">
        <f t="shared" si="59"/>
        <v>0</v>
      </c>
    </row>
    <row r="334" spans="1:32" ht="12.75">
      <c r="A334" s="91">
        <v>1929010</v>
      </c>
      <c r="B334" s="91" t="s">
        <v>783</v>
      </c>
      <c r="C334" s="49" t="s">
        <v>784</v>
      </c>
      <c r="D334" s="34" t="s">
        <v>55</v>
      </c>
      <c r="E334" s="34" t="s">
        <v>785</v>
      </c>
      <c r="F334" s="34">
        <v>50261</v>
      </c>
      <c r="G334" s="35" t="s">
        <v>354</v>
      </c>
      <c r="H334" s="36">
        <v>5159969960</v>
      </c>
      <c r="I334" s="37">
        <v>8</v>
      </c>
      <c r="J334" s="38" t="s">
        <v>371</v>
      </c>
      <c r="K334" s="72"/>
      <c r="L334" s="64">
        <v>483</v>
      </c>
      <c r="M334" s="68" t="s">
        <v>368</v>
      </c>
      <c r="N334" s="46">
        <v>2.741935484</v>
      </c>
      <c r="O334" s="38" t="s">
        <v>368</v>
      </c>
      <c r="P334" s="40"/>
      <c r="Q334" s="72" t="str">
        <f t="shared" si="60"/>
        <v>NO</v>
      </c>
      <c r="R334" s="76" t="s">
        <v>371</v>
      </c>
      <c r="S334" s="41">
        <v>14088.58</v>
      </c>
      <c r="T334" s="47">
        <v>485.1304815521757</v>
      </c>
      <c r="U334" s="47">
        <v>1467</v>
      </c>
      <c r="V334" s="48">
        <v>2518.3362607307777</v>
      </c>
      <c r="W334" s="49">
        <f t="shared" si="55"/>
        <v>1</v>
      </c>
      <c r="X334" s="34">
        <f t="shared" si="61"/>
        <v>1</v>
      </c>
      <c r="Y334" s="34">
        <f t="shared" si="56"/>
        <v>0</v>
      </c>
      <c r="Z334" s="36">
        <f t="shared" si="57"/>
        <v>0</v>
      </c>
      <c r="AA334" s="86" t="str">
        <f t="shared" si="62"/>
        <v>SRSA</v>
      </c>
      <c r="AB334" s="49">
        <f t="shared" si="63"/>
        <v>1</v>
      </c>
      <c r="AC334" s="34">
        <f t="shared" si="64"/>
        <v>0</v>
      </c>
      <c r="AD334" s="36">
        <f t="shared" si="65"/>
        <v>0</v>
      </c>
      <c r="AE334" s="86" t="str">
        <f t="shared" si="58"/>
        <v>-</v>
      </c>
      <c r="AF334" s="49">
        <f t="shared" si="59"/>
        <v>0</v>
      </c>
    </row>
    <row r="335" spans="1:32" ht="12.75">
      <c r="A335" s="91">
        <v>1929100</v>
      </c>
      <c r="B335" s="91" t="s">
        <v>786</v>
      </c>
      <c r="C335" s="49" t="s">
        <v>787</v>
      </c>
      <c r="D335" s="34" t="s">
        <v>788</v>
      </c>
      <c r="E335" s="34" t="s">
        <v>789</v>
      </c>
      <c r="F335" s="34">
        <v>50482</v>
      </c>
      <c r="G335" s="35">
        <v>18</v>
      </c>
      <c r="H335" s="36">
        <v>6418294484</v>
      </c>
      <c r="I335" s="37">
        <v>7</v>
      </c>
      <c r="J335" s="38" t="s">
        <v>371</v>
      </c>
      <c r="K335" s="72"/>
      <c r="L335" s="64">
        <v>280</v>
      </c>
      <c r="M335" s="68" t="s">
        <v>368</v>
      </c>
      <c r="N335" s="46">
        <v>3.883495146</v>
      </c>
      <c r="O335" s="38" t="s">
        <v>368</v>
      </c>
      <c r="P335" s="40"/>
      <c r="Q335" s="72" t="str">
        <f t="shared" si="60"/>
        <v>NO</v>
      </c>
      <c r="R335" s="76" t="s">
        <v>371</v>
      </c>
      <c r="S335" s="41">
        <v>11471.93</v>
      </c>
      <c r="T335" s="47">
        <v>658.908564496239</v>
      </c>
      <c r="U335" s="47">
        <v>1308</v>
      </c>
      <c r="V335" s="48">
        <v>1739.6726028140206</v>
      </c>
      <c r="W335" s="49">
        <f t="shared" si="55"/>
        <v>1</v>
      </c>
      <c r="X335" s="34">
        <f t="shared" si="61"/>
        <v>1</v>
      </c>
      <c r="Y335" s="34">
        <f t="shared" si="56"/>
        <v>0</v>
      </c>
      <c r="Z335" s="36">
        <f t="shared" si="57"/>
        <v>0</v>
      </c>
      <c r="AA335" s="86" t="str">
        <f t="shared" si="62"/>
        <v>SRSA</v>
      </c>
      <c r="AB335" s="49">
        <f t="shared" si="63"/>
        <v>1</v>
      </c>
      <c r="AC335" s="34">
        <f t="shared" si="64"/>
        <v>0</v>
      </c>
      <c r="AD335" s="36">
        <f t="shared" si="65"/>
        <v>0</v>
      </c>
      <c r="AE335" s="86" t="str">
        <f t="shared" si="58"/>
        <v>-</v>
      </c>
      <c r="AF335" s="49">
        <f t="shared" si="59"/>
        <v>0</v>
      </c>
    </row>
    <row r="336" spans="1:32" ht="12.75">
      <c r="A336" s="91">
        <v>1929280</v>
      </c>
      <c r="B336" s="91" t="s">
        <v>790</v>
      </c>
      <c r="C336" s="49" t="s">
        <v>791</v>
      </c>
      <c r="D336" s="34" t="s">
        <v>792</v>
      </c>
      <c r="E336" s="34" t="s">
        <v>793</v>
      </c>
      <c r="F336" s="34">
        <v>50864</v>
      </c>
      <c r="G336" s="35" t="s">
        <v>354</v>
      </c>
      <c r="H336" s="36">
        <v>7128262552</v>
      </c>
      <c r="I336" s="37">
        <v>7</v>
      </c>
      <c r="J336" s="38" t="s">
        <v>371</v>
      </c>
      <c r="K336" s="72"/>
      <c r="L336" s="64">
        <v>368</v>
      </c>
      <c r="M336" s="68" t="s">
        <v>368</v>
      </c>
      <c r="N336" s="46">
        <v>13.19444444</v>
      </c>
      <c r="O336" s="38" t="s">
        <v>368</v>
      </c>
      <c r="P336" s="40"/>
      <c r="Q336" s="72" t="str">
        <f t="shared" si="60"/>
        <v>NO</v>
      </c>
      <c r="R336" s="76" t="s">
        <v>371</v>
      </c>
      <c r="S336" s="41">
        <v>24239.49</v>
      </c>
      <c r="T336" s="47">
        <v>1755.970708969387</v>
      </c>
      <c r="U336" s="47">
        <v>2425</v>
      </c>
      <c r="V336" s="48">
        <v>2994.3471066953143</v>
      </c>
      <c r="W336" s="49">
        <f t="shared" si="55"/>
        <v>1</v>
      </c>
      <c r="X336" s="34">
        <f t="shared" si="61"/>
        <v>1</v>
      </c>
      <c r="Y336" s="34">
        <f t="shared" si="56"/>
        <v>0</v>
      </c>
      <c r="Z336" s="36">
        <f t="shared" si="57"/>
        <v>0</v>
      </c>
      <c r="AA336" s="86" t="str">
        <f t="shared" si="62"/>
        <v>SRSA</v>
      </c>
      <c r="AB336" s="49">
        <f t="shared" si="63"/>
        <v>1</v>
      </c>
      <c r="AC336" s="34">
        <f t="shared" si="64"/>
        <v>0</v>
      </c>
      <c r="AD336" s="36">
        <f t="shared" si="65"/>
        <v>0</v>
      </c>
      <c r="AE336" s="86" t="str">
        <f t="shared" si="58"/>
        <v>-</v>
      </c>
      <c r="AF336" s="49">
        <f t="shared" si="59"/>
        <v>0</v>
      </c>
    </row>
    <row r="337" spans="1:32" ht="12.75">
      <c r="A337" s="91">
        <v>1929310</v>
      </c>
      <c r="B337" s="91" t="s">
        <v>794</v>
      </c>
      <c r="C337" s="49" t="s">
        <v>795</v>
      </c>
      <c r="D337" s="34" t="s">
        <v>796</v>
      </c>
      <c r="E337" s="34" t="s">
        <v>797</v>
      </c>
      <c r="F337" s="34">
        <v>52349</v>
      </c>
      <c r="G337" s="35" t="s">
        <v>354</v>
      </c>
      <c r="H337" s="36">
        <v>3194364728</v>
      </c>
      <c r="I337" s="37" t="s">
        <v>372</v>
      </c>
      <c r="J337" s="38" t="s">
        <v>368</v>
      </c>
      <c r="K337" s="72"/>
      <c r="L337" s="64">
        <v>1710</v>
      </c>
      <c r="M337" s="68" t="s">
        <v>368</v>
      </c>
      <c r="N337" s="46">
        <v>8.175105485</v>
      </c>
      <c r="O337" s="38" t="s">
        <v>368</v>
      </c>
      <c r="P337" s="40"/>
      <c r="Q337" s="72" t="str">
        <f t="shared" si="60"/>
        <v>NO</v>
      </c>
      <c r="R337" s="76" t="s">
        <v>368</v>
      </c>
      <c r="S337" s="41">
        <v>82173.76</v>
      </c>
      <c r="T337" s="47">
        <v>5946.653028574156</v>
      </c>
      <c r="U337" s="47">
        <v>8933</v>
      </c>
      <c r="V337" s="48">
        <v>12744.132829816304</v>
      </c>
      <c r="W337" s="49">
        <f t="shared" si="55"/>
        <v>0</v>
      </c>
      <c r="X337" s="34">
        <f t="shared" si="61"/>
        <v>0</v>
      </c>
      <c r="Y337" s="34">
        <f t="shared" si="56"/>
        <v>0</v>
      </c>
      <c r="Z337" s="36">
        <f t="shared" si="57"/>
        <v>0</v>
      </c>
      <c r="AA337" s="86" t="str">
        <f t="shared" si="62"/>
        <v>-</v>
      </c>
      <c r="AB337" s="49">
        <f t="shared" si="63"/>
        <v>0</v>
      </c>
      <c r="AC337" s="34">
        <f t="shared" si="64"/>
        <v>0</v>
      </c>
      <c r="AD337" s="36">
        <f t="shared" si="65"/>
        <v>0</v>
      </c>
      <c r="AE337" s="86" t="str">
        <f t="shared" si="58"/>
        <v>-</v>
      </c>
      <c r="AF337" s="49">
        <f t="shared" si="59"/>
        <v>0</v>
      </c>
    </row>
    <row r="338" spans="1:32" ht="12.75">
      <c r="A338" s="91">
        <v>1929490</v>
      </c>
      <c r="B338" s="91" t="s">
        <v>798</v>
      </c>
      <c r="C338" s="49" t="s">
        <v>799</v>
      </c>
      <c r="D338" s="34" t="s">
        <v>800</v>
      </c>
      <c r="E338" s="34" t="s">
        <v>801</v>
      </c>
      <c r="F338" s="34">
        <v>52654</v>
      </c>
      <c r="G338" s="35" t="s">
        <v>354</v>
      </c>
      <c r="H338" s="36">
        <v>3192566200</v>
      </c>
      <c r="I338" s="37" t="s">
        <v>373</v>
      </c>
      <c r="J338" s="38" t="s">
        <v>371</v>
      </c>
      <c r="K338" s="72"/>
      <c r="L338" s="64">
        <v>467</v>
      </c>
      <c r="M338" s="68" t="s">
        <v>368</v>
      </c>
      <c r="N338" s="46">
        <v>6.902356902</v>
      </c>
      <c r="O338" s="38" t="s">
        <v>368</v>
      </c>
      <c r="P338" s="40"/>
      <c r="Q338" s="72" t="str">
        <f t="shared" si="60"/>
        <v>NO</v>
      </c>
      <c r="R338" s="76" t="s">
        <v>371</v>
      </c>
      <c r="S338" s="41">
        <v>20574.03</v>
      </c>
      <c r="T338" s="47">
        <v>1945.7026001519762</v>
      </c>
      <c r="U338" s="47">
        <v>2819</v>
      </c>
      <c r="V338" s="48">
        <v>3619.443322360592</v>
      </c>
      <c r="W338" s="49">
        <f t="shared" si="55"/>
        <v>1</v>
      </c>
      <c r="X338" s="34">
        <f t="shared" si="61"/>
        <v>1</v>
      </c>
      <c r="Y338" s="34">
        <f t="shared" si="56"/>
        <v>0</v>
      </c>
      <c r="Z338" s="36">
        <f t="shared" si="57"/>
        <v>0</v>
      </c>
      <c r="AA338" s="86" t="str">
        <f t="shared" si="62"/>
        <v>SRSA</v>
      </c>
      <c r="AB338" s="49">
        <f t="shared" si="63"/>
        <v>1</v>
      </c>
      <c r="AC338" s="34">
        <f t="shared" si="64"/>
        <v>0</v>
      </c>
      <c r="AD338" s="36">
        <f t="shared" si="65"/>
        <v>0</v>
      </c>
      <c r="AE338" s="86" t="str">
        <f t="shared" si="58"/>
        <v>-</v>
      </c>
      <c r="AF338" s="49">
        <f t="shared" si="59"/>
        <v>0</v>
      </c>
    </row>
    <row r="339" spans="1:32" ht="12.75">
      <c r="A339" s="91">
        <v>1929580</v>
      </c>
      <c r="B339" s="91" t="s">
        <v>802</v>
      </c>
      <c r="C339" s="49" t="s">
        <v>803</v>
      </c>
      <c r="D339" s="34" t="s">
        <v>1259</v>
      </c>
      <c r="E339" s="34" t="s">
        <v>804</v>
      </c>
      <c r="F339" s="34">
        <v>51450</v>
      </c>
      <c r="G339" s="35" t="s">
        <v>354</v>
      </c>
      <c r="H339" s="36">
        <v>7126645000</v>
      </c>
      <c r="I339" s="37">
        <v>7</v>
      </c>
      <c r="J339" s="38" t="s">
        <v>371</v>
      </c>
      <c r="K339" s="72"/>
      <c r="L339" s="64">
        <v>559</v>
      </c>
      <c r="M339" s="68" t="s">
        <v>368</v>
      </c>
      <c r="N339" s="46">
        <v>12.7399651</v>
      </c>
      <c r="O339" s="38" t="s">
        <v>368</v>
      </c>
      <c r="P339" s="40"/>
      <c r="Q339" s="72" t="str">
        <f t="shared" si="60"/>
        <v>NO</v>
      </c>
      <c r="R339" s="76" t="s">
        <v>371</v>
      </c>
      <c r="S339" s="41">
        <v>35619.33</v>
      </c>
      <c r="T339" s="47">
        <v>2727.6361647803606</v>
      </c>
      <c r="U339" s="47">
        <v>3661</v>
      </c>
      <c r="V339" s="48">
        <v>4207.187366878984</v>
      </c>
      <c r="W339" s="49">
        <f t="shared" si="55"/>
        <v>1</v>
      </c>
      <c r="X339" s="34">
        <f t="shared" si="61"/>
        <v>1</v>
      </c>
      <c r="Y339" s="34">
        <f t="shared" si="56"/>
        <v>0</v>
      </c>
      <c r="Z339" s="36">
        <f t="shared" si="57"/>
        <v>0</v>
      </c>
      <c r="AA339" s="86" t="str">
        <f t="shared" si="62"/>
        <v>SRSA</v>
      </c>
      <c r="AB339" s="49">
        <f t="shared" si="63"/>
        <v>1</v>
      </c>
      <c r="AC339" s="34">
        <f t="shared" si="64"/>
        <v>0</v>
      </c>
      <c r="AD339" s="36">
        <f t="shared" si="65"/>
        <v>0</v>
      </c>
      <c r="AE339" s="86" t="str">
        <f t="shared" si="58"/>
        <v>-</v>
      </c>
      <c r="AF339" s="49">
        <f t="shared" si="59"/>
        <v>0</v>
      </c>
    </row>
    <row r="340" spans="1:32" ht="12.75">
      <c r="A340" s="91">
        <v>1929640</v>
      </c>
      <c r="B340" s="91" t="s">
        <v>805</v>
      </c>
      <c r="C340" s="49" t="s">
        <v>806</v>
      </c>
      <c r="D340" s="34" t="s">
        <v>807</v>
      </c>
      <c r="E340" s="34" t="s">
        <v>808</v>
      </c>
      <c r="F340" s="34">
        <v>51577</v>
      </c>
      <c r="G340" s="35" t="s">
        <v>354</v>
      </c>
      <c r="H340" s="36">
        <v>7127842251</v>
      </c>
      <c r="I340" s="37">
        <v>8</v>
      </c>
      <c r="J340" s="38" t="s">
        <v>371</v>
      </c>
      <c r="K340" s="72"/>
      <c r="L340" s="64">
        <v>251</v>
      </c>
      <c r="M340" s="68" t="s">
        <v>368</v>
      </c>
      <c r="N340" s="46">
        <v>15.12027491</v>
      </c>
      <c r="O340" s="38" t="s">
        <v>368</v>
      </c>
      <c r="P340" s="40"/>
      <c r="Q340" s="72" t="str">
        <f t="shared" si="60"/>
        <v>NO</v>
      </c>
      <c r="R340" s="76" t="s">
        <v>371</v>
      </c>
      <c r="S340" s="41">
        <v>14516.86</v>
      </c>
      <c r="T340" s="47">
        <v>1033.6358508694505</v>
      </c>
      <c r="U340" s="47">
        <v>1452</v>
      </c>
      <c r="V340" s="48">
        <v>1846.8452011197473</v>
      </c>
      <c r="W340" s="49">
        <f t="shared" si="55"/>
        <v>1</v>
      </c>
      <c r="X340" s="34">
        <f t="shared" si="61"/>
        <v>1</v>
      </c>
      <c r="Y340" s="34">
        <f t="shared" si="56"/>
        <v>0</v>
      </c>
      <c r="Z340" s="36">
        <f t="shared" si="57"/>
        <v>0</v>
      </c>
      <c r="AA340" s="86" t="str">
        <f t="shared" si="62"/>
        <v>SRSA</v>
      </c>
      <c r="AB340" s="49">
        <f t="shared" si="63"/>
        <v>1</v>
      </c>
      <c r="AC340" s="34">
        <f t="shared" si="64"/>
        <v>0</v>
      </c>
      <c r="AD340" s="36">
        <f t="shared" si="65"/>
        <v>0</v>
      </c>
      <c r="AE340" s="86" t="str">
        <f t="shared" si="58"/>
        <v>-</v>
      </c>
      <c r="AF340" s="49">
        <f t="shared" si="59"/>
        <v>0</v>
      </c>
    </row>
    <row r="341" spans="1:32" ht="12.75">
      <c r="A341" s="91">
        <v>1929730</v>
      </c>
      <c r="B341" s="91" t="s">
        <v>809</v>
      </c>
      <c r="C341" s="49" t="s">
        <v>810</v>
      </c>
      <c r="D341" s="34" t="s">
        <v>811</v>
      </c>
      <c r="E341" s="34" t="s">
        <v>812</v>
      </c>
      <c r="F341" s="34">
        <v>52653</v>
      </c>
      <c r="G341" s="35" t="s">
        <v>354</v>
      </c>
      <c r="H341" s="36">
        <v>3195233641</v>
      </c>
      <c r="I341" s="37">
        <v>7</v>
      </c>
      <c r="J341" s="38" t="s">
        <v>371</v>
      </c>
      <c r="K341" s="72"/>
      <c r="L341" s="64">
        <v>734</v>
      </c>
      <c r="M341" s="68" t="s">
        <v>368</v>
      </c>
      <c r="N341" s="46">
        <v>11.73333333</v>
      </c>
      <c r="O341" s="38" t="s">
        <v>368</v>
      </c>
      <c r="P341" s="40"/>
      <c r="Q341" s="72" t="str">
        <f t="shared" si="60"/>
        <v>NO</v>
      </c>
      <c r="R341" s="76" t="s">
        <v>371</v>
      </c>
      <c r="S341" s="41">
        <v>36836.91</v>
      </c>
      <c r="T341" s="47">
        <v>3145.7743801055335</v>
      </c>
      <c r="U341" s="47">
        <v>4360</v>
      </c>
      <c r="V341" s="48">
        <v>5663.909077772541</v>
      </c>
      <c r="W341" s="49">
        <f t="shared" si="55"/>
        <v>1</v>
      </c>
      <c r="X341" s="34">
        <f t="shared" si="61"/>
        <v>0</v>
      </c>
      <c r="Y341" s="34">
        <f t="shared" si="56"/>
        <v>0</v>
      </c>
      <c r="Z341" s="36">
        <f t="shared" si="57"/>
        <v>0</v>
      </c>
      <c r="AA341" s="86" t="str">
        <f t="shared" si="62"/>
        <v>-</v>
      </c>
      <c r="AB341" s="49">
        <f t="shared" si="63"/>
        <v>1</v>
      </c>
      <c r="AC341" s="34">
        <f t="shared" si="64"/>
        <v>0</v>
      </c>
      <c r="AD341" s="36">
        <f t="shared" si="65"/>
        <v>0</v>
      </c>
      <c r="AE341" s="86" t="str">
        <f t="shared" si="58"/>
        <v>-</v>
      </c>
      <c r="AF341" s="49">
        <f t="shared" si="59"/>
        <v>0</v>
      </c>
    </row>
    <row r="342" spans="1:32" ht="12.75">
      <c r="A342" s="91">
        <v>1929760</v>
      </c>
      <c r="B342" s="91" t="s">
        <v>813</v>
      </c>
      <c r="C342" s="49" t="s">
        <v>814</v>
      </c>
      <c r="D342" s="34" t="s">
        <v>688</v>
      </c>
      <c r="E342" s="34" t="s">
        <v>815</v>
      </c>
      <c r="F342" s="34">
        <v>50629</v>
      </c>
      <c r="G342" s="35" t="s">
        <v>354</v>
      </c>
      <c r="H342" s="36">
        <v>3196386711</v>
      </c>
      <c r="I342" s="37" t="s">
        <v>386</v>
      </c>
      <c r="J342" s="38" t="s">
        <v>368</v>
      </c>
      <c r="K342" s="72"/>
      <c r="L342" s="64">
        <v>642</v>
      </c>
      <c r="M342" s="68" t="s">
        <v>368</v>
      </c>
      <c r="N342" s="46">
        <v>17.75223499</v>
      </c>
      <c r="O342" s="38" t="s">
        <v>368</v>
      </c>
      <c r="P342" s="40"/>
      <c r="Q342" s="72" t="str">
        <f t="shared" si="60"/>
        <v>NO</v>
      </c>
      <c r="R342" s="76" t="s">
        <v>368</v>
      </c>
      <c r="S342" s="41">
        <v>48490.53</v>
      </c>
      <c r="T342" s="47">
        <v>2660.5186537820628</v>
      </c>
      <c r="U342" s="47">
        <v>3587.5</v>
      </c>
      <c r="V342" s="48">
        <v>3617.3362336132896</v>
      </c>
      <c r="W342" s="49">
        <f t="shared" si="55"/>
        <v>0</v>
      </c>
      <c r="X342" s="34">
        <f t="shared" si="61"/>
        <v>0</v>
      </c>
      <c r="Y342" s="34">
        <f t="shared" si="56"/>
        <v>0</v>
      </c>
      <c r="Z342" s="36">
        <f t="shared" si="57"/>
        <v>0</v>
      </c>
      <c r="AA342" s="86" t="str">
        <f t="shared" si="62"/>
        <v>-</v>
      </c>
      <c r="AB342" s="49">
        <f t="shared" si="63"/>
        <v>0</v>
      </c>
      <c r="AC342" s="34">
        <f t="shared" si="64"/>
        <v>0</v>
      </c>
      <c r="AD342" s="36">
        <f t="shared" si="65"/>
        <v>0</v>
      </c>
      <c r="AE342" s="86" t="str">
        <f t="shared" si="58"/>
        <v>-</v>
      </c>
      <c r="AF342" s="49">
        <f t="shared" si="59"/>
        <v>0</v>
      </c>
    </row>
    <row r="343" spans="1:32" ht="12.75">
      <c r="A343" s="91">
        <v>1930240</v>
      </c>
      <c r="B343" s="91" t="s">
        <v>816</v>
      </c>
      <c r="C343" s="49" t="s">
        <v>817</v>
      </c>
      <c r="D343" s="34" t="s">
        <v>818</v>
      </c>
      <c r="E343" s="34" t="s">
        <v>357</v>
      </c>
      <c r="F343" s="34">
        <v>52353</v>
      </c>
      <c r="G343" s="35" t="s">
        <v>354</v>
      </c>
      <c r="H343" s="36">
        <v>3196536543</v>
      </c>
      <c r="I343" s="37">
        <v>4</v>
      </c>
      <c r="J343" s="38" t="s">
        <v>368</v>
      </c>
      <c r="K343" s="72"/>
      <c r="L343" s="64">
        <v>1576</v>
      </c>
      <c r="M343" s="68" t="s">
        <v>368</v>
      </c>
      <c r="N343" s="46">
        <v>9.432902864</v>
      </c>
      <c r="O343" s="38" t="s">
        <v>368</v>
      </c>
      <c r="P343" s="40"/>
      <c r="Q343" s="72" t="str">
        <f t="shared" si="60"/>
        <v>NO</v>
      </c>
      <c r="R343" s="76" t="s">
        <v>368</v>
      </c>
      <c r="S343" s="41">
        <v>74232.65</v>
      </c>
      <c r="T343" s="47">
        <v>6146.13904366347</v>
      </c>
      <c r="U343" s="47">
        <v>8705.04</v>
      </c>
      <c r="V343" s="48">
        <v>8905.349556047975</v>
      </c>
      <c r="W343" s="49">
        <f t="shared" si="55"/>
        <v>0</v>
      </c>
      <c r="X343" s="34">
        <f t="shared" si="61"/>
        <v>0</v>
      </c>
      <c r="Y343" s="34">
        <f t="shared" si="56"/>
        <v>0</v>
      </c>
      <c r="Z343" s="36">
        <f t="shared" si="57"/>
        <v>0</v>
      </c>
      <c r="AA343" s="86" t="str">
        <f t="shared" si="62"/>
        <v>-</v>
      </c>
      <c r="AB343" s="49">
        <f t="shared" si="63"/>
        <v>0</v>
      </c>
      <c r="AC343" s="34">
        <f t="shared" si="64"/>
        <v>0</v>
      </c>
      <c r="AD343" s="36">
        <f t="shared" si="65"/>
        <v>0</v>
      </c>
      <c r="AE343" s="86" t="str">
        <f t="shared" si="58"/>
        <v>-</v>
      </c>
      <c r="AF343" s="49">
        <f t="shared" si="59"/>
        <v>0</v>
      </c>
    </row>
    <row r="344" spans="1:32" ht="12.75">
      <c r="A344" s="91">
        <v>1930480</v>
      </c>
      <c r="B344" s="91" t="s">
        <v>819</v>
      </c>
      <c r="C344" s="49" t="s">
        <v>820</v>
      </c>
      <c r="D344" s="34" t="s">
        <v>821</v>
      </c>
      <c r="E344" s="34" t="s">
        <v>301</v>
      </c>
      <c r="F344" s="34">
        <v>50702</v>
      </c>
      <c r="G344" s="35" t="s">
        <v>354</v>
      </c>
      <c r="H344" s="36">
        <v>3194331800</v>
      </c>
      <c r="I344" s="37" t="s">
        <v>377</v>
      </c>
      <c r="J344" s="38" t="s">
        <v>368</v>
      </c>
      <c r="K344" s="72"/>
      <c r="L344" s="64">
        <v>9419</v>
      </c>
      <c r="M344" s="68" t="s">
        <v>368</v>
      </c>
      <c r="N344" s="46">
        <v>13.38570548</v>
      </c>
      <c r="O344" s="38" t="s">
        <v>368</v>
      </c>
      <c r="P344" s="40"/>
      <c r="Q344" s="72" t="str">
        <f t="shared" si="60"/>
        <v>NO</v>
      </c>
      <c r="R344" s="76" t="s">
        <v>368</v>
      </c>
      <c r="S344" s="41">
        <v>806098.14</v>
      </c>
      <c r="T344" s="47">
        <v>77930.60402586848</v>
      </c>
      <c r="U344" s="47">
        <v>79398.16</v>
      </c>
      <c r="V344" s="48">
        <v>102154.18235687792</v>
      </c>
      <c r="W344" s="49">
        <f t="shared" si="55"/>
        <v>0</v>
      </c>
      <c r="X344" s="34">
        <f t="shared" si="61"/>
        <v>0</v>
      </c>
      <c r="Y344" s="34">
        <f t="shared" si="56"/>
        <v>0</v>
      </c>
      <c r="Z344" s="36">
        <f t="shared" si="57"/>
        <v>0</v>
      </c>
      <c r="AA344" s="86" t="str">
        <f t="shared" si="62"/>
        <v>-</v>
      </c>
      <c r="AB344" s="49">
        <f t="shared" si="63"/>
        <v>0</v>
      </c>
      <c r="AC344" s="34">
        <f t="shared" si="64"/>
        <v>0</v>
      </c>
      <c r="AD344" s="36">
        <f t="shared" si="65"/>
        <v>0</v>
      </c>
      <c r="AE344" s="86" t="str">
        <f t="shared" si="58"/>
        <v>-</v>
      </c>
      <c r="AF344" s="49">
        <f t="shared" si="59"/>
        <v>0</v>
      </c>
    </row>
    <row r="345" spans="1:32" ht="12.75">
      <c r="A345" s="91">
        <v>1930510</v>
      </c>
      <c r="B345" s="91" t="s">
        <v>822</v>
      </c>
      <c r="C345" s="49" t="s">
        <v>823</v>
      </c>
      <c r="D345" s="34" t="s">
        <v>824</v>
      </c>
      <c r="E345" s="34" t="s">
        <v>825</v>
      </c>
      <c r="F345" s="34">
        <v>50263</v>
      </c>
      <c r="G345" s="35" t="s">
        <v>354</v>
      </c>
      <c r="H345" s="36">
        <v>5159875161</v>
      </c>
      <c r="I345" s="37" t="s">
        <v>372</v>
      </c>
      <c r="J345" s="38" t="s">
        <v>368</v>
      </c>
      <c r="K345" s="72"/>
      <c r="L345" s="64">
        <v>3548</v>
      </c>
      <c r="M345" s="68" t="s">
        <v>368</v>
      </c>
      <c r="N345" s="46">
        <v>4.87804878</v>
      </c>
      <c r="O345" s="38" t="s">
        <v>368</v>
      </c>
      <c r="P345" s="40"/>
      <c r="Q345" s="72" t="str">
        <f t="shared" si="60"/>
        <v>NO</v>
      </c>
      <c r="R345" s="76" t="s">
        <v>368</v>
      </c>
      <c r="S345" s="41">
        <v>49534.59</v>
      </c>
      <c r="T345" s="47">
        <v>1571.1472965901623</v>
      </c>
      <c r="U345" s="47">
        <v>7466.67</v>
      </c>
      <c r="V345" s="48">
        <v>16933.47043418973</v>
      </c>
      <c r="W345" s="49">
        <f t="shared" si="55"/>
        <v>0</v>
      </c>
      <c r="X345" s="34">
        <f t="shared" si="61"/>
        <v>0</v>
      </c>
      <c r="Y345" s="34">
        <f t="shared" si="56"/>
        <v>0</v>
      </c>
      <c r="Z345" s="36">
        <f t="shared" si="57"/>
        <v>0</v>
      </c>
      <c r="AA345" s="86" t="str">
        <f t="shared" si="62"/>
        <v>-</v>
      </c>
      <c r="AB345" s="49">
        <f t="shared" si="63"/>
        <v>0</v>
      </c>
      <c r="AC345" s="34">
        <f t="shared" si="64"/>
        <v>0</v>
      </c>
      <c r="AD345" s="36">
        <f t="shared" si="65"/>
        <v>0</v>
      </c>
      <c r="AE345" s="86" t="str">
        <f t="shared" si="58"/>
        <v>-</v>
      </c>
      <c r="AF345" s="49">
        <f t="shared" si="59"/>
        <v>0</v>
      </c>
    </row>
    <row r="346" spans="1:32" ht="12.75">
      <c r="A346" s="91">
        <v>1930540</v>
      </c>
      <c r="B346" s="91" t="s">
        <v>826</v>
      </c>
      <c r="C346" s="49" t="s">
        <v>827</v>
      </c>
      <c r="D346" s="34" t="s">
        <v>828</v>
      </c>
      <c r="E346" s="34" t="s">
        <v>274</v>
      </c>
      <c r="F346" s="34">
        <v>50677</v>
      </c>
      <c r="G346" s="35" t="s">
        <v>354</v>
      </c>
      <c r="H346" s="36">
        <v>3193523630</v>
      </c>
      <c r="I346" s="37" t="s">
        <v>386</v>
      </c>
      <c r="J346" s="38" t="s">
        <v>368</v>
      </c>
      <c r="K346" s="72"/>
      <c r="L346" s="64">
        <v>1966</v>
      </c>
      <c r="M346" s="68" t="s">
        <v>368</v>
      </c>
      <c r="N346" s="46">
        <v>4.027556969</v>
      </c>
      <c r="O346" s="38" t="s">
        <v>368</v>
      </c>
      <c r="P346" s="40"/>
      <c r="Q346" s="72" t="str">
        <f t="shared" si="60"/>
        <v>NO</v>
      </c>
      <c r="R346" s="76" t="s">
        <v>368</v>
      </c>
      <c r="S346" s="41">
        <v>52139.84</v>
      </c>
      <c r="T346" s="47">
        <v>4141.710976833504</v>
      </c>
      <c r="U346" s="47">
        <v>7442.12</v>
      </c>
      <c r="V346" s="48">
        <v>10521.815883875168</v>
      </c>
      <c r="W346" s="49">
        <f t="shared" si="55"/>
        <v>0</v>
      </c>
      <c r="X346" s="34">
        <f t="shared" si="61"/>
        <v>0</v>
      </c>
      <c r="Y346" s="34">
        <f t="shared" si="56"/>
        <v>0</v>
      </c>
      <c r="Z346" s="36">
        <f t="shared" si="57"/>
        <v>0</v>
      </c>
      <c r="AA346" s="86" t="str">
        <f t="shared" si="62"/>
        <v>-</v>
      </c>
      <c r="AB346" s="49">
        <f t="shared" si="63"/>
        <v>0</v>
      </c>
      <c r="AC346" s="34">
        <f t="shared" si="64"/>
        <v>0</v>
      </c>
      <c r="AD346" s="36">
        <f t="shared" si="65"/>
        <v>0</v>
      </c>
      <c r="AE346" s="86" t="str">
        <f t="shared" si="58"/>
        <v>-</v>
      </c>
      <c r="AF346" s="49">
        <f t="shared" si="59"/>
        <v>0</v>
      </c>
    </row>
    <row r="347" spans="1:32" ht="12.75">
      <c r="A347" s="91">
        <v>1930560</v>
      </c>
      <c r="B347" s="91" t="s">
        <v>829</v>
      </c>
      <c r="C347" s="49" t="s">
        <v>830</v>
      </c>
      <c r="D347" s="34" t="s">
        <v>831</v>
      </c>
      <c r="E347" s="34" t="s">
        <v>934</v>
      </c>
      <c r="F347" s="34">
        <v>50060</v>
      </c>
      <c r="G347" s="35">
        <v>1403</v>
      </c>
      <c r="H347" s="36">
        <v>6418721220</v>
      </c>
      <c r="I347" s="37">
        <v>7</v>
      </c>
      <c r="J347" s="38" t="s">
        <v>371</v>
      </c>
      <c r="K347" s="72"/>
      <c r="L347" s="64">
        <v>598</v>
      </c>
      <c r="M347" s="68" t="s">
        <v>368</v>
      </c>
      <c r="N347" s="46">
        <v>13.82488479</v>
      </c>
      <c r="O347" s="38" t="s">
        <v>368</v>
      </c>
      <c r="P347" s="40"/>
      <c r="Q347" s="72" t="str">
        <f t="shared" si="60"/>
        <v>NO</v>
      </c>
      <c r="R347" s="76" t="s">
        <v>371</v>
      </c>
      <c r="S347" s="41">
        <v>34002.73</v>
      </c>
      <c r="T347" s="47">
        <v>3933.8124404510695</v>
      </c>
      <c r="U347" s="47">
        <v>4885</v>
      </c>
      <c r="V347" s="48">
        <v>5241.830013779943</v>
      </c>
      <c r="W347" s="49">
        <f t="shared" si="55"/>
        <v>1</v>
      </c>
      <c r="X347" s="34">
        <f t="shared" si="61"/>
        <v>1</v>
      </c>
      <c r="Y347" s="34">
        <f t="shared" si="56"/>
        <v>0</v>
      </c>
      <c r="Z347" s="36">
        <f t="shared" si="57"/>
        <v>0</v>
      </c>
      <c r="AA347" s="86" t="str">
        <f t="shared" si="62"/>
        <v>SRSA</v>
      </c>
      <c r="AB347" s="49">
        <f t="shared" si="63"/>
        <v>1</v>
      </c>
      <c r="AC347" s="34">
        <f t="shared" si="64"/>
        <v>0</v>
      </c>
      <c r="AD347" s="36">
        <f t="shared" si="65"/>
        <v>0</v>
      </c>
      <c r="AE347" s="86" t="str">
        <f t="shared" si="58"/>
        <v>-</v>
      </c>
      <c r="AF347" s="49">
        <f t="shared" si="59"/>
        <v>0</v>
      </c>
    </row>
    <row r="348" spans="1:32" ht="12.75">
      <c r="A348" s="91">
        <v>1930630</v>
      </c>
      <c r="B348" s="91" t="s">
        <v>832</v>
      </c>
      <c r="C348" s="49" t="s">
        <v>833</v>
      </c>
      <c r="D348" s="34" t="s">
        <v>834</v>
      </c>
      <c r="E348" s="34" t="s">
        <v>835</v>
      </c>
      <c r="F348" s="34">
        <v>50595</v>
      </c>
      <c r="G348" s="35">
        <v>1948</v>
      </c>
      <c r="H348" s="36">
        <v>5158329200</v>
      </c>
      <c r="I348" s="37">
        <v>6</v>
      </c>
      <c r="J348" s="38" t="s">
        <v>368</v>
      </c>
      <c r="K348" s="72"/>
      <c r="L348" s="64">
        <v>1669</v>
      </c>
      <c r="M348" s="68" t="s">
        <v>368</v>
      </c>
      <c r="N348" s="46">
        <v>9.320505111</v>
      </c>
      <c r="O348" s="38" t="s">
        <v>368</v>
      </c>
      <c r="P348" s="40"/>
      <c r="Q348" s="72" t="str">
        <f t="shared" si="60"/>
        <v>NO</v>
      </c>
      <c r="R348" s="76" t="s">
        <v>371</v>
      </c>
      <c r="S348" s="41">
        <v>67131.02</v>
      </c>
      <c r="T348" s="47">
        <v>5149.091872390711</v>
      </c>
      <c r="U348" s="47">
        <v>7737.65</v>
      </c>
      <c r="V348" s="48">
        <v>9176.403361018998</v>
      </c>
      <c r="W348" s="49">
        <f t="shared" si="55"/>
        <v>0</v>
      </c>
      <c r="X348" s="34">
        <f t="shared" si="61"/>
        <v>0</v>
      </c>
      <c r="Y348" s="34">
        <f t="shared" si="56"/>
        <v>0</v>
      </c>
      <c r="Z348" s="36">
        <f t="shared" si="57"/>
        <v>0</v>
      </c>
      <c r="AA348" s="86" t="str">
        <f t="shared" si="62"/>
        <v>-</v>
      </c>
      <c r="AB348" s="49">
        <f t="shared" si="63"/>
        <v>1</v>
      </c>
      <c r="AC348" s="34">
        <f t="shared" si="64"/>
        <v>0</v>
      </c>
      <c r="AD348" s="36">
        <f t="shared" si="65"/>
        <v>0</v>
      </c>
      <c r="AE348" s="86" t="str">
        <f t="shared" si="58"/>
        <v>-</v>
      </c>
      <c r="AF348" s="49">
        <f t="shared" si="59"/>
        <v>0</v>
      </c>
    </row>
    <row r="349" spans="1:32" ht="12.75">
      <c r="A349" s="91">
        <v>1930720</v>
      </c>
      <c r="B349" s="91" t="s">
        <v>836</v>
      </c>
      <c r="C349" s="49" t="s">
        <v>837</v>
      </c>
      <c r="D349" s="34" t="s">
        <v>838</v>
      </c>
      <c r="E349" s="34" t="s">
        <v>839</v>
      </c>
      <c r="F349" s="34">
        <v>50562</v>
      </c>
      <c r="G349" s="35">
        <v>326</v>
      </c>
      <c r="H349" s="36">
        <v>7124253451</v>
      </c>
      <c r="I349" s="37">
        <v>7</v>
      </c>
      <c r="J349" s="38" t="s">
        <v>371</v>
      </c>
      <c r="K349" s="72"/>
      <c r="L349" s="64">
        <v>377</v>
      </c>
      <c r="M349" s="68" t="s">
        <v>368</v>
      </c>
      <c r="N349" s="46">
        <v>7.276995305</v>
      </c>
      <c r="O349" s="38" t="s">
        <v>368</v>
      </c>
      <c r="P349" s="40"/>
      <c r="Q349" s="72" t="str">
        <f t="shared" si="60"/>
        <v>NO</v>
      </c>
      <c r="R349" s="76" t="s">
        <v>371</v>
      </c>
      <c r="S349" s="41">
        <v>19640.11</v>
      </c>
      <c r="T349" s="47">
        <v>2202.7468884333666</v>
      </c>
      <c r="U349" s="47">
        <v>2612.05</v>
      </c>
      <c r="V349" s="48">
        <v>2984.8028356170385</v>
      </c>
      <c r="W349" s="49">
        <f t="shared" si="55"/>
        <v>1</v>
      </c>
      <c r="X349" s="34">
        <f t="shared" si="61"/>
        <v>1</v>
      </c>
      <c r="Y349" s="34">
        <f t="shared" si="56"/>
        <v>0</v>
      </c>
      <c r="Z349" s="36">
        <f t="shared" si="57"/>
        <v>0</v>
      </c>
      <c r="AA349" s="86" t="str">
        <f t="shared" si="62"/>
        <v>SRSA</v>
      </c>
      <c r="AB349" s="49">
        <f t="shared" si="63"/>
        <v>1</v>
      </c>
      <c r="AC349" s="34">
        <f t="shared" si="64"/>
        <v>0</v>
      </c>
      <c r="AD349" s="36">
        <f t="shared" si="65"/>
        <v>0</v>
      </c>
      <c r="AE349" s="86" t="str">
        <f t="shared" si="58"/>
        <v>-</v>
      </c>
      <c r="AF349" s="49">
        <f t="shared" si="59"/>
        <v>0</v>
      </c>
    </row>
    <row r="350" spans="1:32" ht="12.75">
      <c r="A350" s="91">
        <v>1930750</v>
      </c>
      <c r="B350" s="91" t="s">
        <v>840</v>
      </c>
      <c r="C350" s="49" t="s">
        <v>841</v>
      </c>
      <c r="D350" s="34" t="s">
        <v>842</v>
      </c>
      <c r="E350" s="34" t="s">
        <v>843</v>
      </c>
      <c r="F350" s="34">
        <v>52358</v>
      </c>
      <c r="G350" s="35">
        <v>637</v>
      </c>
      <c r="H350" s="36">
        <v>3196437213</v>
      </c>
      <c r="I350" s="37">
        <v>7</v>
      </c>
      <c r="J350" s="38" t="s">
        <v>371</v>
      </c>
      <c r="K350" s="72"/>
      <c r="L350" s="64">
        <v>738</v>
      </c>
      <c r="M350" s="68" t="s">
        <v>368</v>
      </c>
      <c r="N350" s="46">
        <v>2.90037831</v>
      </c>
      <c r="O350" s="38" t="s">
        <v>368</v>
      </c>
      <c r="P350" s="40"/>
      <c r="Q350" s="72" t="str">
        <f t="shared" si="60"/>
        <v>NO</v>
      </c>
      <c r="R350" s="76" t="s">
        <v>371</v>
      </c>
      <c r="S350" s="41">
        <v>19127.98</v>
      </c>
      <c r="T350" s="47">
        <v>980.2666988124372</v>
      </c>
      <c r="U350" s="47">
        <v>2489</v>
      </c>
      <c r="V350" s="48">
        <v>3922.8877955806242</v>
      </c>
      <c r="W350" s="49">
        <f t="shared" si="55"/>
        <v>1</v>
      </c>
      <c r="X350" s="34">
        <f t="shared" si="61"/>
        <v>0</v>
      </c>
      <c r="Y350" s="34">
        <f t="shared" si="56"/>
        <v>0</v>
      </c>
      <c r="Z350" s="36">
        <f t="shared" si="57"/>
        <v>0</v>
      </c>
      <c r="AA350" s="86" t="str">
        <f t="shared" si="62"/>
        <v>-</v>
      </c>
      <c r="AB350" s="49">
        <f t="shared" si="63"/>
        <v>1</v>
      </c>
      <c r="AC350" s="34">
        <f t="shared" si="64"/>
        <v>0</v>
      </c>
      <c r="AD350" s="36">
        <f t="shared" si="65"/>
        <v>0</v>
      </c>
      <c r="AE350" s="86" t="str">
        <f t="shared" si="58"/>
        <v>-</v>
      </c>
      <c r="AF350" s="49">
        <f t="shared" si="59"/>
        <v>0</v>
      </c>
    </row>
    <row r="351" spans="1:32" ht="12.75">
      <c r="A351" s="91">
        <v>1930780</v>
      </c>
      <c r="B351" s="91" t="s">
        <v>844</v>
      </c>
      <c r="C351" s="49" t="s">
        <v>845</v>
      </c>
      <c r="D351" s="34" t="s">
        <v>846</v>
      </c>
      <c r="E351" s="34" t="s">
        <v>847</v>
      </c>
      <c r="F351" s="34">
        <v>52655</v>
      </c>
      <c r="G351" s="35" t="s">
        <v>354</v>
      </c>
      <c r="H351" s="36">
        <v>3197528747</v>
      </c>
      <c r="I351" s="37">
        <v>6</v>
      </c>
      <c r="J351" s="38" t="s">
        <v>368</v>
      </c>
      <c r="K351" s="72"/>
      <c r="L351" s="64">
        <v>678</v>
      </c>
      <c r="M351" s="68" t="s">
        <v>368</v>
      </c>
      <c r="N351" s="46">
        <v>6.935123043</v>
      </c>
      <c r="O351" s="38" t="s">
        <v>368</v>
      </c>
      <c r="P351" s="40"/>
      <c r="Q351" s="72" t="str">
        <f t="shared" si="60"/>
        <v>NO</v>
      </c>
      <c r="R351" s="76" t="s">
        <v>371</v>
      </c>
      <c r="S351" s="41">
        <v>15626.79</v>
      </c>
      <c r="T351" s="47">
        <v>2087.620061793237</v>
      </c>
      <c r="U351" s="47">
        <v>3360</v>
      </c>
      <c r="V351" s="48">
        <v>4906.363462996695</v>
      </c>
      <c r="W351" s="49">
        <f t="shared" si="55"/>
        <v>0</v>
      </c>
      <c r="X351" s="34">
        <f t="shared" si="61"/>
        <v>0</v>
      </c>
      <c r="Y351" s="34">
        <f t="shared" si="56"/>
        <v>0</v>
      </c>
      <c r="Z351" s="36">
        <f t="shared" si="57"/>
        <v>0</v>
      </c>
      <c r="AA351" s="86" t="str">
        <f t="shared" si="62"/>
        <v>-</v>
      </c>
      <c r="AB351" s="49">
        <f t="shared" si="63"/>
        <v>1</v>
      </c>
      <c r="AC351" s="34">
        <f t="shared" si="64"/>
        <v>0</v>
      </c>
      <c r="AD351" s="36">
        <f t="shared" si="65"/>
        <v>0</v>
      </c>
      <c r="AE351" s="86" t="str">
        <f t="shared" si="58"/>
        <v>-</v>
      </c>
      <c r="AF351" s="49">
        <f t="shared" si="59"/>
        <v>0</v>
      </c>
    </row>
    <row r="352" spans="1:32" ht="12.75">
      <c r="A352" s="91">
        <v>1930870</v>
      </c>
      <c r="B352" s="91" t="s">
        <v>848</v>
      </c>
      <c r="C352" s="49" t="s">
        <v>849</v>
      </c>
      <c r="D352" s="34" t="s">
        <v>850</v>
      </c>
      <c r="E352" s="34" t="s">
        <v>851</v>
      </c>
      <c r="F352" s="34">
        <v>50655</v>
      </c>
      <c r="G352" s="35" t="s">
        <v>354</v>
      </c>
      <c r="H352" s="36">
        <v>5636372283</v>
      </c>
      <c r="I352" s="37">
        <v>7</v>
      </c>
      <c r="J352" s="38" t="s">
        <v>371</v>
      </c>
      <c r="K352" s="72"/>
      <c r="L352" s="64">
        <v>313</v>
      </c>
      <c r="M352" s="68" t="s">
        <v>368</v>
      </c>
      <c r="N352" s="46">
        <v>14.81481481</v>
      </c>
      <c r="O352" s="38" t="s">
        <v>368</v>
      </c>
      <c r="P352" s="40"/>
      <c r="Q352" s="72" t="str">
        <f t="shared" si="60"/>
        <v>NO</v>
      </c>
      <c r="R352" s="76" t="s">
        <v>371</v>
      </c>
      <c r="S352" s="41">
        <v>22965.29</v>
      </c>
      <c r="T352" s="47">
        <v>1594.9896521895985</v>
      </c>
      <c r="U352" s="47">
        <v>2111</v>
      </c>
      <c r="V352" s="48">
        <v>1621.394578826665</v>
      </c>
      <c r="W352" s="49">
        <f t="shared" si="55"/>
        <v>1</v>
      </c>
      <c r="X352" s="34">
        <f t="shared" si="61"/>
        <v>1</v>
      </c>
      <c r="Y352" s="34">
        <f t="shared" si="56"/>
        <v>0</v>
      </c>
      <c r="Z352" s="36">
        <f t="shared" si="57"/>
        <v>0</v>
      </c>
      <c r="AA352" s="86" t="str">
        <f t="shared" si="62"/>
        <v>SRSA</v>
      </c>
      <c r="AB352" s="49">
        <f t="shared" si="63"/>
        <v>1</v>
      </c>
      <c r="AC352" s="34">
        <f t="shared" si="64"/>
        <v>0</v>
      </c>
      <c r="AD352" s="36">
        <f t="shared" si="65"/>
        <v>0</v>
      </c>
      <c r="AE352" s="86" t="str">
        <f t="shared" si="58"/>
        <v>-</v>
      </c>
      <c r="AF352" s="49">
        <f t="shared" si="59"/>
        <v>0</v>
      </c>
    </row>
    <row r="353" spans="1:32" ht="12.75">
      <c r="A353" s="91">
        <v>1927500</v>
      </c>
      <c r="B353" s="91" t="s">
        <v>720</v>
      </c>
      <c r="C353" s="49" t="s">
        <v>721</v>
      </c>
      <c r="D353" s="34" t="s">
        <v>722</v>
      </c>
      <c r="E353" s="34" t="s">
        <v>360</v>
      </c>
      <c r="F353" s="34">
        <v>50250</v>
      </c>
      <c r="G353" s="35" t="s">
        <v>354</v>
      </c>
      <c r="H353" s="36">
        <v>5155232187</v>
      </c>
      <c r="I353" s="37">
        <v>8</v>
      </c>
      <c r="J353" s="38" t="s">
        <v>371</v>
      </c>
      <c r="K353" s="72"/>
      <c r="L353" s="64">
        <v>928</v>
      </c>
      <c r="M353" s="68" t="s">
        <v>368</v>
      </c>
      <c r="N353" s="46">
        <v>4.528301887</v>
      </c>
      <c r="O353" s="38" t="s">
        <v>368</v>
      </c>
      <c r="P353" s="40"/>
      <c r="Q353" s="72" t="str">
        <f t="shared" si="60"/>
        <v>NO</v>
      </c>
      <c r="R353" s="76" t="s">
        <v>371</v>
      </c>
      <c r="S353" s="41">
        <v>29914.1</v>
      </c>
      <c r="T353" s="47">
        <v>2930.211875022974</v>
      </c>
      <c r="U353" s="47">
        <v>4428</v>
      </c>
      <c r="V353" s="48">
        <v>6305.217253511526</v>
      </c>
      <c r="W353" s="49">
        <f t="shared" si="55"/>
        <v>1</v>
      </c>
      <c r="X353" s="34">
        <f t="shared" si="61"/>
        <v>0</v>
      </c>
      <c r="Y353" s="34">
        <f t="shared" si="56"/>
        <v>0</v>
      </c>
      <c r="Z353" s="36">
        <f t="shared" si="57"/>
        <v>0</v>
      </c>
      <c r="AA353" s="86" t="str">
        <f t="shared" si="62"/>
        <v>-</v>
      </c>
      <c r="AB353" s="49">
        <f t="shared" si="63"/>
        <v>1</v>
      </c>
      <c r="AC353" s="34">
        <f t="shared" si="64"/>
        <v>0</v>
      </c>
      <c r="AD353" s="36">
        <f t="shared" si="65"/>
        <v>0</v>
      </c>
      <c r="AE353" s="86" t="str">
        <f t="shared" si="58"/>
        <v>-</v>
      </c>
      <c r="AF353" s="49">
        <f t="shared" si="59"/>
        <v>0</v>
      </c>
    </row>
    <row r="354" spans="1:32" ht="12.75">
      <c r="A354" s="91">
        <v>1930900</v>
      </c>
      <c r="B354" s="91" t="s">
        <v>852</v>
      </c>
      <c r="C354" s="49" t="s">
        <v>853</v>
      </c>
      <c r="D354" s="34" t="s">
        <v>854</v>
      </c>
      <c r="E354" s="34" t="s">
        <v>320</v>
      </c>
      <c r="F354" s="34">
        <v>52057</v>
      </c>
      <c r="G354" s="35" t="s">
        <v>354</v>
      </c>
      <c r="H354" s="36">
        <v>5639273515</v>
      </c>
      <c r="I354" s="37">
        <v>6</v>
      </c>
      <c r="J354" s="38" t="s">
        <v>368</v>
      </c>
      <c r="K354" s="72"/>
      <c r="L354" s="64">
        <v>1640</v>
      </c>
      <c r="M354" s="68" t="s">
        <v>368</v>
      </c>
      <c r="N354" s="46">
        <v>10.85805085</v>
      </c>
      <c r="O354" s="38" t="s">
        <v>368</v>
      </c>
      <c r="P354" s="40"/>
      <c r="Q354" s="72" t="str">
        <f t="shared" si="60"/>
        <v>NO</v>
      </c>
      <c r="R354" s="76" t="s">
        <v>371</v>
      </c>
      <c r="S354" s="41">
        <v>89403.95</v>
      </c>
      <c r="T354" s="47">
        <v>5468.442371778316</v>
      </c>
      <c r="U354" s="47">
        <v>7855.22</v>
      </c>
      <c r="V354" s="48">
        <v>9688.941464964206</v>
      </c>
      <c r="W354" s="49">
        <f t="shared" si="55"/>
        <v>0</v>
      </c>
      <c r="X354" s="34">
        <f t="shared" si="61"/>
        <v>0</v>
      </c>
      <c r="Y354" s="34">
        <f t="shared" si="56"/>
        <v>0</v>
      </c>
      <c r="Z354" s="36">
        <f t="shared" si="57"/>
        <v>0</v>
      </c>
      <c r="AA354" s="86" t="str">
        <f t="shared" si="62"/>
        <v>-</v>
      </c>
      <c r="AB354" s="49">
        <f t="shared" si="63"/>
        <v>1</v>
      </c>
      <c r="AC354" s="34">
        <f t="shared" si="64"/>
        <v>0</v>
      </c>
      <c r="AD354" s="36">
        <f t="shared" si="65"/>
        <v>0</v>
      </c>
      <c r="AE354" s="86" t="str">
        <f t="shared" si="58"/>
        <v>-</v>
      </c>
      <c r="AF354" s="49">
        <f t="shared" si="59"/>
        <v>0</v>
      </c>
    </row>
    <row r="355" spans="1:32" ht="12.75">
      <c r="A355" s="91">
        <v>1930930</v>
      </c>
      <c r="B355" s="91" t="s">
        <v>855</v>
      </c>
      <c r="C355" s="49" t="s">
        <v>856</v>
      </c>
      <c r="D355" s="34" t="s">
        <v>857</v>
      </c>
      <c r="E355" s="34" t="s">
        <v>858</v>
      </c>
      <c r="F355" s="34">
        <v>50265</v>
      </c>
      <c r="G355" s="35" t="s">
        <v>354</v>
      </c>
      <c r="H355" s="36">
        <v>5156335000</v>
      </c>
      <c r="I355" s="37">
        <v>4</v>
      </c>
      <c r="J355" s="38" t="s">
        <v>368</v>
      </c>
      <c r="K355" s="72"/>
      <c r="L355" s="64">
        <v>8378</v>
      </c>
      <c r="M355" s="68" t="s">
        <v>368</v>
      </c>
      <c r="N355" s="46">
        <v>3.8511994</v>
      </c>
      <c r="O355" s="38" t="s">
        <v>368</v>
      </c>
      <c r="P355" s="40"/>
      <c r="Q355" s="72" t="str">
        <f t="shared" si="60"/>
        <v>NO</v>
      </c>
      <c r="R355" s="76" t="s">
        <v>368</v>
      </c>
      <c r="S355" s="41">
        <v>194358.64</v>
      </c>
      <c r="T355" s="47">
        <v>5642.470815743626</v>
      </c>
      <c r="U355" s="47">
        <v>21349.96</v>
      </c>
      <c r="V355" s="48">
        <v>52052.187056435374</v>
      </c>
      <c r="W355" s="49">
        <f t="shared" si="55"/>
        <v>0</v>
      </c>
      <c r="X355" s="34">
        <f t="shared" si="61"/>
        <v>0</v>
      </c>
      <c r="Y355" s="34">
        <f t="shared" si="56"/>
        <v>0</v>
      </c>
      <c r="Z355" s="36">
        <f t="shared" si="57"/>
        <v>0</v>
      </c>
      <c r="AA355" s="86" t="str">
        <f t="shared" si="62"/>
        <v>-</v>
      </c>
      <c r="AB355" s="49">
        <f t="shared" si="63"/>
        <v>0</v>
      </c>
      <c r="AC355" s="34">
        <f t="shared" si="64"/>
        <v>0</v>
      </c>
      <c r="AD355" s="36">
        <f t="shared" si="65"/>
        <v>0</v>
      </c>
      <c r="AE355" s="86" t="str">
        <f t="shared" si="58"/>
        <v>-</v>
      </c>
      <c r="AF355" s="49">
        <f t="shared" si="59"/>
        <v>0</v>
      </c>
    </row>
    <row r="356" spans="1:32" ht="12.75">
      <c r="A356" s="91">
        <v>1905430</v>
      </c>
      <c r="B356" s="91" t="s">
        <v>1147</v>
      </c>
      <c r="C356" s="49" t="s">
        <v>1148</v>
      </c>
      <c r="D356" s="34" t="s">
        <v>1149</v>
      </c>
      <c r="E356" s="34" t="s">
        <v>1150</v>
      </c>
      <c r="F356" s="34">
        <v>50423</v>
      </c>
      <c r="G356" s="35">
        <v>278</v>
      </c>
      <c r="H356" s="36">
        <v>6418433863</v>
      </c>
      <c r="I356" s="37">
        <v>7</v>
      </c>
      <c r="J356" s="38" t="s">
        <v>371</v>
      </c>
      <c r="K356" s="72"/>
      <c r="L356" s="64">
        <v>627</v>
      </c>
      <c r="M356" s="68" t="s">
        <v>368</v>
      </c>
      <c r="N356" s="46">
        <v>9.618104668</v>
      </c>
      <c r="O356" s="38" t="s">
        <v>368</v>
      </c>
      <c r="P356" s="40"/>
      <c r="Q356" s="72" t="str">
        <f t="shared" si="60"/>
        <v>NO</v>
      </c>
      <c r="R356" s="76" t="s">
        <v>371</v>
      </c>
      <c r="S356" s="41">
        <v>34974.14</v>
      </c>
      <c r="T356" s="47">
        <v>2499.5931594399003</v>
      </c>
      <c r="U356" s="47">
        <v>3546</v>
      </c>
      <c r="V356" s="48">
        <v>3499.058209625934</v>
      </c>
      <c r="W356" s="49">
        <f t="shared" si="55"/>
        <v>1</v>
      </c>
      <c r="X356" s="34">
        <f t="shared" si="61"/>
        <v>0</v>
      </c>
      <c r="Y356" s="34">
        <f t="shared" si="56"/>
        <v>0</v>
      </c>
      <c r="Z356" s="36">
        <f t="shared" si="57"/>
        <v>0</v>
      </c>
      <c r="AA356" s="86" t="str">
        <f t="shared" si="62"/>
        <v>-</v>
      </c>
      <c r="AB356" s="49">
        <f t="shared" si="63"/>
        <v>1</v>
      </c>
      <c r="AC356" s="34">
        <f t="shared" si="64"/>
        <v>0</v>
      </c>
      <c r="AD356" s="36">
        <f t="shared" si="65"/>
        <v>0</v>
      </c>
      <c r="AE356" s="86" t="str">
        <f t="shared" si="58"/>
        <v>-</v>
      </c>
      <c r="AF356" s="49">
        <f t="shared" si="59"/>
        <v>0</v>
      </c>
    </row>
    <row r="357" spans="1:32" ht="12.75">
      <c r="A357" s="91">
        <v>1930960</v>
      </c>
      <c r="B357" s="91" t="s">
        <v>859</v>
      </c>
      <c r="C357" s="49" t="s">
        <v>860</v>
      </c>
      <c r="D357" s="34" t="s">
        <v>861</v>
      </c>
      <c r="E357" s="34" t="s">
        <v>862</v>
      </c>
      <c r="F357" s="34">
        <v>51557</v>
      </c>
      <c r="G357" s="35" t="s">
        <v>354</v>
      </c>
      <c r="H357" s="36">
        <v>7126462231</v>
      </c>
      <c r="I357" s="37">
        <v>8</v>
      </c>
      <c r="J357" s="38" t="s">
        <v>371</v>
      </c>
      <c r="K357" s="72"/>
      <c r="L357" s="64">
        <v>485</v>
      </c>
      <c r="M357" s="68" t="s">
        <v>368</v>
      </c>
      <c r="N357" s="46">
        <v>11.54639175</v>
      </c>
      <c r="O357" s="38" t="s">
        <v>368</v>
      </c>
      <c r="P357" s="40"/>
      <c r="Q357" s="72" t="str">
        <f t="shared" si="60"/>
        <v>NO</v>
      </c>
      <c r="R357" s="76" t="s">
        <v>371</v>
      </c>
      <c r="S357" s="41">
        <v>20866.84</v>
      </c>
      <c r="T357" s="47">
        <v>1696.0294839392661</v>
      </c>
      <c r="U357" s="47">
        <v>2528</v>
      </c>
      <c r="V357" s="48">
        <v>3635.343051513629</v>
      </c>
      <c r="W357" s="49">
        <f t="shared" si="55"/>
        <v>1</v>
      </c>
      <c r="X357" s="34">
        <f t="shared" si="61"/>
        <v>1</v>
      </c>
      <c r="Y357" s="34">
        <f t="shared" si="56"/>
        <v>0</v>
      </c>
      <c r="Z357" s="36">
        <f t="shared" si="57"/>
        <v>0</v>
      </c>
      <c r="AA357" s="86" t="str">
        <f t="shared" si="62"/>
        <v>SRSA</v>
      </c>
      <c r="AB357" s="49">
        <f t="shared" si="63"/>
        <v>1</v>
      </c>
      <c r="AC357" s="34">
        <f t="shared" si="64"/>
        <v>0</v>
      </c>
      <c r="AD357" s="36">
        <f t="shared" si="65"/>
        <v>0</v>
      </c>
      <c r="AE357" s="86" t="str">
        <f t="shared" si="58"/>
        <v>-</v>
      </c>
      <c r="AF357" s="49">
        <f t="shared" si="59"/>
        <v>0</v>
      </c>
    </row>
    <row r="358" spans="1:32" ht="12.75">
      <c r="A358" s="91">
        <v>1930990</v>
      </c>
      <c r="B358" s="91" t="s">
        <v>863</v>
      </c>
      <c r="C358" s="49" t="s">
        <v>864</v>
      </c>
      <c r="D358" s="34" t="s">
        <v>865</v>
      </c>
      <c r="E358" s="34" t="s">
        <v>866</v>
      </c>
      <c r="F358" s="34">
        <v>52776</v>
      </c>
      <c r="G358" s="35" t="s">
        <v>354</v>
      </c>
      <c r="H358" s="36">
        <v>3196272116</v>
      </c>
      <c r="I358" s="37">
        <v>6</v>
      </c>
      <c r="J358" s="38" t="s">
        <v>368</v>
      </c>
      <c r="K358" s="72"/>
      <c r="L358" s="64">
        <v>1025</v>
      </c>
      <c r="M358" s="68" t="s">
        <v>368</v>
      </c>
      <c r="N358" s="46">
        <v>8.641975309</v>
      </c>
      <c r="O358" s="38" t="s">
        <v>368</v>
      </c>
      <c r="P358" s="40"/>
      <c r="Q358" s="72" t="str">
        <f t="shared" si="60"/>
        <v>NO</v>
      </c>
      <c r="R358" s="76" t="s">
        <v>371</v>
      </c>
      <c r="S358" s="41">
        <v>39113.66</v>
      </c>
      <c r="T358" s="47">
        <v>4176.909747858531</v>
      </c>
      <c r="U358" s="47">
        <v>5995</v>
      </c>
      <c r="V358" s="48">
        <v>7841.894872585137</v>
      </c>
      <c r="W358" s="49">
        <f t="shared" si="55"/>
        <v>0</v>
      </c>
      <c r="X358" s="34">
        <f t="shared" si="61"/>
        <v>0</v>
      </c>
      <c r="Y358" s="34">
        <f t="shared" si="56"/>
        <v>0</v>
      </c>
      <c r="Z358" s="36">
        <f t="shared" si="57"/>
        <v>0</v>
      </c>
      <c r="AA358" s="86" t="str">
        <f t="shared" si="62"/>
        <v>-</v>
      </c>
      <c r="AB358" s="49">
        <f t="shared" si="63"/>
        <v>1</v>
      </c>
      <c r="AC358" s="34">
        <f t="shared" si="64"/>
        <v>0</v>
      </c>
      <c r="AD358" s="36">
        <f t="shared" si="65"/>
        <v>0</v>
      </c>
      <c r="AE358" s="86" t="str">
        <f t="shared" si="58"/>
        <v>-</v>
      </c>
      <c r="AF358" s="49">
        <f t="shared" si="59"/>
        <v>0</v>
      </c>
    </row>
    <row r="359" spans="1:32" ht="12.75">
      <c r="A359" s="91">
        <v>1931020</v>
      </c>
      <c r="B359" s="91" t="s">
        <v>867</v>
      </c>
      <c r="C359" s="49" t="s">
        <v>868</v>
      </c>
      <c r="D359" s="34" t="s">
        <v>869</v>
      </c>
      <c r="E359" s="34" t="s">
        <v>870</v>
      </c>
      <c r="F359" s="34">
        <v>51240</v>
      </c>
      <c r="G359" s="35" t="s">
        <v>354</v>
      </c>
      <c r="H359" s="36">
        <v>7127534917</v>
      </c>
      <c r="I359" s="37">
        <v>7</v>
      </c>
      <c r="J359" s="38" t="s">
        <v>371</v>
      </c>
      <c r="K359" s="72"/>
      <c r="L359" s="64">
        <v>715</v>
      </c>
      <c r="M359" s="68" t="s">
        <v>368</v>
      </c>
      <c r="N359" s="46">
        <v>8.269858542</v>
      </c>
      <c r="O359" s="38" t="s">
        <v>368</v>
      </c>
      <c r="P359" s="40"/>
      <c r="Q359" s="72" t="str">
        <f t="shared" si="60"/>
        <v>NO</v>
      </c>
      <c r="R359" s="76" t="s">
        <v>371</v>
      </c>
      <c r="S359" s="41">
        <v>36888.52</v>
      </c>
      <c r="T359" s="47">
        <v>3182.8746258997703</v>
      </c>
      <c r="U359" s="47">
        <v>4169.92</v>
      </c>
      <c r="V359" s="48">
        <v>4080.591827563765</v>
      </c>
      <c r="W359" s="49">
        <f t="shared" si="55"/>
        <v>1</v>
      </c>
      <c r="X359" s="34">
        <f t="shared" si="61"/>
        <v>0</v>
      </c>
      <c r="Y359" s="34">
        <f t="shared" si="56"/>
        <v>0</v>
      </c>
      <c r="Z359" s="36">
        <f t="shared" si="57"/>
        <v>0</v>
      </c>
      <c r="AA359" s="86" t="str">
        <f t="shared" si="62"/>
        <v>-</v>
      </c>
      <c r="AB359" s="49">
        <f t="shared" si="63"/>
        <v>1</v>
      </c>
      <c r="AC359" s="34">
        <f t="shared" si="64"/>
        <v>0</v>
      </c>
      <c r="AD359" s="36">
        <f t="shared" si="65"/>
        <v>0</v>
      </c>
      <c r="AE359" s="86" t="str">
        <f t="shared" si="58"/>
        <v>-</v>
      </c>
      <c r="AF359" s="49">
        <f t="shared" si="59"/>
        <v>0</v>
      </c>
    </row>
    <row r="360" spans="1:32" ht="12.75">
      <c r="A360" s="91">
        <v>1931080</v>
      </c>
      <c r="B360" s="91" t="s">
        <v>871</v>
      </c>
      <c r="C360" s="49" t="s">
        <v>872</v>
      </c>
      <c r="D360" s="34" t="s">
        <v>873</v>
      </c>
      <c r="E360" s="34" t="s">
        <v>874</v>
      </c>
      <c r="F360" s="34">
        <v>50247</v>
      </c>
      <c r="G360" s="35">
        <v>670</v>
      </c>
      <c r="H360" s="36">
        <v>6414832660</v>
      </c>
      <c r="I360" s="37">
        <v>7</v>
      </c>
      <c r="J360" s="38" t="s">
        <v>371</v>
      </c>
      <c r="K360" s="72"/>
      <c r="L360" s="64">
        <v>792</v>
      </c>
      <c r="M360" s="68" t="s">
        <v>368</v>
      </c>
      <c r="N360" s="46">
        <v>7.729468599</v>
      </c>
      <c r="O360" s="38" t="s">
        <v>368</v>
      </c>
      <c r="P360" s="40"/>
      <c r="Q360" s="72" t="str">
        <f t="shared" si="60"/>
        <v>NO</v>
      </c>
      <c r="R360" s="76" t="s">
        <v>371</v>
      </c>
      <c r="S360" s="41">
        <v>32887.51</v>
      </c>
      <c r="T360" s="47">
        <v>1802.1946188523978</v>
      </c>
      <c r="U360" s="47">
        <v>3208.23</v>
      </c>
      <c r="V360" s="48">
        <v>4312.219624539003</v>
      </c>
      <c r="W360" s="49">
        <f t="shared" si="55"/>
        <v>1</v>
      </c>
      <c r="X360" s="34">
        <f t="shared" si="61"/>
        <v>0</v>
      </c>
      <c r="Y360" s="34">
        <f t="shared" si="56"/>
        <v>0</v>
      </c>
      <c r="Z360" s="36">
        <f t="shared" si="57"/>
        <v>0</v>
      </c>
      <c r="AA360" s="86" t="str">
        <f t="shared" si="62"/>
        <v>-</v>
      </c>
      <c r="AB360" s="49">
        <f t="shared" si="63"/>
        <v>1</v>
      </c>
      <c r="AC360" s="34">
        <f t="shared" si="64"/>
        <v>0</v>
      </c>
      <c r="AD360" s="36">
        <f t="shared" si="65"/>
        <v>0</v>
      </c>
      <c r="AE360" s="86" t="str">
        <f t="shared" si="58"/>
        <v>-</v>
      </c>
      <c r="AF360" s="49">
        <f t="shared" si="59"/>
        <v>0</v>
      </c>
    </row>
    <row r="361" spans="1:32" ht="12.75">
      <c r="A361" s="91">
        <v>1931110</v>
      </c>
      <c r="B361" s="91" t="s">
        <v>875</v>
      </c>
      <c r="C361" s="49" t="s">
        <v>876</v>
      </c>
      <c r="D361" s="34" t="s">
        <v>877</v>
      </c>
      <c r="E361" s="34" t="s">
        <v>878</v>
      </c>
      <c r="F361" s="34">
        <v>51040</v>
      </c>
      <c r="G361" s="35" t="s">
        <v>354</v>
      </c>
      <c r="H361" s="36">
        <v>7124232043</v>
      </c>
      <c r="I361" s="37" t="s">
        <v>374</v>
      </c>
      <c r="J361" s="38" t="s">
        <v>368</v>
      </c>
      <c r="K361" s="72"/>
      <c r="L361" s="64">
        <v>662</v>
      </c>
      <c r="M361" s="68" t="s">
        <v>368</v>
      </c>
      <c r="N361" s="46">
        <v>6.315789474</v>
      </c>
      <c r="O361" s="38" t="s">
        <v>368</v>
      </c>
      <c r="P361" s="40"/>
      <c r="Q361" s="72" t="str">
        <f t="shared" si="60"/>
        <v>NO</v>
      </c>
      <c r="R361" s="76" t="s">
        <v>371</v>
      </c>
      <c r="S361" s="41">
        <v>32812.59</v>
      </c>
      <c r="T361" s="47">
        <v>3035.3610855239926</v>
      </c>
      <c r="U361" s="47">
        <v>4209</v>
      </c>
      <c r="V361" s="48">
        <v>4950.561606531618</v>
      </c>
      <c r="W361" s="49">
        <f t="shared" si="55"/>
        <v>0</v>
      </c>
      <c r="X361" s="34">
        <f t="shared" si="61"/>
        <v>0</v>
      </c>
      <c r="Y361" s="34">
        <f t="shared" si="56"/>
        <v>0</v>
      </c>
      <c r="Z361" s="36">
        <f t="shared" si="57"/>
        <v>0</v>
      </c>
      <c r="AA361" s="86" t="str">
        <f t="shared" si="62"/>
        <v>-</v>
      </c>
      <c r="AB361" s="49">
        <f t="shared" si="63"/>
        <v>1</v>
      </c>
      <c r="AC361" s="34">
        <f t="shared" si="64"/>
        <v>0</v>
      </c>
      <c r="AD361" s="36">
        <f t="shared" si="65"/>
        <v>0</v>
      </c>
      <c r="AE361" s="86" t="str">
        <f t="shared" si="58"/>
        <v>-</v>
      </c>
      <c r="AF361" s="49">
        <f t="shared" si="59"/>
        <v>0</v>
      </c>
    </row>
    <row r="362" spans="1:32" ht="12.75">
      <c r="A362" s="91">
        <v>1931290</v>
      </c>
      <c r="B362" s="91" t="s">
        <v>879</v>
      </c>
      <c r="C362" s="49" t="s">
        <v>880</v>
      </c>
      <c r="D362" s="34" t="s">
        <v>881</v>
      </c>
      <c r="E362" s="34" t="s">
        <v>882</v>
      </c>
      <c r="F362" s="34">
        <v>51023</v>
      </c>
      <c r="G362" s="35" t="s">
        <v>354</v>
      </c>
      <c r="H362" s="36">
        <v>7125511461</v>
      </c>
      <c r="I362" s="37">
        <v>7</v>
      </c>
      <c r="J362" s="38" t="s">
        <v>371</v>
      </c>
      <c r="K362" s="72"/>
      <c r="L362" s="64">
        <v>597</v>
      </c>
      <c r="M362" s="68" t="s">
        <v>368</v>
      </c>
      <c r="N362" s="46">
        <v>7.24450194</v>
      </c>
      <c r="O362" s="38" t="s">
        <v>368</v>
      </c>
      <c r="P362" s="40"/>
      <c r="Q362" s="72" t="str">
        <f t="shared" si="60"/>
        <v>NO</v>
      </c>
      <c r="R362" s="76" t="s">
        <v>371</v>
      </c>
      <c r="S362" s="41">
        <v>31904.14</v>
      </c>
      <c r="T362" s="47">
        <v>3144.589869289864</v>
      </c>
      <c r="U362" s="47">
        <v>4009.22</v>
      </c>
      <c r="V362" s="48">
        <v>5700.469587651617</v>
      </c>
      <c r="W362" s="49">
        <f t="shared" si="55"/>
        <v>1</v>
      </c>
      <c r="X362" s="34">
        <f t="shared" si="61"/>
        <v>1</v>
      </c>
      <c r="Y362" s="34">
        <f t="shared" si="56"/>
        <v>0</v>
      </c>
      <c r="Z362" s="36">
        <f t="shared" si="57"/>
        <v>0</v>
      </c>
      <c r="AA362" s="86" t="str">
        <f t="shared" si="62"/>
        <v>SRSA</v>
      </c>
      <c r="AB362" s="49">
        <f t="shared" si="63"/>
        <v>1</v>
      </c>
      <c r="AC362" s="34">
        <f t="shared" si="64"/>
        <v>0</v>
      </c>
      <c r="AD362" s="36">
        <f t="shared" si="65"/>
        <v>0</v>
      </c>
      <c r="AE362" s="86" t="str">
        <f t="shared" si="58"/>
        <v>-</v>
      </c>
      <c r="AF362" s="49">
        <f t="shared" si="59"/>
        <v>0</v>
      </c>
    </row>
    <row r="363" spans="1:32" ht="12.75">
      <c r="A363" s="91">
        <v>1931350</v>
      </c>
      <c r="B363" s="91" t="s">
        <v>883</v>
      </c>
      <c r="C363" s="49" t="s">
        <v>884</v>
      </c>
      <c r="D363" s="34" t="s">
        <v>885</v>
      </c>
      <c r="E363" s="34" t="s">
        <v>886</v>
      </c>
      <c r="F363" s="34">
        <v>52046</v>
      </c>
      <c r="G363" s="35" t="s">
        <v>354</v>
      </c>
      <c r="H363" s="36">
        <v>5637443885</v>
      </c>
      <c r="I363" s="37" t="s">
        <v>387</v>
      </c>
      <c r="J363" s="38" t="s">
        <v>368</v>
      </c>
      <c r="K363" s="72"/>
      <c r="L363" s="64">
        <v>2357</v>
      </c>
      <c r="M363" s="68" t="s">
        <v>368</v>
      </c>
      <c r="N363" s="46">
        <v>6.549678695</v>
      </c>
      <c r="O363" s="38" t="s">
        <v>368</v>
      </c>
      <c r="P363" s="40"/>
      <c r="Q363" s="72" t="str">
        <f t="shared" si="60"/>
        <v>NO</v>
      </c>
      <c r="R363" s="76" t="s">
        <v>368</v>
      </c>
      <c r="S363" s="41">
        <v>158354.79</v>
      </c>
      <c r="T363" s="47">
        <v>11648.552950961237</v>
      </c>
      <c r="U363" s="47">
        <v>11442.02</v>
      </c>
      <c r="V363" s="48">
        <v>21989.85595964918</v>
      </c>
      <c r="W363" s="49">
        <f t="shared" si="55"/>
        <v>0</v>
      </c>
      <c r="X363" s="34">
        <f t="shared" si="61"/>
        <v>0</v>
      </c>
      <c r="Y363" s="34">
        <f t="shared" si="56"/>
        <v>0</v>
      </c>
      <c r="Z363" s="36">
        <f t="shared" si="57"/>
        <v>0</v>
      </c>
      <c r="AA363" s="86" t="str">
        <f t="shared" si="62"/>
        <v>-</v>
      </c>
      <c r="AB363" s="49">
        <f t="shared" si="63"/>
        <v>0</v>
      </c>
      <c r="AC363" s="34">
        <f t="shared" si="64"/>
        <v>0</v>
      </c>
      <c r="AD363" s="36">
        <f t="shared" si="65"/>
        <v>0</v>
      </c>
      <c r="AE363" s="86" t="str">
        <f t="shared" si="58"/>
        <v>-</v>
      </c>
      <c r="AF363" s="49">
        <f t="shared" si="59"/>
        <v>0</v>
      </c>
    </row>
    <row r="364" spans="1:32" ht="12.75">
      <c r="A364" s="91">
        <v>1931470</v>
      </c>
      <c r="B364" s="91" t="s">
        <v>887</v>
      </c>
      <c r="C364" s="49" t="s">
        <v>888</v>
      </c>
      <c r="D364" s="34" t="s">
        <v>889</v>
      </c>
      <c r="E364" s="34" t="s">
        <v>890</v>
      </c>
      <c r="F364" s="34">
        <v>51055</v>
      </c>
      <c r="G364" s="35" t="s">
        <v>354</v>
      </c>
      <c r="H364" s="36">
        <v>7124283355</v>
      </c>
      <c r="I364" s="37">
        <v>8</v>
      </c>
      <c r="J364" s="38" t="s">
        <v>371</v>
      </c>
      <c r="K364" s="72"/>
      <c r="L364" s="64">
        <v>636</v>
      </c>
      <c r="M364" s="68" t="s">
        <v>368</v>
      </c>
      <c r="N364" s="46">
        <v>8.426966292</v>
      </c>
      <c r="O364" s="38" t="s">
        <v>368</v>
      </c>
      <c r="P364" s="40"/>
      <c r="Q364" s="72" t="str">
        <f t="shared" si="60"/>
        <v>NO</v>
      </c>
      <c r="R364" s="76" t="s">
        <v>371</v>
      </c>
      <c r="S364" s="41">
        <v>33736.39</v>
      </c>
      <c r="T364" s="47">
        <v>2074.0293836296605</v>
      </c>
      <c r="U364" s="47">
        <v>3304</v>
      </c>
      <c r="V364" s="48">
        <v>4839.75401677364</v>
      </c>
      <c r="W364" s="49">
        <f t="shared" si="55"/>
        <v>1</v>
      </c>
      <c r="X364" s="34">
        <f t="shared" si="61"/>
        <v>0</v>
      </c>
      <c r="Y364" s="34">
        <f t="shared" si="56"/>
        <v>0</v>
      </c>
      <c r="Z364" s="36">
        <f t="shared" si="57"/>
        <v>0</v>
      </c>
      <c r="AA364" s="86" t="str">
        <f t="shared" si="62"/>
        <v>-</v>
      </c>
      <c r="AB364" s="49">
        <f t="shared" si="63"/>
        <v>1</v>
      </c>
      <c r="AC364" s="34">
        <f t="shared" si="64"/>
        <v>0</v>
      </c>
      <c r="AD364" s="36">
        <f t="shared" si="65"/>
        <v>0</v>
      </c>
      <c r="AE364" s="86" t="str">
        <f t="shared" si="58"/>
        <v>-</v>
      </c>
      <c r="AF364" s="49">
        <f t="shared" si="59"/>
        <v>0</v>
      </c>
    </row>
    <row r="365" spans="1:32" ht="12.75">
      <c r="A365" s="91">
        <v>1931620</v>
      </c>
      <c r="B365" s="91" t="s">
        <v>891</v>
      </c>
      <c r="C365" s="49" t="s">
        <v>892</v>
      </c>
      <c r="D365" s="34" t="s">
        <v>893</v>
      </c>
      <c r="E365" s="34" t="s">
        <v>940</v>
      </c>
      <c r="F365" s="34">
        <v>51063</v>
      </c>
      <c r="G365" s="35" t="s">
        <v>354</v>
      </c>
      <c r="H365" s="36">
        <v>7124552468</v>
      </c>
      <c r="I365" s="37">
        <v>7</v>
      </c>
      <c r="J365" s="38" t="s">
        <v>371</v>
      </c>
      <c r="K365" s="72"/>
      <c r="L365" s="64">
        <v>203</v>
      </c>
      <c r="M365" s="68" t="s">
        <v>368</v>
      </c>
      <c r="N365" s="46">
        <v>7.075471698</v>
      </c>
      <c r="O365" s="38" t="s">
        <v>368</v>
      </c>
      <c r="P365" s="40"/>
      <c r="Q365" s="72" t="str">
        <f t="shared" si="60"/>
        <v>NO</v>
      </c>
      <c r="R365" s="76" t="s">
        <v>371</v>
      </c>
      <c r="S365" s="41">
        <v>6942.58</v>
      </c>
      <c r="T365" s="47">
        <v>999.9134230247431</v>
      </c>
      <c r="U365" s="47">
        <v>1355</v>
      </c>
      <c r="V365" s="48">
        <v>1674.9919619456634</v>
      </c>
      <c r="W365" s="49">
        <f t="shared" si="55"/>
        <v>1</v>
      </c>
      <c r="X365" s="34">
        <f t="shared" si="61"/>
        <v>1</v>
      </c>
      <c r="Y365" s="34">
        <f t="shared" si="56"/>
        <v>0</v>
      </c>
      <c r="Z365" s="36">
        <f t="shared" si="57"/>
        <v>0</v>
      </c>
      <c r="AA365" s="86" t="str">
        <f t="shared" si="62"/>
        <v>SRSA</v>
      </c>
      <c r="AB365" s="49">
        <f t="shared" si="63"/>
        <v>1</v>
      </c>
      <c r="AC365" s="34">
        <f t="shared" si="64"/>
        <v>0</v>
      </c>
      <c r="AD365" s="36">
        <f t="shared" si="65"/>
        <v>0</v>
      </c>
      <c r="AE365" s="86" t="str">
        <f t="shared" si="58"/>
        <v>-</v>
      </c>
      <c r="AF365" s="49">
        <f t="shared" si="59"/>
        <v>0</v>
      </c>
    </row>
    <row r="366" spans="1:32" ht="12.75">
      <c r="A366" s="91">
        <v>1931680</v>
      </c>
      <c r="B366" s="91" t="s">
        <v>894</v>
      </c>
      <c r="C366" s="49" t="s">
        <v>895</v>
      </c>
      <c r="D366" s="34" t="s">
        <v>896</v>
      </c>
      <c r="E366" s="34" t="s">
        <v>897</v>
      </c>
      <c r="F366" s="34">
        <v>52361</v>
      </c>
      <c r="G366" s="35" t="s">
        <v>354</v>
      </c>
      <c r="H366" s="36">
        <v>3196681059</v>
      </c>
      <c r="I366" s="37">
        <v>7</v>
      </c>
      <c r="J366" s="38" t="s">
        <v>371</v>
      </c>
      <c r="K366" s="72"/>
      <c r="L366" s="64">
        <v>1042</v>
      </c>
      <c r="M366" s="68" t="s">
        <v>368</v>
      </c>
      <c r="N366" s="46">
        <v>2.775441548</v>
      </c>
      <c r="O366" s="38" t="s">
        <v>368</v>
      </c>
      <c r="P366" s="40"/>
      <c r="Q366" s="72" t="str">
        <f t="shared" si="60"/>
        <v>NO</v>
      </c>
      <c r="R366" s="76" t="s">
        <v>371</v>
      </c>
      <c r="S366" s="41">
        <v>23655.66</v>
      </c>
      <c r="T366" s="47">
        <v>1875.3551451046799</v>
      </c>
      <c r="U366" s="47">
        <v>3729.3</v>
      </c>
      <c r="V366" s="48">
        <v>6495.434817305607</v>
      </c>
      <c r="W366" s="49">
        <f t="shared" si="55"/>
        <v>1</v>
      </c>
      <c r="X366" s="34">
        <f t="shared" si="61"/>
        <v>0</v>
      </c>
      <c r="Y366" s="34">
        <f t="shared" si="56"/>
        <v>0</v>
      </c>
      <c r="Z366" s="36">
        <f t="shared" si="57"/>
        <v>0</v>
      </c>
      <c r="AA366" s="86" t="str">
        <f t="shared" si="62"/>
        <v>-</v>
      </c>
      <c r="AB366" s="49">
        <f t="shared" si="63"/>
        <v>1</v>
      </c>
      <c r="AC366" s="34">
        <f t="shared" si="64"/>
        <v>0</v>
      </c>
      <c r="AD366" s="36">
        <f t="shared" si="65"/>
        <v>0</v>
      </c>
      <c r="AE366" s="86" t="str">
        <f t="shared" si="58"/>
        <v>-</v>
      </c>
      <c r="AF366" s="49">
        <f t="shared" si="59"/>
        <v>0</v>
      </c>
    </row>
    <row r="367" spans="1:32" ht="12.75">
      <c r="A367" s="91">
        <v>1931800</v>
      </c>
      <c r="B367" s="91" t="s">
        <v>898</v>
      </c>
      <c r="C367" s="49" t="s">
        <v>899</v>
      </c>
      <c r="D367" s="34" t="s">
        <v>900</v>
      </c>
      <c r="E367" s="34" t="s">
        <v>309</v>
      </c>
      <c r="F367" s="34">
        <v>52778</v>
      </c>
      <c r="G367" s="35" t="s">
        <v>354</v>
      </c>
      <c r="H367" s="36">
        <v>5637322035</v>
      </c>
      <c r="I367" s="37">
        <v>6</v>
      </c>
      <c r="J367" s="38" t="s">
        <v>368</v>
      </c>
      <c r="K367" s="72"/>
      <c r="L367" s="64">
        <v>911</v>
      </c>
      <c r="M367" s="68" t="s">
        <v>368</v>
      </c>
      <c r="N367" s="46">
        <v>9.977578475</v>
      </c>
      <c r="O367" s="38" t="s">
        <v>368</v>
      </c>
      <c r="P367" s="40"/>
      <c r="Q367" s="72" t="str">
        <f t="shared" si="60"/>
        <v>NO</v>
      </c>
      <c r="R367" s="76" t="s">
        <v>371</v>
      </c>
      <c r="S367" s="41">
        <v>24435</v>
      </c>
      <c r="T367" s="47">
        <v>1455.3914446565277</v>
      </c>
      <c r="U367" s="47">
        <v>3143.95</v>
      </c>
      <c r="V367" s="48">
        <v>4785.331720488425</v>
      </c>
      <c r="W367" s="49">
        <f t="shared" si="55"/>
        <v>0</v>
      </c>
      <c r="X367" s="34">
        <f t="shared" si="61"/>
        <v>0</v>
      </c>
      <c r="Y367" s="34">
        <f t="shared" si="56"/>
        <v>0</v>
      </c>
      <c r="Z367" s="36">
        <f t="shared" si="57"/>
        <v>0</v>
      </c>
      <c r="AA367" s="86" t="str">
        <f t="shared" si="62"/>
        <v>-</v>
      </c>
      <c r="AB367" s="49">
        <f t="shared" si="63"/>
        <v>1</v>
      </c>
      <c r="AC367" s="34">
        <f t="shared" si="64"/>
        <v>0</v>
      </c>
      <c r="AD367" s="36">
        <f t="shared" si="65"/>
        <v>0</v>
      </c>
      <c r="AE367" s="86" t="str">
        <f t="shared" si="58"/>
        <v>-</v>
      </c>
      <c r="AF367" s="49">
        <f t="shared" si="59"/>
        <v>0</v>
      </c>
    </row>
    <row r="368" spans="1:32" ht="12.75">
      <c r="A368" s="91">
        <v>1931830</v>
      </c>
      <c r="B368" s="91" t="s">
        <v>901</v>
      </c>
      <c r="C368" s="49" t="s">
        <v>902</v>
      </c>
      <c r="D368" s="34" t="s">
        <v>903</v>
      </c>
      <c r="E368" s="34" t="s">
        <v>275</v>
      </c>
      <c r="F368" s="34">
        <v>52659</v>
      </c>
      <c r="G368" s="35">
        <v>285</v>
      </c>
      <c r="H368" s="36">
        <v>3192577700</v>
      </c>
      <c r="I368" s="37">
        <v>7</v>
      </c>
      <c r="J368" s="38" t="s">
        <v>371</v>
      </c>
      <c r="K368" s="72"/>
      <c r="L368" s="64">
        <v>385</v>
      </c>
      <c r="M368" s="68" t="s">
        <v>368</v>
      </c>
      <c r="N368" s="46">
        <v>9.336609337</v>
      </c>
      <c r="O368" s="38" t="s">
        <v>368</v>
      </c>
      <c r="P368" s="40"/>
      <c r="Q368" s="72" t="str">
        <f t="shared" si="60"/>
        <v>NO</v>
      </c>
      <c r="R368" s="76" t="s">
        <v>371</v>
      </c>
      <c r="S368" s="41">
        <v>17690.13</v>
      </c>
      <c r="T368" s="47">
        <v>1348.7666986692266</v>
      </c>
      <c r="U368" s="47">
        <v>2087</v>
      </c>
      <c r="V368" s="48">
        <v>2183.2151927666036</v>
      </c>
      <c r="W368" s="49">
        <f t="shared" si="55"/>
        <v>1</v>
      </c>
      <c r="X368" s="34">
        <f t="shared" si="61"/>
        <v>1</v>
      </c>
      <c r="Y368" s="34">
        <f t="shared" si="56"/>
        <v>0</v>
      </c>
      <c r="Z368" s="36">
        <f t="shared" si="57"/>
        <v>0</v>
      </c>
      <c r="AA368" s="86" t="str">
        <f t="shared" si="62"/>
        <v>SRSA</v>
      </c>
      <c r="AB368" s="49">
        <f t="shared" si="63"/>
        <v>1</v>
      </c>
      <c r="AC368" s="34">
        <f t="shared" si="64"/>
        <v>0</v>
      </c>
      <c r="AD368" s="36">
        <f t="shared" si="65"/>
        <v>0</v>
      </c>
      <c r="AE368" s="86" t="str">
        <f t="shared" si="58"/>
        <v>-</v>
      </c>
      <c r="AF368" s="49">
        <f t="shared" si="59"/>
        <v>0</v>
      </c>
    </row>
    <row r="369" spans="1:32" ht="12.75">
      <c r="A369" s="91">
        <v>1931860</v>
      </c>
      <c r="B369" s="91" t="s">
        <v>904</v>
      </c>
      <c r="C369" s="49" t="s">
        <v>905</v>
      </c>
      <c r="D369" s="34" t="s">
        <v>906</v>
      </c>
      <c r="E369" s="34" t="s">
        <v>907</v>
      </c>
      <c r="F369" s="34">
        <v>50273</v>
      </c>
      <c r="G369" s="35" t="s">
        <v>354</v>
      </c>
      <c r="H369" s="36">
        <v>5154622718</v>
      </c>
      <c r="I369" s="37">
        <v>4</v>
      </c>
      <c r="J369" s="38" t="s">
        <v>368</v>
      </c>
      <c r="K369" s="72"/>
      <c r="L369" s="64">
        <v>1587</v>
      </c>
      <c r="M369" s="68" t="s">
        <v>368</v>
      </c>
      <c r="N369" s="46">
        <v>6.528562461</v>
      </c>
      <c r="O369" s="38" t="s">
        <v>368</v>
      </c>
      <c r="P369" s="40"/>
      <c r="Q369" s="72" t="str">
        <f t="shared" si="60"/>
        <v>NO</v>
      </c>
      <c r="R369" s="76" t="s">
        <v>368</v>
      </c>
      <c r="S369" s="41">
        <v>56747.95</v>
      </c>
      <c r="T369" s="47">
        <v>4098.833225884051</v>
      </c>
      <c r="U369" s="47">
        <v>6943</v>
      </c>
      <c r="V369" s="48">
        <v>7899.9863521554535</v>
      </c>
      <c r="W369" s="49">
        <f t="shared" si="55"/>
        <v>0</v>
      </c>
      <c r="X369" s="34">
        <f t="shared" si="61"/>
        <v>0</v>
      </c>
      <c r="Y369" s="34">
        <f t="shared" si="56"/>
        <v>0</v>
      </c>
      <c r="Z369" s="36">
        <f t="shared" si="57"/>
        <v>0</v>
      </c>
      <c r="AA369" s="86" t="str">
        <f t="shared" si="62"/>
        <v>-</v>
      </c>
      <c r="AB369" s="49">
        <f t="shared" si="63"/>
        <v>0</v>
      </c>
      <c r="AC369" s="34">
        <f t="shared" si="64"/>
        <v>0</v>
      </c>
      <c r="AD369" s="36">
        <f t="shared" si="65"/>
        <v>0</v>
      </c>
      <c r="AE369" s="86" t="str">
        <f t="shared" si="58"/>
        <v>-</v>
      </c>
      <c r="AF369" s="49">
        <f t="shared" si="59"/>
        <v>0</v>
      </c>
    </row>
    <row r="370" spans="1:32" ht="12.75">
      <c r="A370" s="91">
        <v>1931890</v>
      </c>
      <c r="B370" s="91" t="s">
        <v>908</v>
      </c>
      <c r="C370" s="49" t="s">
        <v>909</v>
      </c>
      <c r="D370" s="34" t="s">
        <v>910</v>
      </c>
      <c r="E370" s="34" t="s">
        <v>911</v>
      </c>
      <c r="F370" s="34">
        <v>50484</v>
      </c>
      <c r="G370" s="35" t="s">
        <v>354</v>
      </c>
      <c r="H370" s="36">
        <v>6419265311</v>
      </c>
      <c r="I370" s="37">
        <v>7</v>
      </c>
      <c r="J370" s="38" t="s">
        <v>371</v>
      </c>
      <c r="K370" s="72"/>
      <c r="L370" s="64">
        <v>146</v>
      </c>
      <c r="M370" s="68" t="s">
        <v>368</v>
      </c>
      <c r="N370" s="46">
        <v>16.04278075</v>
      </c>
      <c r="O370" s="38" t="s">
        <v>368</v>
      </c>
      <c r="P370" s="40"/>
      <c r="Q370" s="72" t="str">
        <f t="shared" si="60"/>
        <v>NO</v>
      </c>
      <c r="R370" s="76" t="s">
        <v>371</v>
      </c>
      <c r="S370" s="41">
        <v>9173.25</v>
      </c>
      <c r="T370" s="47">
        <v>588.1232680712296</v>
      </c>
      <c r="U370" s="47">
        <v>910</v>
      </c>
      <c r="V370" s="48">
        <v>921.5829369014783</v>
      </c>
      <c r="W370" s="49">
        <f t="shared" si="55"/>
        <v>1</v>
      </c>
      <c r="X370" s="34">
        <f t="shared" si="61"/>
        <v>1</v>
      </c>
      <c r="Y370" s="34">
        <f t="shared" si="56"/>
        <v>0</v>
      </c>
      <c r="Z370" s="36">
        <f t="shared" si="57"/>
        <v>0</v>
      </c>
      <c r="AA370" s="86" t="str">
        <f t="shared" si="62"/>
        <v>SRSA</v>
      </c>
      <c r="AB370" s="49">
        <f t="shared" si="63"/>
        <v>1</v>
      </c>
      <c r="AC370" s="34">
        <f t="shared" si="64"/>
        <v>0</v>
      </c>
      <c r="AD370" s="36">
        <f t="shared" si="65"/>
        <v>0</v>
      </c>
      <c r="AE370" s="86" t="str">
        <f t="shared" si="58"/>
        <v>-</v>
      </c>
      <c r="AF370" s="49">
        <f t="shared" si="59"/>
        <v>0</v>
      </c>
    </row>
    <row r="371" spans="1:32" ht="12.75">
      <c r="A371" s="91">
        <v>1931920</v>
      </c>
      <c r="B371" s="91" t="s">
        <v>912</v>
      </c>
      <c r="C371" s="49" t="s">
        <v>913</v>
      </c>
      <c r="D371" s="34" t="s">
        <v>914</v>
      </c>
      <c r="E371" s="34" t="s">
        <v>915</v>
      </c>
      <c r="F371" s="34">
        <v>51579</v>
      </c>
      <c r="G371" s="35" t="s">
        <v>354</v>
      </c>
      <c r="H371" s="36">
        <v>7126472411</v>
      </c>
      <c r="I371" s="37">
        <v>8</v>
      </c>
      <c r="J371" s="38" t="s">
        <v>371</v>
      </c>
      <c r="K371" s="72"/>
      <c r="L371" s="64">
        <v>444</v>
      </c>
      <c r="M371" s="68" t="s">
        <v>368</v>
      </c>
      <c r="N371" s="46">
        <v>11.76470588</v>
      </c>
      <c r="O371" s="38" t="s">
        <v>368</v>
      </c>
      <c r="P371" s="40"/>
      <c r="Q371" s="72" t="str">
        <f t="shared" si="60"/>
        <v>NO</v>
      </c>
      <c r="R371" s="76" t="s">
        <v>371</v>
      </c>
      <c r="S371" s="41">
        <v>28023.57</v>
      </c>
      <c r="T371" s="47">
        <v>2006.2297849406834</v>
      </c>
      <c r="U371" s="47">
        <v>2811</v>
      </c>
      <c r="V371" s="48">
        <v>3429.783716611044</v>
      </c>
      <c r="W371" s="49">
        <f t="shared" si="55"/>
        <v>1</v>
      </c>
      <c r="X371" s="34">
        <f t="shared" si="61"/>
        <v>1</v>
      </c>
      <c r="Y371" s="34">
        <f t="shared" si="56"/>
        <v>0</v>
      </c>
      <c r="Z371" s="36">
        <f t="shared" si="57"/>
        <v>0</v>
      </c>
      <c r="AA371" s="86" t="str">
        <f t="shared" si="62"/>
        <v>SRSA</v>
      </c>
      <c r="AB371" s="49">
        <f t="shared" si="63"/>
        <v>1</v>
      </c>
      <c r="AC371" s="34">
        <f t="shared" si="64"/>
        <v>0</v>
      </c>
      <c r="AD371" s="36">
        <f t="shared" si="65"/>
        <v>0</v>
      </c>
      <c r="AE371" s="86" t="str">
        <f t="shared" si="58"/>
        <v>-</v>
      </c>
      <c r="AF371" s="49">
        <f t="shared" si="59"/>
        <v>0</v>
      </c>
    </row>
    <row r="372" spans="1:32" ht="12.75">
      <c r="A372" s="91">
        <v>1931950</v>
      </c>
      <c r="B372" s="91" t="s">
        <v>916</v>
      </c>
      <c r="C372" s="49" t="s">
        <v>917</v>
      </c>
      <c r="D372" s="34" t="s">
        <v>918</v>
      </c>
      <c r="E372" s="34" t="s">
        <v>919</v>
      </c>
      <c r="F372" s="34">
        <v>51039</v>
      </c>
      <c r="G372" s="35" t="s">
        <v>354</v>
      </c>
      <c r="H372" s="36">
        <v>7128733128</v>
      </c>
      <c r="I372" s="37">
        <v>8</v>
      </c>
      <c r="J372" s="38" t="s">
        <v>371</v>
      </c>
      <c r="K372" s="72"/>
      <c r="L372" s="64">
        <v>588</v>
      </c>
      <c r="M372" s="68" t="s">
        <v>368</v>
      </c>
      <c r="N372" s="46">
        <v>6.709265176</v>
      </c>
      <c r="O372" s="38" t="s">
        <v>368</v>
      </c>
      <c r="P372" s="40"/>
      <c r="Q372" s="72" t="str">
        <f t="shared" si="60"/>
        <v>NO</v>
      </c>
      <c r="R372" s="76" t="s">
        <v>371</v>
      </c>
      <c r="S372" s="41">
        <v>19684.8</v>
      </c>
      <c r="T372" s="47">
        <v>1666.3298615003737</v>
      </c>
      <c r="U372" s="47">
        <v>2749</v>
      </c>
      <c r="V372" s="48">
        <v>3030.874364675985</v>
      </c>
      <c r="W372" s="49">
        <f t="shared" si="55"/>
        <v>1</v>
      </c>
      <c r="X372" s="34">
        <f t="shared" si="61"/>
        <v>1</v>
      </c>
      <c r="Y372" s="34">
        <f t="shared" si="56"/>
        <v>0</v>
      </c>
      <c r="Z372" s="36">
        <f t="shared" si="57"/>
        <v>0</v>
      </c>
      <c r="AA372" s="86" t="str">
        <f t="shared" si="62"/>
        <v>SRSA</v>
      </c>
      <c r="AB372" s="49">
        <f t="shared" si="63"/>
        <v>1</v>
      </c>
      <c r="AC372" s="34">
        <f t="shared" si="64"/>
        <v>0</v>
      </c>
      <c r="AD372" s="36">
        <f t="shared" si="65"/>
        <v>0</v>
      </c>
      <c r="AE372" s="86" t="str">
        <f t="shared" si="58"/>
        <v>-</v>
      </c>
      <c r="AF372" s="49">
        <f t="shared" si="59"/>
        <v>0</v>
      </c>
    </row>
    <row r="373" spans="1:32" ht="12.75">
      <c r="A373" s="91">
        <v>1932010</v>
      </c>
      <c r="B373" s="91" t="s">
        <v>920</v>
      </c>
      <c r="C373" s="49" t="s">
        <v>921</v>
      </c>
      <c r="D373" s="34" t="s">
        <v>922</v>
      </c>
      <c r="E373" s="34" t="s">
        <v>923</v>
      </c>
      <c r="F373" s="34">
        <v>50276</v>
      </c>
      <c r="G373" s="35" t="s">
        <v>354</v>
      </c>
      <c r="H373" s="36">
        <v>5154384333</v>
      </c>
      <c r="I373" s="37" t="s">
        <v>373</v>
      </c>
      <c r="J373" s="38" t="s">
        <v>371</v>
      </c>
      <c r="K373" s="72"/>
      <c r="L373" s="64">
        <v>612</v>
      </c>
      <c r="M373" s="68" t="s">
        <v>368</v>
      </c>
      <c r="N373" s="46">
        <v>6.037735849</v>
      </c>
      <c r="O373" s="38" t="s">
        <v>368</v>
      </c>
      <c r="P373" s="40"/>
      <c r="Q373" s="72" t="str">
        <f t="shared" si="60"/>
        <v>NO</v>
      </c>
      <c r="R373" s="76" t="s">
        <v>371</v>
      </c>
      <c r="S373" s="41">
        <v>21505.3</v>
      </c>
      <c r="T373" s="47">
        <v>1129.55753913641</v>
      </c>
      <c r="U373" s="47">
        <v>2088.73</v>
      </c>
      <c r="V373" s="48">
        <v>3592.6949786159234</v>
      </c>
      <c r="W373" s="49">
        <f t="shared" si="55"/>
        <v>1</v>
      </c>
      <c r="X373" s="34">
        <f t="shared" si="61"/>
        <v>0</v>
      </c>
      <c r="Y373" s="34">
        <f t="shared" si="56"/>
        <v>0</v>
      </c>
      <c r="Z373" s="36">
        <f t="shared" si="57"/>
        <v>0</v>
      </c>
      <c r="AA373" s="86" t="str">
        <f t="shared" si="62"/>
        <v>-</v>
      </c>
      <c r="AB373" s="49">
        <f t="shared" si="63"/>
        <v>1</v>
      </c>
      <c r="AC373" s="34">
        <f t="shared" si="64"/>
        <v>0</v>
      </c>
      <c r="AD373" s="36">
        <f t="shared" si="65"/>
        <v>0</v>
      </c>
      <c r="AE373" s="86" t="str">
        <f t="shared" si="58"/>
        <v>-</v>
      </c>
      <c r="AF373" s="49">
        <f t="shared" si="59"/>
        <v>0</v>
      </c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</sheetData>
  <printOptions horizontalCentered="1"/>
  <pageMargins left="0.25" right="0.25" top="0.5" bottom="0.65" header="0.25" footer="0.25"/>
  <pageSetup fitToHeight="0" fitToWidth="1" horizontalDpi="600" verticalDpi="600" orientation="landscape" scale="46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FY 2005 Small Rural School Achievement Program Eligibility Spreadsheet (excel)</dc:title>
  <dc:subject/>
  <dc:creator>robert.hitchcock</dc:creator>
  <cp:keywords/>
  <dc:description/>
  <cp:lastModifiedBy>nelly.gruhlke</cp:lastModifiedBy>
  <cp:lastPrinted>2005-04-20T21:10:42Z</cp:lastPrinted>
  <dcterms:created xsi:type="dcterms:W3CDTF">2004-07-07T21:41:26Z</dcterms:created>
  <dcterms:modified xsi:type="dcterms:W3CDTF">2005-05-25T14:33:40Z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