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<sst xmlns="http://schemas.openxmlformats.org/spreadsheetml/2006/main" count="1991" uniqueCount="647">
  <si>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</si>
  <si>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</si>
  <si>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</si>
  <si>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</si>
  <si>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</si>
  <si>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</si>
  <si>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</si>
  <si>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</si>
  <si>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</si>
  <si>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</si>
  <si>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</si>
  <si>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</si>
  <si>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</si>
  <si>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</si>
  <si>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</si>
  <si>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</si>
  <si>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</si>
  <si>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</si>
  <si>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</si>
  <si>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</si>
  <si>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</si>
  <si>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</si>
  <si>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</si>
  <si>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</si>
  <si>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</si>
  <si>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</si>
  <si>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</si>
  <si>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</si>
  <si>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</si>
  <si>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</si>
  <si>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</si>
  <si>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</si>
  <si>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</si>
  <si>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</si>
  <si>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</si>
  <si>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</si>
  <si>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</si>
  <si>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BANDON SD 54</t>
  </si>
  <si>
    <t>455 9TH ST SW</t>
  </si>
  <si>
    <t>BANDON</t>
  </si>
  <si>
    <t>6</t>
  </si>
  <si>
    <t>NO</t>
  </si>
  <si>
    <t>NA</t>
  </si>
  <si>
    <t>YES</t>
  </si>
  <si>
    <t>OR</t>
  </si>
  <si>
    <t>JEFFERSON COUNTY SD 509J</t>
  </si>
  <si>
    <t>445 SE BUFF ST</t>
  </si>
  <si>
    <t>MADRAS</t>
  </si>
  <si>
    <t>6,7</t>
  </si>
  <si>
    <t>NYSSA SD 26</t>
  </si>
  <si>
    <t>804 ADRIAN BLVD</t>
  </si>
  <si>
    <t>NYSSA</t>
  </si>
  <si>
    <t>ONTARIO SD 8C</t>
  </si>
  <si>
    <t>195 SW 3RD AVE</t>
  </si>
  <si>
    <t>ONTARIO</t>
  </si>
  <si>
    <t>SOUTH UMPQUA SD 19</t>
  </si>
  <si>
    <t>558 SW CHADWICK LN</t>
  </si>
  <si>
    <t>MYRTLE CREEK</t>
  </si>
  <si>
    <t>THREE RIVERS/JOSEPHINE COUNTY SD</t>
  </si>
  <si>
    <t>PO BOX 160</t>
  </si>
  <si>
    <t>MURPHY</t>
  </si>
  <si>
    <t>6,7,8,N</t>
  </si>
  <si>
    <t>UMATILLA SD 6R</t>
  </si>
  <si>
    <t>1001 6TH ST</t>
  </si>
  <si>
    <t>UMATILLA</t>
  </si>
  <si>
    <t>VALE SD 84</t>
  </si>
  <si>
    <t>403  E  ST W</t>
  </si>
  <si>
    <t>VALE</t>
  </si>
  <si>
    <t>7</t>
  </si>
  <si>
    <t>ADEL SD 21</t>
  </si>
  <si>
    <t>357 N  L  ST</t>
  </si>
  <si>
    <t>LAKEVIEW</t>
  </si>
  <si>
    <t>Yes</t>
  </si>
  <si>
    <t>ADRIAN SD 61</t>
  </si>
  <si>
    <t>PO BOX 108</t>
  </si>
  <si>
    <t>ADRIAN</t>
  </si>
  <si>
    <t>ALSEA SD 7J</t>
  </si>
  <si>
    <t>PO BOX B</t>
  </si>
  <si>
    <t>ALSEA</t>
  </si>
  <si>
    <t>8</t>
  </si>
  <si>
    <t>AMITY SD 4J</t>
  </si>
  <si>
    <t>PO BOX 138</t>
  </si>
  <si>
    <t>AMITY</t>
  </si>
  <si>
    <t>ANNEX SD 29</t>
  </si>
  <si>
    <t>402 ANNEX RD</t>
  </si>
  <si>
    <t>ARLINGTON SD 3</t>
  </si>
  <si>
    <t>PO BOX 10</t>
  </si>
  <si>
    <t>ARLINGTON</t>
  </si>
  <si>
    <t>AROCK SD 81</t>
  </si>
  <si>
    <t>PO BOX 131</t>
  </si>
  <si>
    <t>AROCK</t>
  </si>
  <si>
    <t>ASHLAND SD 5</t>
  </si>
  <si>
    <t>885 SISKIYOU BLVD</t>
  </si>
  <si>
    <t>ASHLAND</t>
  </si>
  <si>
    <t>4,N</t>
  </si>
  <si>
    <t>ASHWOOD SD 8</t>
  </si>
  <si>
    <t>PO BOX 2</t>
  </si>
  <si>
    <t>ASHWOOD</t>
  </si>
  <si>
    <t>ASTORIA SD 1</t>
  </si>
  <si>
    <t>3196 MARINE DR</t>
  </si>
  <si>
    <t>ASTORIA</t>
  </si>
  <si>
    <t>ATHENA-WESTON SD 29RJ</t>
  </si>
  <si>
    <t>375 S 5TH ST</t>
  </si>
  <si>
    <t>ATHENA</t>
  </si>
  <si>
    <t>BAKER SD 5J</t>
  </si>
  <si>
    <t>2090 FOURTH ST</t>
  </si>
  <si>
    <t>BAKER CITY</t>
  </si>
  <si>
    <t>BANKS SD 13</t>
  </si>
  <si>
    <t>450 S MAIN ST</t>
  </si>
  <si>
    <t>BANKS</t>
  </si>
  <si>
    <t>BEAVERTON SD 48J</t>
  </si>
  <si>
    <t>16550 SW MERLO RD</t>
  </si>
  <si>
    <t>BEAVERTON</t>
  </si>
  <si>
    <t>2,3</t>
  </si>
  <si>
    <t>BEND-LAPINE ADMINISTRATIVE SD 1</t>
  </si>
  <si>
    <t>520 NW WALL ST</t>
  </si>
  <si>
    <t>BEND</t>
  </si>
  <si>
    <t>2,8</t>
  </si>
  <si>
    <t>BETHEL SD 52</t>
  </si>
  <si>
    <t>4640 BARGER DR</t>
  </si>
  <si>
    <t>EUGENE</t>
  </si>
  <si>
    <t>2,4,8</t>
  </si>
  <si>
    <t>BLACHLY SD 90</t>
  </si>
  <si>
    <t>20264 BLACHLY GRANGE RD</t>
  </si>
  <si>
    <t>BLACHLY</t>
  </si>
  <si>
    <t>BLACK BUTTE SD 41</t>
  </si>
  <si>
    <t>PO BOX 150</t>
  </si>
  <si>
    <t>CAMP SHERMAN</t>
  </si>
  <si>
    <t>BROOKINGS-HARBOR SD 17C</t>
  </si>
  <si>
    <t>564 FERN ST</t>
  </si>
  <si>
    <t>BROOKINGS</t>
  </si>
  <si>
    <t>6,N</t>
  </si>
  <si>
    <t>BROTHERS SD 15</t>
  </si>
  <si>
    <t>PO BOX 130</t>
  </si>
  <si>
    <t>BROTHERS</t>
  </si>
  <si>
    <t>BURNT RIVER SD 30J</t>
  </si>
  <si>
    <t>PO BOX 8</t>
  </si>
  <si>
    <t>UNITY</t>
  </si>
  <si>
    <t>BUTTE FALLS SD 91</t>
  </si>
  <si>
    <t>PO BOX 228</t>
  </si>
  <si>
    <t>BUTTE FALLS</t>
  </si>
  <si>
    <t>CAMAS VALLEY SD 21J</t>
  </si>
  <si>
    <t>PO BOX 57</t>
  </si>
  <si>
    <t>CAMAS VALLEY</t>
  </si>
  <si>
    <t>CANBY SD 86</t>
  </si>
  <si>
    <t>1110 S IVY</t>
  </si>
  <si>
    <t>CANBY</t>
  </si>
  <si>
    <t>3,8</t>
  </si>
  <si>
    <t>CASCADE SD 5</t>
  </si>
  <si>
    <t>10226 MARION RD SE</t>
  </si>
  <si>
    <t>TURNER</t>
  </si>
  <si>
    <t>4,8</t>
  </si>
  <si>
    <t>CENTENNIAL SD 28J</t>
  </si>
  <si>
    <t>18135 SE BROOKLYN ST</t>
  </si>
  <si>
    <t>PORTLAND</t>
  </si>
  <si>
    <t>1,3,8</t>
  </si>
  <si>
    <t>CENTRAL CURRY SD 1</t>
  </si>
  <si>
    <t>29516 ELLENSBURG AVE</t>
  </si>
  <si>
    <t>GOLD BEACH</t>
  </si>
  <si>
    <t>CENTRAL LINN SD 552</t>
  </si>
  <si>
    <t>331 E BLAKELY AVE</t>
  </si>
  <si>
    <t>BROWNSVILLE</t>
  </si>
  <si>
    <t>CENTRAL POINT SD 6</t>
  </si>
  <si>
    <t>300 ASH ST</t>
  </si>
  <si>
    <t>CENTRAL POINT</t>
  </si>
  <si>
    <t>CENTRAL SD 13J</t>
  </si>
  <si>
    <t>1610 MONMOUTH ST</t>
  </si>
  <si>
    <t>INDEPENDENCE</t>
  </si>
  <si>
    <t>CLATSKANIE SD 6J</t>
  </si>
  <si>
    <t>PO BOX 678</t>
  </si>
  <si>
    <t>CLATSKANIE</t>
  </si>
  <si>
    <t>COLTON SD 53</t>
  </si>
  <si>
    <t>30429 S GRAYS HILL RD</t>
  </si>
  <si>
    <t>COLTON</t>
  </si>
  <si>
    <t>CONDON SD 25J</t>
  </si>
  <si>
    <t>PO BOX 615</t>
  </si>
  <si>
    <t>CONDON</t>
  </si>
  <si>
    <t>COOS BAY SD 9</t>
  </si>
  <si>
    <t>PO BOX 509</t>
  </si>
  <si>
    <t>COOS BAY</t>
  </si>
  <si>
    <t>COQUILLE SD 8</t>
  </si>
  <si>
    <t>201 N GOULD ST</t>
  </si>
  <si>
    <t>COQUILLE</t>
  </si>
  <si>
    <t>CORBETT SD 39</t>
  </si>
  <si>
    <t>35800 E HIST COLUMBIA RIVER HW</t>
  </si>
  <si>
    <t>CORBETT</t>
  </si>
  <si>
    <t>CORVALLIS SD 509J</t>
  </si>
  <si>
    <t>PO BOX 3509J</t>
  </si>
  <si>
    <t>CORVALLIS</t>
  </si>
  <si>
    <t>2,4,8,N</t>
  </si>
  <si>
    <t>COVE SD 15</t>
  </si>
  <si>
    <t>PO BOX 68</t>
  </si>
  <si>
    <t>COVE</t>
  </si>
  <si>
    <t>CRESWELL SD 40</t>
  </si>
  <si>
    <t>998 A ST</t>
  </si>
  <si>
    <t>CRESWELL</t>
  </si>
  <si>
    <t>4</t>
  </si>
  <si>
    <t>CROOK COUNTY UNIT SD</t>
  </si>
  <si>
    <t>1390 SE 2ND ST</t>
  </si>
  <si>
    <t>PRINEVILLE</t>
  </si>
  <si>
    <t>CROW-APPLEGATE-LORANE SD 66</t>
  </si>
  <si>
    <t>85955 TERRITORIAL RD</t>
  </si>
  <si>
    <t>CULVER SD 4</t>
  </si>
  <si>
    <t>CULVER</t>
  </si>
  <si>
    <t>DALLAS SD 2</t>
  </si>
  <si>
    <t>111 SW ASH ST</t>
  </si>
  <si>
    <t>DALLAS</t>
  </si>
  <si>
    <t>4,8,N</t>
  </si>
  <si>
    <t>DAVID DOUGLAS SD 40</t>
  </si>
  <si>
    <t>1500 SE 130TH AVE</t>
  </si>
  <si>
    <t>1,N</t>
  </si>
  <si>
    <t>DAYTON SD 8</t>
  </si>
  <si>
    <t>526 FERRY ST</t>
  </si>
  <si>
    <t>DAYTON</t>
  </si>
  <si>
    <t>DAYVILLE SD 16J</t>
  </si>
  <si>
    <t>PO BOX C</t>
  </si>
  <si>
    <t>DAYVILLE</t>
  </si>
  <si>
    <t>DIAMOND SD 7</t>
  </si>
  <si>
    <t>40524 S DIAMOND LN</t>
  </si>
  <si>
    <t>DIAMOND</t>
  </si>
  <si>
    <t>DOUBLE O SD 28</t>
  </si>
  <si>
    <t>PO BOX 888</t>
  </si>
  <si>
    <t>HINES</t>
  </si>
  <si>
    <t>DOUGLAS COUNTY SD 15</t>
  </si>
  <si>
    <t>DAYS CREEK</t>
  </si>
  <si>
    <t>DOUGLAS COUNTY SD 4</t>
  </si>
  <si>
    <t>1419 NW VALLEY VIEW DR</t>
  </si>
  <si>
    <t>ROSEBURG</t>
  </si>
  <si>
    <t>DREWSEY SD 13</t>
  </si>
  <si>
    <t>PO BOX 109</t>
  </si>
  <si>
    <t>DREWSEY</t>
  </si>
  <si>
    <t>DUFUR SD 29</t>
  </si>
  <si>
    <t>802 NE 5TH ST</t>
  </si>
  <si>
    <t>DUFUR</t>
  </si>
  <si>
    <t>EAGLE POINT SD 9</t>
  </si>
  <si>
    <t>PO BOX 548</t>
  </si>
  <si>
    <t>EAGLE POINT</t>
  </si>
  <si>
    <t>ECHO SD 5</t>
  </si>
  <si>
    <t>600 E GERONE ST</t>
  </si>
  <si>
    <t>ECHO</t>
  </si>
  <si>
    <t>ELGIN SD 23</t>
  </si>
  <si>
    <t>ELGIN</t>
  </si>
  <si>
    <t>ELKTON SD 34</t>
  </si>
  <si>
    <t>PO BOX 390</t>
  </si>
  <si>
    <t>ELKTON</t>
  </si>
  <si>
    <t>ENTERPRISE SD 21</t>
  </si>
  <si>
    <t>201 SE 4TH ST</t>
  </si>
  <si>
    <t>ENTERPRISE</t>
  </si>
  <si>
    <t>ESTACADA SD 108</t>
  </si>
  <si>
    <t>255 NE 6TH AVE</t>
  </si>
  <si>
    <t>ESTACADA</t>
  </si>
  <si>
    <t>EUGENE SD 4J</t>
  </si>
  <si>
    <t>200 N MONROE ST</t>
  </si>
  <si>
    <t>FALLS CITY SD 57</t>
  </si>
  <si>
    <t>PO BOX 280</t>
  </si>
  <si>
    <t>FALLS CITY</t>
  </si>
  <si>
    <t>FERN RIDGE SD 28J</t>
  </si>
  <si>
    <t>88834 TERRITORIAL RD</t>
  </si>
  <si>
    <t>ELMIRA</t>
  </si>
  <si>
    <t>FOREST GROVE SD 15</t>
  </si>
  <si>
    <t>1728 MAIN ST</t>
  </si>
  <si>
    <t>FOREST GROVE</t>
  </si>
  <si>
    <t>3,8,N</t>
  </si>
  <si>
    <t>FOSSIL SD 21J</t>
  </si>
  <si>
    <t>404 MAIN ST</t>
  </si>
  <si>
    <t>FOSSIL</t>
  </si>
  <si>
    <t>FRENCHGLEN SD 16</t>
  </si>
  <si>
    <t>HC 72 BOX 5</t>
  </si>
  <si>
    <t xml:space="preserve"> </t>
  </si>
  <si>
    <t>GASTON SD 511J</t>
  </si>
  <si>
    <t>GASTON</t>
  </si>
  <si>
    <t>GERVAIS SD 1</t>
  </si>
  <si>
    <t>PO BOX 100</t>
  </si>
  <si>
    <t>GERVAIS</t>
  </si>
  <si>
    <t>GLADSTONE SD 115</t>
  </si>
  <si>
    <t>17789 WEBSTER RD</t>
  </si>
  <si>
    <t>GLADSTONE</t>
  </si>
  <si>
    <t>3</t>
  </si>
  <si>
    <t>GLENDALE SD 77</t>
  </si>
  <si>
    <t>PO BOX E</t>
  </si>
  <si>
    <t>GLENDALE</t>
  </si>
  <si>
    <t>GLIDE SD 12</t>
  </si>
  <si>
    <t>301 GLIDE LOOP DR</t>
  </si>
  <si>
    <t>GLIDE</t>
  </si>
  <si>
    <t>GRANTS PASS SD 7</t>
  </si>
  <si>
    <t>725 NE DEAN DR</t>
  </si>
  <si>
    <t>GRANTS PASS</t>
  </si>
  <si>
    <t>6,7,N</t>
  </si>
  <si>
    <t>GREATER ALBANY PUBLIC SD 8J</t>
  </si>
  <si>
    <t>718 SW 7TH ST</t>
  </si>
  <si>
    <t>ALBANY</t>
  </si>
  <si>
    <t>4,5,7,8</t>
  </si>
  <si>
    <t>GRESHAM-BARLOW SD 10J</t>
  </si>
  <si>
    <t>1331 NW EASTMAN PKWY</t>
  </si>
  <si>
    <t>GRESHAM</t>
  </si>
  <si>
    <t>HARNEY COUNTY SD 3</t>
  </si>
  <si>
    <t>550 N COURT ST</t>
  </si>
  <si>
    <t>BURNS</t>
  </si>
  <si>
    <t>HARNEY COUNTY SD 4</t>
  </si>
  <si>
    <t>PO BOX 828</t>
  </si>
  <si>
    <t>CRANE</t>
  </si>
  <si>
    <t>HARNEY COUNTY UNION HIGH SD 1J</t>
  </si>
  <si>
    <t>HARPER SD 66</t>
  </si>
  <si>
    <t>PO BOX 800</t>
  </si>
  <si>
    <t>HARPER</t>
  </si>
  <si>
    <t>HARRISBURG SD 7J</t>
  </si>
  <si>
    <t>PO BOX 208</t>
  </si>
  <si>
    <t>HARRISBURG</t>
  </si>
  <si>
    <t>HELIX SD 1</t>
  </si>
  <si>
    <t>PO BOX 398</t>
  </si>
  <si>
    <t>HELIX</t>
  </si>
  <si>
    <t>HERMISTON SD 8</t>
  </si>
  <si>
    <t>341 NE 3RD ST</t>
  </si>
  <si>
    <t>HERMISTON</t>
  </si>
  <si>
    <t>HILLSBORO SD 1J</t>
  </si>
  <si>
    <t>3083 NE 49TH PL</t>
  </si>
  <si>
    <t>HILLSBORO</t>
  </si>
  <si>
    <t>2,3,8</t>
  </si>
  <si>
    <t>HOOD RIVER COUNTY SD</t>
  </si>
  <si>
    <t>PO BOX 920</t>
  </si>
  <si>
    <t>HOOD RIVER</t>
  </si>
  <si>
    <t>HUNTINGTON SD 16J</t>
  </si>
  <si>
    <t>520 3RD ST E</t>
  </si>
  <si>
    <t>HUNTINGTON</t>
  </si>
  <si>
    <t>IMBLER SD 11</t>
  </si>
  <si>
    <t>PO BOX 164</t>
  </si>
  <si>
    <t>IMBLER</t>
  </si>
  <si>
    <t>Ione School District</t>
  </si>
  <si>
    <t xml:space="preserve">PO Box 167 </t>
  </si>
  <si>
    <t>Ione</t>
  </si>
  <si>
    <t>JEFFERSON SD 14J</t>
  </si>
  <si>
    <t>1328 N 2ND ST</t>
  </si>
  <si>
    <t>JEFFERSON</t>
  </si>
  <si>
    <t>JEWELL SD 8</t>
  </si>
  <si>
    <t>83874 HWY 103</t>
  </si>
  <si>
    <t>SEASIDE</t>
  </si>
  <si>
    <t>JOHN DAY SD 3</t>
  </si>
  <si>
    <t>401 N CANYON CITY BLVD</t>
  </si>
  <si>
    <t>CANYON CITY</t>
  </si>
  <si>
    <t>JORDAN VALLEY SD 3</t>
  </si>
  <si>
    <t>PO BOX 99</t>
  </si>
  <si>
    <t>JORDAN VALLEY</t>
  </si>
  <si>
    <t>JOSEPH SD 6</t>
  </si>
  <si>
    <t>PO BOX W</t>
  </si>
  <si>
    <t>JOSEPH</t>
  </si>
  <si>
    <t>JUNCTION CITY SD 69</t>
  </si>
  <si>
    <t>325 MAPLE ST</t>
  </si>
  <si>
    <t>JUNCTION CITY</t>
  </si>
  <si>
    <t>JUNTURA SD 12</t>
  </si>
  <si>
    <t>PO BOX 248</t>
  </si>
  <si>
    <t>JUNTURA</t>
  </si>
  <si>
    <t>KLAMATH COUNTY SD</t>
  </si>
  <si>
    <t>10501 WASHBURN WAY</t>
  </si>
  <si>
    <t>KLAMATH FALLS</t>
  </si>
  <si>
    <t>KLAMATH FALLS CITY SCHOOLS</t>
  </si>
  <si>
    <t>1336 AVALON</t>
  </si>
  <si>
    <t>KNAPPA SD 4</t>
  </si>
  <si>
    <t>41535 OLD HWY 30</t>
  </si>
  <si>
    <t>LA GRANDE SD 1</t>
  </si>
  <si>
    <t>2802 ADAMS AVE</t>
  </si>
  <si>
    <t>LA GRANDE</t>
  </si>
  <si>
    <t>LAKE COUNTY SD 7</t>
  </si>
  <si>
    <t>1341 S FIRST ST</t>
  </si>
  <si>
    <t>LAKE OSWEGO SD 7J</t>
  </si>
  <si>
    <t>PO BOX 70</t>
  </si>
  <si>
    <t>LAKE OSWEGO</t>
  </si>
  <si>
    <t>LEBANON COMMUNITY SD 9</t>
  </si>
  <si>
    <t>485 S 5TH ST</t>
  </si>
  <si>
    <t>LEBANON</t>
  </si>
  <si>
    <t>LINCOLN COUNTY SD</t>
  </si>
  <si>
    <t>PO BOX 1110</t>
  </si>
  <si>
    <t>NEWPORT</t>
  </si>
  <si>
    <t>LONG CREEK SD 17</t>
  </si>
  <si>
    <t>PO BOX 429</t>
  </si>
  <si>
    <t>LONG CREEK</t>
  </si>
  <si>
    <t>LOWELL SD 71</t>
  </si>
  <si>
    <t>65 S PIONEER ST</t>
  </si>
  <si>
    <t>LOWELL</t>
  </si>
  <si>
    <t>MAPLETON SD 32</t>
  </si>
  <si>
    <t>PO BOX 388</t>
  </si>
  <si>
    <t>MAPLETON</t>
  </si>
  <si>
    <t>MARCOLA SD 79J</t>
  </si>
  <si>
    <t>92250 SCHOOL HOUSE RD</t>
  </si>
  <si>
    <t>MARCOLA</t>
  </si>
  <si>
    <t>MCKENZIE SD 68</t>
  </si>
  <si>
    <t>51187 BLUE RIVER DR</t>
  </si>
  <si>
    <t>FINN ROCK</t>
  </si>
  <si>
    <t>MCMINNVILLE SD 40</t>
  </si>
  <si>
    <t>1500 NE BAKER ST</t>
  </si>
  <si>
    <t>MCMINNVILLE</t>
  </si>
  <si>
    <t>MEDFORD SD 549C</t>
  </si>
  <si>
    <t>500 MONROE ST</t>
  </si>
  <si>
    <t>MEDFORD</t>
  </si>
  <si>
    <t>MILTON-FREEWATER UNIFIED SD 7</t>
  </si>
  <si>
    <t>138 S MAIN ST</t>
  </si>
  <si>
    <t>MILTON-FREEWATER</t>
  </si>
  <si>
    <t>MITCHELL SD 55</t>
  </si>
  <si>
    <t>PO BOX 247</t>
  </si>
  <si>
    <t>MITCHELL</t>
  </si>
  <si>
    <t>MOLALLA RIVER SD 35</t>
  </si>
  <si>
    <t>PO BOX 188</t>
  </si>
  <si>
    <t>MOLALLA</t>
  </si>
  <si>
    <t>MONROE SD 1J</t>
  </si>
  <si>
    <t>365 N FIFTH ST</t>
  </si>
  <si>
    <t>MONROE</t>
  </si>
  <si>
    <t>8,N</t>
  </si>
  <si>
    <t>MONUMENT SD 8</t>
  </si>
  <si>
    <t>PO BOX 127</t>
  </si>
  <si>
    <t>MONUMENT</t>
  </si>
  <si>
    <t>MORROW SD 1</t>
  </si>
  <si>
    <t>PO BOX 368</t>
  </si>
  <si>
    <t>LEXINGTON</t>
  </si>
  <si>
    <t>MT ANGEL SD 91</t>
  </si>
  <si>
    <t>PO BOX 1129</t>
  </si>
  <si>
    <t>MT ANGEL</t>
  </si>
  <si>
    <t>MULTNOMAH ESD</t>
  </si>
  <si>
    <t>PO BOX 301039</t>
  </si>
  <si>
    <t>1,3,N</t>
  </si>
  <si>
    <t>M</t>
  </si>
  <si>
    <t>MYRTLE POINT SD 41</t>
  </si>
  <si>
    <t>212 SPRUCE ST</t>
  </si>
  <si>
    <t>MYRTLE POINT</t>
  </si>
  <si>
    <t>7,N</t>
  </si>
  <si>
    <t>NEAH-KAH-NIE SD 56</t>
  </si>
  <si>
    <t>PO BOX 28</t>
  </si>
  <si>
    <t>ROCKAWAY BEACH</t>
  </si>
  <si>
    <t>NESTUCCA VALLEY SD 101J</t>
  </si>
  <si>
    <t>PO BOX 327</t>
  </si>
  <si>
    <t>HEBO</t>
  </si>
  <si>
    <t>NEWBERG SD 29J</t>
  </si>
  <si>
    <t>714 E 6TH ST</t>
  </si>
  <si>
    <t>NEWBERG</t>
  </si>
  <si>
    <t>NORTH BEND SD 13</t>
  </si>
  <si>
    <t>1913 MEADE ST</t>
  </si>
  <si>
    <t>NORTH BEND</t>
  </si>
  <si>
    <t>NORTH CLACKAMAS SD 12</t>
  </si>
  <si>
    <t>4444 SE LAKE RD</t>
  </si>
  <si>
    <t>MILWAUKIE</t>
  </si>
  <si>
    <t>NORTH DOUGLAS SD 22</t>
  </si>
  <si>
    <t>PO BOX 428</t>
  </si>
  <si>
    <t>DRAIN</t>
  </si>
  <si>
    <t>NORTH LAKE SD 14</t>
  </si>
  <si>
    <t>56566 FORT ROCK RD</t>
  </si>
  <si>
    <t>SILVER LAKE</t>
  </si>
  <si>
    <t>NORTH MARION SD 15</t>
  </si>
  <si>
    <t>20256 GRIM RD NE</t>
  </si>
  <si>
    <t>AURORA</t>
  </si>
  <si>
    <t>NORTH POWDER SD 8J</t>
  </si>
  <si>
    <t>NORTH POWDER</t>
  </si>
  <si>
    <t>NORTH SANTIAM SD 29J</t>
  </si>
  <si>
    <t>1155 N 3RD AVE</t>
  </si>
  <si>
    <t>STAYTON</t>
  </si>
  <si>
    <t>4,7,8</t>
  </si>
  <si>
    <t>North Wasco School District #21</t>
  </si>
  <si>
    <t>3632 W 10th St</t>
  </si>
  <si>
    <t>The Dalles</t>
  </si>
  <si>
    <t>yes</t>
  </si>
  <si>
    <t>OAKLAND SD 1</t>
  </si>
  <si>
    <t>OAKLAND</t>
  </si>
  <si>
    <t>OAKRIDGE SD 76</t>
  </si>
  <si>
    <t>76499 ROSE ST</t>
  </si>
  <si>
    <t>OAKRIDGE</t>
  </si>
  <si>
    <t>ODE/YOUTH CORRECTIONS EDUCATION</t>
  </si>
  <si>
    <t>255 CAPITAL ST NE</t>
  </si>
  <si>
    <t>SALEM</t>
  </si>
  <si>
    <t>2,4,6,7,8,N</t>
  </si>
  <si>
    <t>OREGON CITY SD 62</t>
  </si>
  <si>
    <t>PO BOX 2110</t>
  </si>
  <si>
    <t>OREGON CITY</t>
  </si>
  <si>
    <t>OREGON DEPARTMENT OF EDUCATION</t>
  </si>
  <si>
    <t>2,6</t>
  </si>
  <si>
    <t>OREGON TRAIL SD 46</t>
  </si>
  <si>
    <t>PO BOX 547</t>
  </si>
  <si>
    <t>SANDY</t>
  </si>
  <si>
    <t>PAISLEY SD 11</t>
  </si>
  <si>
    <t>PO BOX 97</t>
  </si>
  <si>
    <t>PAISLEY</t>
  </si>
  <si>
    <t>PARKROSE SD 3</t>
  </si>
  <si>
    <t>10636 NE PRESCOTT ST</t>
  </si>
  <si>
    <t>1</t>
  </si>
  <si>
    <t>PENDLETON SD 16</t>
  </si>
  <si>
    <t>1207 SW FRAZER AVE</t>
  </si>
  <si>
    <t>PENDLETON</t>
  </si>
  <si>
    <t>PERRYDALE SD 21</t>
  </si>
  <si>
    <t>7445 PERRYDALE RD</t>
  </si>
  <si>
    <t>PHILOMATH SD 17J</t>
  </si>
  <si>
    <t>1620 APPLEGATE</t>
  </si>
  <si>
    <t>PHILOMATH</t>
  </si>
  <si>
    <t>PHOENIX-TALENT SD 4</t>
  </si>
  <si>
    <t>PO BOX 698</t>
  </si>
  <si>
    <t>PHOENIX</t>
  </si>
  <si>
    <t>PILOT ROCK SD 2</t>
  </si>
  <si>
    <t>PO BOX BB</t>
  </si>
  <si>
    <t>PILOT ROCK</t>
  </si>
  <si>
    <t>PINE CREEK SD 5</t>
  </si>
  <si>
    <t>GENERAL DELIVERY</t>
  </si>
  <si>
    <t>PINE EAGLE SD 61</t>
  </si>
  <si>
    <t>RT 1, BOX 185</t>
  </si>
  <si>
    <t>HALFWAY</t>
  </si>
  <si>
    <t>PINEHURST SD 94</t>
  </si>
  <si>
    <t>15337 HWY 66</t>
  </si>
  <si>
    <t>PLEASANT HILL SD 1</t>
  </si>
  <si>
    <t>36386 HWY 58</t>
  </si>
  <si>
    <t>PLEASANT HILL</t>
  </si>
  <si>
    <t>PLUSH SD 18</t>
  </si>
  <si>
    <t>PO BOX 3</t>
  </si>
  <si>
    <t>PLUSH</t>
  </si>
  <si>
    <t>PORT ORFORD-LANGLOIS SD 2CJ</t>
  </si>
  <si>
    <t>PORT ORFORD</t>
  </si>
  <si>
    <t>PORTLAND SD 1J</t>
  </si>
  <si>
    <t>PO BOX 3107</t>
  </si>
  <si>
    <t>1,3,8,N</t>
  </si>
  <si>
    <t>POWERS SD 31</t>
  </si>
  <si>
    <t>PO BOX 479</t>
  </si>
  <si>
    <t>POWERS</t>
  </si>
  <si>
    <t>PRAIRIE CITY SD 4</t>
  </si>
  <si>
    <t>PO BOX 345</t>
  </si>
  <si>
    <t>PRAIRIE CITY</t>
  </si>
  <si>
    <t>PROSPECT SD 59</t>
  </si>
  <si>
    <t>PO BOX 40</t>
  </si>
  <si>
    <t>PROSPECT</t>
  </si>
  <si>
    <t>RAINIER SD 13</t>
  </si>
  <si>
    <t>RAINIER</t>
  </si>
  <si>
    <t>REDMOND SD 2J</t>
  </si>
  <si>
    <t>145 SE SALMON AVE</t>
  </si>
  <si>
    <t>REDMOND</t>
  </si>
  <si>
    <t>REEDSPORT SD 105</t>
  </si>
  <si>
    <t>100 RANCH RD</t>
  </si>
  <si>
    <t>REEDSPORT</t>
  </si>
  <si>
    <t>REYNOLDS SD 7</t>
  </si>
  <si>
    <t>1204 NE 201ST AVE</t>
  </si>
  <si>
    <t>FAIRVIEW</t>
  </si>
  <si>
    <t>RIDDLE SD 70</t>
  </si>
  <si>
    <t>PO BOX 45</t>
  </si>
  <si>
    <t>RIDDLE</t>
  </si>
  <si>
    <t>RIVERDALE SD 51J</t>
  </si>
  <si>
    <t>11733 SW BREYMAN AVE</t>
  </si>
  <si>
    <t>1,3</t>
  </si>
  <si>
    <t>ROGUE RIVER SD 35</t>
  </si>
  <si>
    <t>PO BOX 1045</t>
  </si>
  <si>
    <t>ROGUE RIVER</t>
  </si>
  <si>
    <t>SALEM-KEIZER SD 24J</t>
  </si>
  <si>
    <t>PO BOX 12024</t>
  </si>
  <si>
    <t>SANTIAM CANYON SD 129J</t>
  </si>
  <si>
    <t>PO BOX 197</t>
  </si>
  <si>
    <t>MILL CITY</t>
  </si>
  <si>
    <t>SCAPPOOSE SD 1J</t>
  </si>
  <si>
    <t>33589 HIGH SCHOOL WAY</t>
  </si>
  <si>
    <t>SCAPPOOSE</t>
  </si>
  <si>
    <t>SCIO SD 95</t>
  </si>
  <si>
    <t>38875 NW FIRST AVE</t>
  </si>
  <si>
    <t>SCIO</t>
  </si>
  <si>
    <t>SEASIDE SD 10</t>
  </si>
  <si>
    <t>1801 S FRANKLIN ST</t>
  </si>
  <si>
    <t>SHERIDAN SD 48J</t>
  </si>
  <si>
    <t>435 S BRIDGE ST</t>
  </si>
  <si>
    <t>SHERIDAN</t>
  </si>
  <si>
    <t>SHERMAN COUNTY SD</t>
  </si>
  <si>
    <t>PO BOX 244</t>
  </si>
  <si>
    <t>MORO</t>
  </si>
  <si>
    <t>SHERWOOD SD 88J</t>
  </si>
  <si>
    <t>23295 S SHERWOOD BLVD</t>
  </si>
  <si>
    <t>SHERWOOD</t>
  </si>
  <si>
    <t>SILVER FALLS SD 4J</t>
  </si>
  <si>
    <t>210 EAST C ST</t>
  </si>
  <si>
    <t>SILVERTON</t>
  </si>
  <si>
    <t>SISTERS SD 6</t>
  </si>
  <si>
    <t>PO BOX 5099</t>
  </si>
  <si>
    <t>SISTERS</t>
  </si>
  <si>
    <t>SIUSLAW SD 97J</t>
  </si>
  <si>
    <t>2111 OAK ST</t>
  </si>
  <si>
    <t>FLORENCE</t>
  </si>
  <si>
    <t>SOUTH HARNEY SD 33</t>
  </si>
  <si>
    <t>23657 FIELDS-DENIO RD</t>
  </si>
  <si>
    <t>FIELDS</t>
  </si>
  <si>
    <t>SOUTH LANE SD 45J3</t>
  </si>
  <si>
    <t>PO BOX 218</t>
  </si>
  <si>
    <t>COTTAGE GROVE</t>
  </si>
  <si>
    <t>SOUTH WASCO COUNTY SD 1</t>
  </si>
  <si>
    <t>PO BOX 346</t>
  </si>
  <si>
    <t>MAUPIN</t>
  </si>
  <si>
    <t>SPRAY SD 1</t>
  </si>
  <si>
    <t>PO BOX 230</t>
  </si>
  <si>
    <t>SPRAY</t>
  </si>
  <si>
    <t>SPRINGFIELD SD 19</t>
  </si>
  <si>
    <t>525 MILL ST</t>
  </si>
  <si>
    <t>SPRINGFIELD</t>
  </si>
  <si>
    <t>ST HELENS SD 502</t>
  </si>
  <si>
    <t>474 N 16TH ST</t>
  </si>
  <si>
    <t>ST HELENS</t>
  </si>
  <si>
    <t>3,N</t>
  </si>
  <si>
    <t>ST PAUL SD 45</t>
  </si>
  <si>
    <t>20449 MAIN ST NE</t>
  </si>
  <si>
    <t>ST PAUL</t>
  </si>
  <si>
    <t>STANFIELD SD 61</t>
  </si>
  <si>
    <t>1120 N MAIN ST</t>
  </si>
  <si>
    <t>STANFIELD</t>
  </si>
  <si>
    <t>SUNTEX SD 10</t>
  </si>
  <si>
    <t>HARNEY COUNTY COURTHOUSE</t>
  </si>
  <si>
    <t>SUTHERLIN SD 130</t>
  </si>
  <si>
    <t>531 E CENTRAL AVE</t>
  </si>
  <si>
    <t>SUTHERLIN</t>
  </si>
  <si>
    <t>SWEET HOME SD 55</t>
  </si>
  <si>
    <t>1920 LONG ST</t>
  </si>
  <si>
    <t>SWEET HOME</t>
  </si>
  <si>
    <t>TIGARD-TUALATIN SD 23J</t>
  </si>
  <si>
    <t>6960 SW SANDBURG ST</t>
  </si>
  <si>
    <t>TIGARD</t>
  </si>
  <si>
    <t>TILLAMOOK SD 9</t>
  </si>
  <si>
    <t>6825 OFFICERS' ROW</t>
  </si>
  <si>
    <t>TILLAMOOK</t>
  </si>
  <si>
    <t>TROY SD 54</t>
  </si>
  <si>
    <t>107 SW FIRST ST, SUITE 105</t>
  </si>
  <si>
    <t>UKIAH SD 80R</t>
  </si>
  <si>
    <t>UKIAH</t>
  </si>
  <si>
    <t>UNION SD 5</t>
  </si>
  <si>
    <t>PO BOX K</t>
  </si>
  <si>
    <t>UNION</t>
  </si>
  <si>
    <t>VERNONIA SD 47J</t>
  </si>
  <si>
    <t>475 BRIDGE ST</t>
  </si>
  <si>
    <t>VERNONIA</t>
  </si>
  <si>
    <t>WALLOWA SD 12</t>
  </si>
  <si>
    <t>PO BOX 425</t>
  </si>
  <si>
    <t>WALLOWA</t>
  </si>
  <si>
    <t>WARRENTON-HAMMOND SD 30</t>
  </si>
  <si>
    <t>820 SW CEDAR ST</t>
  </si>
  <si>
    <t>WARRENTON</t>
  </si>
  <si>
    <t>WEST LINN-WILSONVILLE SD 3J</t>
  </si>
  <si>
    <t>PO BOX 35</t>
  </si>
  <si>
    <t>WEST LINN</t>
  </si>
  <si>
    <t>WILLAMINA SD 30J</t>
  </si>
  <si>
    <t>324 SE ADAMS ST</t>
  </si>
  <si>
    <t>WILLAMINA</t>
  </si>
  <si>
    <t>WINSTON-DILLARD SD 116</t>
  </si>
  <si>
    <t>620 NW ELWOOD</t>
  </si>
  <si>
    <t>WINSTON</t>
  </si>
  <si>
    <t>WOODBURN SD 103</t>
  </si>
  <si>
    <t>965 N BOONES FERRY RD</t>
  </si>
  <si>
    <t>WOODBURN</t>
  </si>
  <si>
    <t>YAMHILL-CARLTON SD 1</t>
  </si>
  <si>
    <t>YAMHILL</t>
  </si>
  <si>
    <t>YONCALLA SD 32</t>
  </si>
  <si>
    <t>PO BOX 568</t>
  </si>
  <si>
    <t>YONCALLA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</si>
  <si>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</si>
  <si>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</si>
  <si>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Oregon School 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</si>
</sst>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66" fontId="0" fillId="2" borderId="19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0" borderId="19" xfId="0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3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38.28125" style="0" bestFit="1" customWidth="1"/>
    <col min="4" max="4" width="21.8515625" style="0" bestFit="1" customWidth="1"/>
    <col min="5" max="5" width="15.8515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7.0039062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7.57421875" style="0" hidden="1" customWidth="1"/>
    <col min="20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88" t="s">
        <v>644</v>
      </c>
      <c r="B1" s="89"/>
      <c r="G1" s="90"/>
      <c r="I1" s="91"/>
      <c r="K1" s="92"/>
      <c r="L1" s="92"/>
      <c r="M1" s="92"/>
      <c r="N1" s="93"/>
      <c r="Q1" s="93"/>
      <c r="R1" s="92"/>
      <c r="S1" s="92"/>
      <c r="T1" s="92"/>
    </row>
    <row r="2" spans="1:251" ht="42" customHeight="1">
      <c r="A2" s="96" t="s">
        <v>645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" s="3" customFormat="1" ht="18">
      <c r="A3" s="11" t="s">
        <v>646</v>
      </c>
      <c r="B3" s="94"/>
      <c r="G3" s="4"/>
      <c r="I3" s="6"/>
      <c r="M3" s="95"/>
      <c r="U3" s="10"/>
      <c r="V3" s="10"/>
      <c r="W3" s="10"/>
      <c r="X3" s="10"/>
      <c r="Y3" s="10"/>
    </row>
    <row r="4" spans="1:33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1" t="s">
        <v>21</v>
      </c>
      <c r="V4" s="32" t="s">
        <v>22</v>
      </c>
      <c r="W4" s="33" t="s">
        <v>23</v>
      </c>
      <c r="X4" s="34" t="s">
        <v>24</v>
      </c>
      <c r="Y4" s="34" t="s">
        <v>25</v>
      </c>
      <c r="Z4" s="35" t="s">
        <v>26</v>
      </c>
      <c r="AA4" s="36" t="s">
        <v>27</v>
      </c>
      <c r="AB4" s="33" t="s">
        <v>28</v>
      </c>
      <c r="AC4" s="34" t="s">
        <v>29</v>
      </c>
      <c r="AD4" s="35" t="s">
        <v>30</v>
      </c>
      <c r="AE4" s="37" t="s">
        <v>31</v>
      </c>
      <c r="AF4" s="38" t="s">
        <v>32</v>
      </c>
      <c r="AG4" s="39" t="s">
        <v>33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34</v>
      </c>
      <c r="Q5" s="47" t="s">
        <v>35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36</v>
      </c>
      <c r="AG5" s="7"/>
    </row>
    <row r="6" spans="1:33" ht="12.75">
      <c r="A6" s="62">
        <v>4101800</v>
      </c>
      <c r="B6" s="63">
        <v>1969</v>
      </c>
      <c r="C6" s="64" t="s">
        <v>37</v>
      </c>
      <c r="D6" s="65" t="s">
        <v>38</v>
      </c>
      <c r="E6" s="65" t="s">
        <v>39</v>
      </c>
      <c r="F6" s="66">
        <v>97411</v>
      </c>
      <c r="G6" s="67">
        <v>9013</v>
      </c>
      <c r="H6" s="68">
        <v>5413474411</v>
      </c>
      <c r="I6" s="69" t="s">
        <v>40</v>
      </c>
      <c r="J6" s="70" t="s">
        <v>41</v>
      </c>
      <c r="K6" s="71" t="s">
        <v>42</v>
      </c>
      <c r="L6" s="72">
        <v>721.85838150291</v>
      </c>
      <c r="M6" s="73"/>
      <c r="N6" s="74">
        <v>23.43572241</v>
      </c>
      <c r="O6" s="70" t="s">
        <v>43</v>
      </c>
      <c r="P6" s="75"/>
      <c r="Q6" s="71" t="str">
        <f aca="true" t="shared" si="0" ref="Q6:Q13">IF(AND(ISNUMBER(P6),P6&gt;=20),"YES","NO")</f>
        <v>NO</v>
      </c>
      <c r="R6" s="76" t="s">
        <v>43</v>
      </c>
      <c r="S6" s="77">
        <v>59030.96</v>
      </c>
      <c r="T6" s="78">
        <v>8899.33</v>
      </c>
      <c r="U6" s="78">
        <v>6776.6106351922235</v>
      </c>
      <c r="V6" s="79">
        <v>7958.061636170491</v>
      </c>
      <c r="W6" s="64">
        <f aca="true" t="shared" si="1" ref="W6:W13">IF(OR(J6="YES",K6="YES"),1,0)</f>
        <v>0</v>
      </c>
      <c r="X6" s="65">
        <f aca="true" t="shared" si="2" ref="X6:X13">IF(OR(AND(ISNUMBER(L6),AND(L6&gt;0,L6&lt;600)),AND(ISNUMBER(L6),AND(L6&gt;0,M6="YES"))),1,0)</f>
        <v>0</v>
      </c>
      <c r="Y6" s="65">
        <f aca="true" t="shared" si="3" ref="Y6:Y13">IF(AND(OR(J6="YES",K6="YES"),(W6=0)),"Trouble",0)</f>
        <v>0</v>
      </c>
      <c r="Z6" s="80">
        <f aca="true" t="shared" si="4" ref="Z6:Z13">IF(AND(OR(AND(ISNUMBER(L6),AND(L6&gt;0,L6&lt;600)),AND(ISNUMBER(L6),AND(L6&gt;0,M6="YES"))),(X6=0)),"Trouble",0)</f>
        <v>0</v>
      </c>
      <c r="AA6" s="81" t="str">
        <f aca="true" t="shared" si="5" ref="AA6:AA13">IF(AND(W6=1,X6=1),"SRSA","-")</f>
        <v>-</v>
      </c>
      <c r="AB6" s="64">
        <f aca="true" t="shared" si="6" ref="AB6:AB13">IF(R6="YES",1,0)</f>
        <v>1</v>
      </c>
      <c r="AC6" s="65">
        <f aca="true" t="shared" si="7" ref="AC6:AC13">IF(OR(AND(ISNUMBER(P6),P6&gt;=20),(AND(ISNUMBER(P6)=FALSE,AND(ISNUMBER(N6),N6&gt;=20)))),1,0)</f>
        <v>1</v>
      </c>
      <c r="AD6" s="80" t="str">
        <f aca="true" t="shared" si="8" ref="AD6:AD13">IF(AND(AB6=1,AC6=1),"Initial",0)</f>
        <v>Initial</v>
      </c>
      <c r="AE6" s="81" t="str">
        <f aca="true" t="shared" si="9" ref="AE6:AE13">IF(AND(AND(AD6="Initial",AF6=0),AND(ISNUMBER(L6),L6&gt;0)),"RLIS","-")</f>
        <v>RLIS</v>
      </c>
      <c r="AF6" s="64">
        <f aca="true" t="shared" si="10" ref="AF6:AF13">IF(AND(AA6="SRSA",AD6="Initial"),"SRSA",0)</f>
        <v>0</v>
      </c>
      <c r="AG6" s="82" t="s">
        <v>44</v>
      </c>
    </row>
    <row r="7" spans="1:33" ht="12.75">
      <c r="A7" s="62">
        <v>4106740</v>
      </c>
      <c r="B7" s="63">
        <v>2053</v>
      </c>
      <c r="C7" s="64" t="s">
        <v>45</v>
      </c>
      <c r="D7" s="65" t="s">
        <v>46</v>
      </c>
      <c r="E7" s="65" t="s">
        <v>47</v>
      </c>
      <c r="F7" s="66">
        <v>97741</v>
      </c>
      <c r="G7" s="67">
        <v>1595</v>
      </c>
      <c r="H7" s="68">
        <v>5414756192</v>
      </c>
      <c r="I7" s="69" t="s">
        <v>48</v>
      </c>
      <c r="J7" s="70" t="s">
        <v>41</v>
      </c>
      <c r="K7" s="71" t="s">
        <v>42</v>
      </c>
      <c r="L7" s="72">
        <v>2678.53460078129</v>
      </c>
      <c r="M7" s="73"/>
      <c r="N7" s="74">
        <v>21.21666167</v>
      </c>
      <c r="O7" s="70" t="s">
        <v>43</v>
      </c>
      <c r="P7" s="75"/>
      <c r="Q7" s="71" t="str">
        <f t="shared" si="0"/>
        <v>NO</v>
      </c>
      <c r="R7" s="76" t="s">
        <v>43</v>
      </c>
      <c r="S7" s="77">
        <v>199606.4</v>
      </c>
      <c r="T7" s="78">
        <v>31751.89</v>
      </c>
      <c r="U7" s="78">
        <v>24530.777314895113</v>
      </c>
      <c r="V7" s="79">
        <v>18699.607394273193</v>
      </c>
      <c r="W7" s="64">
        <f t="shared" si="1"/>
        <v>0</v>
      </c>
      <c r="X7" s="65">
        <f t="shared" si="2"/>
        <v>0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1</v>
      </c>
      <c r="AC7" s="65">
        <f t="shared" si="7"/>
        <v>1</v>
      </c>
      <c r="AD7" s="80" t="str">
        <f t="shared" si="8"/>
        <v>Initial</v>
      </c>
      <c r="AE7" s="81" t="str">
        <f t="shared" si="9"/>
        <v>RLIS</v>
      </c>
      <c r="AF7" s="64">
        <f t="shared" si="10"/>
        <v>0</v>
      </c>
      <c r="AG7" s="82" t="s">
        <v>44</v>
      </c>
    </row>
    <row r="8" spans="1:33" ht="12.75">
      <c r="A8" s="62">
        <v>4109000</v>
      </c>
      <c r="B8" s="63">
        <v>2110</v>
      </c>
      <c r="C8" s="64" t="s">
        <v>49</v>
      </c>
      <c r="D8" s="65" t="s">
        <v>50</v>
      </c>
      <c r="E8" s="65" t="s">
        <v>51</v>
      </c>
      <c r="F8" s="66">
        <v>97913</v>
      </c>
      <c r="G8" s="67">
        <v>3642</v>
      </c>
      <c r="H8" s="68">
        <v>5413722275</v>
      </c>
      <c r="I8" s="69" t="s">
        <v>48</v>
      </c>
      <c r="J8" s="70" t="s">
        <v>41</v>
      </c>
      <c r="K8" s="71" t="s">
        <v>42</v>
      </c>
      <c r="L8" s="72">
        <v>1021.65789473684</v>
      </c>
      <c r="M8" s="73"/>
      <c r="N8" s="74">
        <v>20.78882498</v>
      </c>
      <c r="O8" s="70" t="s">
        <v>43</v>
      </c>
      <c r="P8" s="75"/>
      <c r="Q8" s="71" t="str">
        <f t="shared" si="0"/>
        <v>NO</v>
      </c>
      <c r="R8" s="76" t="s">
        <v>43</v>
      </c>
      <c r="S8" s="77">
        <v>88578.54</v>
      </c>
      <c r="T8" s="78">
        <v>11316.75</v>
      </c>
      <c r="U8" s="78">
        <v>8994.402234015144</v>
      </c>
      <c r="V8" s="79">
        <v>10386.934963333282</v>
      </c>
      <c r="W8" s="64">
        <f t="shared" si="1"/>
        <v>0</v>
      </c>
      <c r="X8" s="65">
        <f t="shared" si="2"/>
        <v>0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1</v>
      </c>
      <c r="AC8" s="65">
        <f t="shared" si="7"/>
        <v>1</v>
      </c>
      <c r="AD8" s="80" t="str">
        <f t="shared" si="8"/>
        <v>Initial</v>
      </c>
      <c r="AE8" s="81" t="str">
        <f t="shared" si="9"/>
        <v>RLIS</v>
      </c>
      <c r="AF8" s="64">
        <f t="shared" si="10"/>
        <v>0</v>
      </c>
      <c r="AG8" s="82" t="s">
        <v>44</v>
      </c>
    </row>
    <row r="9" spans="1:33" ht="12.75">
      <c r="A9" s="62">
        <v>4109270</v>
      </c>
      <c r="B9" s="63">
        <v>2108</v>
      </c>
      <c r="C9" s="64" t="s">
        <v>52</v>
      </c>
      <c r="D9" s="65" t="s">
        <v>53</v>
      </c>
      <c r="E9" s="65" t="s">
        <v>54</v>
      </c>
      <c r="F9" s="66">
        <v>97914</v>
      </c>
      <c r="G9" s="67">
        <v>2786</v>
      </c>
      <c r="H9" s="68">
        <v>5418895374</v>
      </c>
      <c r="I9" s="69" t="s">
        <v>48</v>
      </c>
      <c r="J9" s="70" t="s">
        <v>41</v>
      </c>
      <c r="K9" s="71" t="s">
        <v>42</v>
      </c>
      <c r="L9" s="72">
        <v>2409.19460227273</v>
      </c>
      <c r="M9" s="73"/>
      <c r="N9" s="74">
        <v>24.66479576</v>
      </c>
      <c r="O9" s="70" t="s">
        <v>43</v>
      </c>
      <c r="P9" s="75"/>
      <c r="Q9" s="71" t="str">
        <f t="shared" si="0"/>
        <v>NO</v>
      </c>
      <c r="R9" s="76" t="s">
        <v>43</v>
      </c>
      <c r="S9" s="77">
        <v>222662.72</v>
      </c>
      <c r="T9" s="78">
        <v>37400.41</v>
      </c>
      <c r="U9" s="78">
        <v>27293.926360443547</v>
      </c>
      <c r="V9" s="79">
        <v>19007.111735569728</v>
      </c>
      <c r="W9" s="64">
        <f t="shared" si="1"/>
        <v>0</v>
      </c>
      <c r="X9" s="65">
        <f t="shared" si="2"/>
        <v>0</v>
      </c>
      <c r="Y9" s="65">
        <f t="shared" si="3"/>
        <v>0</v>
      </c>
      <c r="Z9" s="80">
        <f t="shared" si="4"/>
        <v>0</v>
      </c>
      <c r="AA9" s="81" t="str">
        <f t="shared" si="5"/>
        <v>-</v>
      </c>
      <c r="AB9" s="64">
        <f t="shared" si="6"/>
        <v>1</v>
      </c>
      <c r="AC9" s="65">
        <f t="shared" si="7"/>
        <v>1</v>
      </c>
      <c r="AD9" s="80" t="str">
        <f t="shared" si="8"/>
        <v>Initial</v>
      </c>
      <c r="AE9" s="81" t="str">
        <f t="shared" si="9"/>
        <v>RLIS</v>
      </c>
      <c r="AF9" s="64">
        <f t="shared" si="10"/>
        <v>0</v>
      </c>
      <c r="AG9" s="82" t="s">
        <v>44</v>
      </c>
    </row>
    <row r="10" spans="1:33" ht="12.75">
      <c r="A10" s="62">
        <v>4111610</v>
      </c>
      <c r="B10" s="63">
        <v>1994</v>
      </c>
      <c r="C10" s="64" t="s">
        <v>55</v>
      </c>
      <c r="D10" s="65" t="s">
        <v>56</v>
      </c>
      <c r="E10" s="65" t="s">
        <v>57</v>
      </c>
      <c r="F10" s="66">
        <v>97457</v>
      </c>
      <c r="G10" s="67">
        <v>9798</v>
      </c>
      <c r="H10" s="68">
        <v>5418633115</v>
      </c>
      <c r="I10" s="69" t="s">
        <v>48</v>
      </c>
      <c r="J10" s="70" t="s">
        <v>41</v>
      </c>
      <c r="K10" s="71" t="s">
        <v>42</v>
      </c>
      <c r="L10" s="72">
        <v>1666.78893685273</v>
      </c>
      <c r="M10" s="73"/>
      <c r="N10" s="74">
        <v>22.22760291</v>
      </c>
      <c r="O10" s="70" t="s">
        <v>43</v>
      </c>
      <c r="P10" s="75"/>
      <c r="Q10" s="71" t="str">
        <f t="shared" si="0"/>
        <v>NO</v>
      </c>
      <c r="R10" s="76" t="s">
        <v>43</v>
      </c>
      <c r="S10" s="77">
        <v>148101.17</v>
      </c>
      <c r="T10" s="78">
        <v>18491.13</v>
      </c>
      <c r="U10" s="78">
        <v>14845.748454100758</v>
      </c>
      <c r="V10" s="79">
        <v>11792.983355524986</v>
      </c>
      <c r="W10" s="64">
        <f t="shared" si="1"/>
        <v>0</v>
      </c>
      <c r="X10" s="65">
        <f t="shared" si="2"/>
        <v>0</v>
      </c>
      <c r="Y10" s="65">
        <f t="shared" si="3"/>
        <v>0</v>
      </c>
      <c r="Z10" s="80">
        <f t="shared" si="4"/>
        <v>0</v>
      </c>
      <c r="AA10" s="81" t="str">
        <f t="shared" si="5"/>
        <v>-</v>
      </c>
      <c r="AB10" s="64">
        <f t="shared" si="6"/>
        <v>1</v>
      </c>
      <c r="AC10" s="65">
        <f t="shared" si="7"/>
        <v>1</v>
      </c>
      <c r="AD10" s="80" t="str">
        <f t="shared" si="8"/>
        <v>Initial</v>
      </c>
      <c r="AE10" s="81" t="str">
        <f t="shared" si="9"/>
        <v>RLIS</v>
      </c>
      <c r="AF10" s="64">
        <f t="shared" si="10"/>
        <v>0</v>
      </c>
      <c r="AG10" s="82" t="s">
        <v>44</v>
      </c>
    </row>
    <row r="11" spans="1:33" ht="12.75">
      <c r="A11" s="62">
        <v>4106900</v>
      </c>
      <c r="B11" s="63">
        <v>2055</v>
      </c>
      <c r="C11" s="64" t="s">
        <v>58</v>
      </c>
      <c r="D11" s="65" t="s">
        <v>59</v>
      </c>
      <c r="E11" s="65" t="s">
        <v>60</v>
      </c>
      <c r="F11" s="66">
        <v>97533</v>
      </c>
      <c r="G11" s="67">
        <v>160</v>
      </c>
      <c r="H11" s="68">
        <v>5418623111</v>
      </c>
      <c r="I11" s="69" t="s">
        <v>61</v>
      </c>
      <c r="J11" s="70" t="s">
        <v>41</v>
      </c>
      <c r="K11" s="71" t="s">
        <v>42</v>
      </c>
      <c r="L11" s="72">
        <v>5246.07526355919</v>
      </c>
      <c r="M11" s="73"/>
      <c r="N11" s="74">
        <v>21.18384215</v>
      </c>
      <c r="O11" s="70" t="s">
        <v>43</v>
      </c>
      <c r="P11" s="75"/>
      <c r="Q11" s="71" t="str">
        <f t="shared" si="0"/>
        <v>NO</v>
      </c>
      <c r="R11" s="76" t="s">
        <v>43</v>
      </c>
      <c r="S11" s="77">
        <v>516336.56</v>
      </c>
      <c r="T11" s="78">
        <v>62869.41</v>
      </c>
      <c r="U11" s="78">
        <v>49482.84663271054</v>
      </c>
      <c r="V11" s="79">
        <v>40135.282813438986</v>
      </c>
      <c r="W11" s="64">
        <f t="shared" si="1"/>
        <v>0</v>
      </c>
      <c r="X11" s="65">
        <f t="shared" si="2"/>
        <v>0</v>
      </c>
      <c r="Y11" s="65">
        <f t="shared" si="3"/>
        <v>0</v>
      </c>
      <c r="Z11" s="80">
        <f t="shared" si="4"/>
        <v>0</v>
      </c>
      <c r="AA11" s="81" t="str">
        <f t="shared" si="5"/>
        <v>-</v>
      </c>
      <c r="AB11" s="64">
        <f t="shared" si="6"/>
        <v>1</v>
      </c>
      <c r="AC11" s="65">
        <f t="shared" si="7"/>
        <v>1</v>
      </c>
      <c r="AD11" s="80" t="str">
        <f t="shared" si="8"/>
        <v>Initial</v>
      </c>
      <c r="AE11" s="81" t="str">
        <f t="shared" si="9"/>
        <v>RLIS</v>
      </c>
      <c r="AF11" s="64">
        <f t="shared" si="10"/>
        <v>0</v>
      </c>
      <c r="AG11" s="82" t="s">
        <v>44</v>
      </c>
    </row>
    <row r="12" spans="1:33" ht="12.75">
      <c r="A12" s="62">
        <v>4112600</v>
      </c>
      <c r="B12" s="63">
        <v>2204</v>
      </c>
      <c r="C12" s="64" t="s">
        <v>62</v>
      </c>
      <c r="D12" s="65" t="s">
        <v>63</v>
      </c>
      <c r="E12" s="65" t="s">
        <v>64</v>
      </c>
      <c r="F12" s="66">
        <v>97882</v>
      </c>
      <c r="G12" s="67">
        <v>6201</v>
      </c>
      <c r="H12" s="68">
        <v>5419226500</v>
      </c>
      <c r="I12" s="69" t="s">
        <v>40</v>
      </c>
      <c r="J12" s="70" t="s">
        <v>41</v>
      </c>
      <c r="K12" s="71" t="s">
        <v>42</v>
      </c>
      <c r="L12" s="72">
        <v>1137.43784530392</v>
      </c>
      <c r="M12" s="73"/>
      <c r="N12" s="74">
        <v>20.93918399</v>
      </c>
      <c r="O12" s="70" t="s">
        <v>43</v>
      </c>
      <c r="P12" s="75"/>
      <c r="Q12" s="71" t="str">
        <f t="shared" si="0"/>
        <v>NO</v>
      </c>
      <c r="R12" s="76" t="s">
        <v>43</v>
      </c>
      <c r="S12" s="77">
        <v>67364.75</v>
      </c>
      <c r="T12" s="78">
        <v>11203.13</v>
      </c>
      <c r="U12" s="78">
        <v>9252.270547630023</v>
      </c>
      <c r="V12" s="79">
        <v>10662.25929826768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1</v>
      </c>
      <c r="AC12" s="65">
        <f t="shared" si="7"/>
        <v>1</v>
      </c>
      <c r="AD12" s="80" t="str">
        <f t="shared" si="8"/>
        <v>Initial</v>
      </c>
      <c r="AE12" s="81" t="str">
        <f t="shared" si="9"/>
        <v>RLIS</v>
      </c>
      <c r="AF12" s="64">
        <f t="shared" si="10"/>
        <v>0</v>
      </c>
      <c r="AG12" s="82" t="s">
        <v>44</v>
      </c>
    </row>
    <row r="13" spans="1:33" ht="12.75">
      <c r="A13" s="62">
        <v>4100014</v>
      </c>
      <c r="B13" s="63">
        <v>2116</v>
      </c>
      <c r="C13" s="64" t="s">
        <v>65</v>
      </c>
      <c r="D13" s="65" t="s">
        <v>66</v>
      </c>
      <c r="E13" s="65" t="s">
        <v>67</v>
      </c>
      <c r="F13" s="66">
        <v>97918</v>
      </c>
      <c r="G13" s="67">
        <v>1599</v>
      </c>
      <c r="H13" s="68">
        <v>5414730201</v>
      </c>
      <c r="I13" s="69" t="s">
        <v>68</v>
      </c>
      <c r="J13" s="70" t="s">
        <v>43</v>
      </c>
      <c r="K13" s="71" t="s">
        <v>42</v>
      </c>
      <c r="L13" s="72">
        <v>861.02210884352</v>
      </c>
      <c r="M13" s="73"/>
      <c r="N13" s="74">
        <v>21.85548617</v>
      </c>
      <c r="O13" s="70" t="s">
        <v>43</v>
      </c>
      <c r="P13" s="75"/>
      <c r="Q13" s="71" t="str">
        <f t="shared" si="0"/>
        <v>NO</v>
      </c>
      <c r="R13" s="76" t="s">
        <v>43</v>
      </c>
      <c r="S13" s="77">
        <v>78739.01</v>
      </c>
      <c r="T13" s="78">
        <v>11110.17</v>
      </c>
      <c r="U13" s="78">
        <v>8469.390478432622</v>
      </c>
      <c r="V13" s="79">
        <v>10533.432117211514</v>
      </c>
      <c r="W13" s="64">
        <f t="shared" si="1"/>
        <v>1</v>
      </c>
      <c r="X13" s="65">
        <f t="shared" si="2"/>
        <v>0</v>
      </c>
      <c r="Y13" s="65">
        <f t="shared" si="3"/>
        <v>0</v>
      </c>
      <c r="Z13" s="80">
        <f t="shared" si="4"/>
        <v>0</v>
      </c>
      <c r="AA13" s="81" t="str">
        <f t="shared" si="5"/>
        <v>-</v>
      </c>
      <c r="AB13" s="64">
        <f t="shared" si="6"/>
        <v>1</v>
      </c>
      <c r="AC13" s="65">
        <f t="shared" si="7"/>
        <v>1</v>
      </c>
      <c r="AD13" s="80" t="str">
        <f t="shared" si="8"/>
        <v>Initial</v>
      </c>
      <c r="AE13" s="81" t="str">
        <f t="shared" si="9"/>
        <v>RLIS</v>
      </c>
      <c r="AF13" s="64">
        <f t="shared" si="10"/>
        <v>0</v>
      </c>
      <c r="AG13" s="82" t="s">
        <v>44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8.28125" style="0" bestFit="1" customWidth="1"/>
    <col min="4" max="4" width="33.7109375" style="0" bestFit="1" customWidth="1"/>
    <col min="5" max="5" width="20.574218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10.28125" style="0" bestFit="1" customWidth="1"/>
    <col min="10" max="11" width="6.5742187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20" max="22" width="7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646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1" t="s">
        <v>21</v>
      </c>
      <c r="V3" s="32" t="s">
        <v>22</v>
      </c>
      <c r="W3" s="33" t="s">
        <v>23</v>
      </c>
      <c r="X3" s="34" t="s">
        <v>24</v>
      </c>
      <c r="Y3" s="34" t="s">
        <v>25</v>
      </c>
      <c r="Z3" s="35" t="s">
        <v>26</v>
      </c>
      <c r="AA3" s="36" t="s">
        <v>27</v>
      </c>
      <c r="AB3" s="33" t="s">
        <v>28</v>
      </c>
      <c r="AC3" s="34" t="s">
        <v>29</v>
      </c>
      <c r="AD3" s="35" t="s">
        <v>30</v>
      </c>
      <c r="AE3" s="37" t="s">
        <v>31</v>
      </c>
      <c r="AF3" s="38" t="s">
        <v>32</v>
      </c>
      <c r="AG3" s="39" t="s">
        <v>33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34</v>
      </c>
      <c r="Q4" s="47" t="s">
        <v>35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36</v>
      </c>
      <c r="AG4" s="7"/>
    </row>
    <row r="5" spans="1:33" ht="12.75">
      <c r="A5" s="62">
        <v>4100990</v>
      </c>
      <c r="B5" s="63">
        <v>2063</v>
      </c>
      <c r="C5" s="64" t="s">
        <v>69</v>
      </c>
      <c r="D5" s="65" t="s">
        <v>70</v>
      </c>
      <c r="E5" s="65" t="s">
        <v>71</v>
      </c>
      <c r="F5" s="66">
        <v>97630</v>
      </c>
      <c r="G5" s="67">
        <v>1232</v>
      </c>
      <c r="H5" s="68">
        <v>5419475418</v>
      </c>
      <c r="I5" s="69" t="s">
        <v>68</v>
      </c>
      <c r="J5" s="70" t="s">
        <v>43</v>
      </c>
      <c r="K5" s="71" t="s">
        <v>42</v>
      </c>
      <c r="L5" s="72">
        <v>16.18934911244</v>
      </c>
      <c r="M5" s="73" t="s">
        <v>72</v>
      </c>
      <c r="N5" s="74">
        <v>6.666666667</v>
      </c>
      <c r="O5" s="70" t="s">
        <v>41</v>
      </c>
      <c r="P5" s="75"/>
      <c r="Q5" s="71" t="str">
        <f aca="true" t="shared" si="0" ref="Q5:Q68">IF(AND(ISNUMBER(P5),P5&gt;=20),"YES","NO")</f>
        <v>NO</v>
      </c>
      <c r="R5" s="76" t="s">
        <v>43</v>
      </c>
      <c r="S5" s="77">
        <v>1433.22</v>
      </c>
      <c r="T5" s="78">
        <v>0</v>
      </c>
      <c r="U5" s="78">
        <v>52.74135792525349</v>
      </c>
      <c r="V5" s="79">
        <v>388.17377963057146</v>
      </c>
      <c r="W5" s="64">
        <f aca="true" t="shared" si="1" ref="W5:W68">IF(OR(J5="YES",K5="YES"),1,0)</f>
        <v>1</v>
      </c>
      <c r="X5" s="65">
        <f aca="true" t="shared" si="2" ref="X5:X68">IF(OR(AND(ISNUMBER(L5),AND(L5&gt;0,L5&lt;600)),AND(ISNUMBER(L5),AND(L5&gt;0,M5="YES"))),1,0)</f>
        <v>1</v>
      </c>
      <c r="Y5" s="65">
        <f aca="true" t="shared" si="3" ref="Y5:Y68">IF(AND(OR(J5="YES",K5="YES"),(W5=0)),"Trouble",0)</f>
        <v>0</v>
      </c>
      <c r="Z5" s="80">
        <f aca="true" t="shared" si="4" ref="Z5:Z68">IF(AND(OR(AND(ISNUMBER(L5),AND(L5&gt;0,L5&lt;600)),AND(ISNUMBER(L5),AND(L5&gt;0,M5="YES"))),(X5=0)),"Trouble",0)</f>
        <v>0</v>
      </c>
      <c r="AA5" s="81" t="str">
        <f aca="true" t="shared" si="5" ref="AA5:AA68">IF(AND(W5=1,X5=1),"SRSA","-")</f>
        <v>SRSA</v>
      </c>
      <c r="AB5" s="64">
        <f aca="true" t="shared" si="6" ref="AB5:AB68">IF(R5="YES",1,0)</f>
        <v>1</v>
      </c>
      <c r="AC5" s="65">
        <f aca="true" t="shared" si="7" ref="AC5:AC68">IF(OR(AND(ISNUMBER(P5),P5&gt;=20),(AND(ISNUMBER(P5)=FALSE,AND(ISNUMBER(N5),N5&gt;=20)))),1,0)</f>
        <v>0</v>
      </c>
      <c r="AD5" s="80">
        <f aca="true" t="shared" si="8" ref="AD5:AD68">IF(AND(AB5=1,AC5=1),"Initial",0)</f>
        <v>0</v>
      </c>
      <c r="AE5" s="81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2" t="s">
        <v>44</v>
      </c>
    </row>
    <row r="6" spans="1:33" ht="12.75">
      <c r="A6" s="62">
        <v>4101020</v>
      </c>
      <c r="B6" s="63">
        <v>2113</v>
      </c>
      <c r="C6" s="64" t="s">
        <v>73</v>
      </c>
      <c r="D6" s="65" t="s">
        <v>74</v>
      </c>
      <c r="E6" s="65" t="s">
        <v>75</v>
      </c>
      <c r="F6" s="66">
        <v>97901</v>
      </c>
      <c r="G6" s="67">
        <v>108</v>
      </c>
      <c r="H6" s="68">
        <v>5413723744</v>
      </c>
      <c r="I6" s="69" t="s">
        <v>68</v>
      </c>
      <c r="J6" s="70" t="s">
        <v>43</v>
      </c>
      <c r="K6" s="71" t="s">
        <v>42</v>
      </c>
      <c r="L6" s="72">
        <v>226.51235294118</v>
      </c>
      <c r="M6" s="73"/>
      <c r="N6" s="74">
        <v>25.48387097</v>
      </c>
      <c r="O6" s="70" t="s">
        <v>43</v>
      </c>
      <c r="P6" s="75"/>
      <c r="Q6" s="71" t="str">
        <f t="shared" si="0"/>
        <v>NO</v>
      </c>
      <c r="R6" s="76" t="s">
        <v>43</v>
      </c>
      <c r="S6" s="77">
        <v>19167.12</v>
      </c>
      <c r="T6" s="78">
        <v>3702.98</v>
      </c>
      <c r="U6" s="78">
        <v>2614.7660127316713</v>
      </c>
      <c r="V6" s="79">
        <v>4011.821024060322</v>
      </c>
      <c r="W6" s="64">
        <f t="shared" si="1"/>
        <v>1</v>
      </c>
      <c r="X6" s="65">
        <f t="shared" si="2"/>
        <v>1</v>
      </c>
      <c r="Y6" s="65">
        <f t="shared" si="3"/>
        <v>0</v>
      </c>
      <c r="Z6" s="80">
        <f t="shared" si="4"/>
        <v>0</v>
      </c>
      <c r="AA6" s="81" t="str">
        <f t="shared" si="5"/>
        <v>SRSA</v>
      </c>
      <c r="AB6" s="64">
        <f t="shared" si="6"/>
        <v>1</v>
      </c>
      <c r="AC6" s="65">
        <f t="shared" si="7"/>
        <v>1</v>
      </c>
      <c r="AD6" s="80" t="str">
        <f t="shared" si="8"/>
        <v>Initial</v>
      </c>
      <c r="AE6" s="81" t="str">
        <f t="shared" si="9"/>
        <v>-</v>
      </c>
      <c r="AF6" s="64" t="str">
        <f t="shared" si="10"/>
        <v>SRSA</v>
      </c>
      <c r="AG6" s="82" t="s">
        <v>44</v>
      </c>
    </row>
    <row r="7" spans="1:33" ht="12.75">
      <c r="A7" s="62">
        <v>4101200</v>
      </c>
      <c r="B7" s="63">
        <v>1899</v>
      </c>
      <c r="C7" s="64" t="s">
        <v>76</v>
      </c>
      <c r="D7" s="65" t="s">
        <v>77</v>
      </c>
      <c r="E7" s="65" t="s">
        <v>78</v>
      </c>
      <c r="F7" s="66">
        <v>97324</v>
      </c>
      <c r="G7" s="67">
        <v>120</v>
      </c>
      <c r="H7" s="68">
        <v>5414875555</v>
      </c>
      <c r="I7" s="69" t="s">
        <v>79</v>
      </c>
      <c r="J7" s="70" t="s">
        <v>43</v>
      </c>
      <c r="K7" s="71" t="s">
        <v>42</v>
      </c>
      <c r="L7" s="72">
        <v>144.40737971824</v>
      </c>
      <c r="M7" s="73"/>
      <c r="N7" s="74">
        <v>11.26126126</v>
      </c>
      <c r="O7" s="70" t="s">
        <v>41</v>
      </c>
      <c r="P7" s="75"/>
      <c r="Q7" s="71" t="str">
        <f t="shared" si="0"/>
        <v>NO</v>
      </c>
      <c r="R7" s="76" t="s">
        <v>43</v>
      </c>
      <c r="S7" s="77">
        <v>15017.79</v>
      </c>
      <c r="T7" s="78">
        <v>1612.4</v>
      </c>
      <c r="U7" s="78">
        <v>1300.7687268582363</v>
      </c>
      <c r="V7" s="79">
        <v>2793.814261529391</v>
      </c>
      <c r="W7" s="83">
        <f t="shared" si="1"/>
        <v>1</v>
      </c>
      <c r="X7" s="84">
        <f t="shared" si="2"/>
        <v>1</v>
      </c>
      <c r="Y7" s="84">
        <f t="shared" si="3"/>
        <v>0</v>
      </c>
      <c r="Z7" s="85">
        <f t="shared" si="4"/>
        <v>0</v>
      </c>
      <c r="AA7" s="81" t="str">
        <f t="shared" si="5"/>
        <v>SRSA</v>
      </c>
      <c r="AB7" s="64">
        <f t="shared" si="6"/>
        <v>1</v>
      </c>
      <c r="AC7" s="65">
        <f t="shared" si="7"/>
        <v>0</v>
      </c>
      <c r="AD7" s="80">
        <f t="shared" si="8"/>
        <v>0</v>
      </c>
      <c r="AE7" s="81" t="str">
        <f t="shared" si="9"/>
        <v>-</v>
      </c>
      <c r="AF7" s="83">
        <f t="shared" si="10"/>
        <v>0</v>
      </c>
      <c r="AG7" s="82" t="s">
        <v>44</v>
      </c>
    </row>
    <row r="8" spans="1:33" ht="12.75">
      <c r="A8" s="62">
        <v>4101230</v>
      </c>
      <c r="B8" s="63">
        <v>2252</v>
      </c>
      <c r="C8" s="64" t="s">
        <v>80</v>
      </c>
      <c r="D8" s="65" t="s">
        <v>81</v>
      </c>
      <c r="E8" s="65" t="s">
        <v>82</v>
      </c>
      <c r="F8" s="66">
        <v>97101</v>
      </c>
      <c r="G8" s="67">
        <v>138</v>
      </c>
      <c r="H8" s="68">
        <v>5038352171</v>
      </c>
      <c r="I8" s="69" t="s">
        <v>79</v>
      </c>
      <c r="J8" s="70" t="s">
        <v>43</v>
      </c>
      <c r="K8" s="71" t="s">
        <v>42</v>
      </c>
      <c r="L8" s="72">
        <v>760.33722821112</v>
      </c>
      <c r="M8" s="73"/>
      <c r="N8" s="74">
        <v>5.771144279</v>
      </c>
      <c r="O8" s="70" t="s">
        <v>41</v>
      </c>
      <c r="P8" s="75"/>
      <c r="Q8" s="71" t="str">
        <f t="shared" si="0"/>
        <v>NO</v>
      </c>
      <c r="R8" s="76" t="s">
        <v>43</v>
      </c>
      <c r="S8" s="77">
        <v>39437.05</v>
      </c>
      <c r="T8" s="78">
        <v>2838.52</v>
      </c>
      <c r="U8" s="78">
        <v>3476.7339139929136</v>
      </c>
      <c r="V8" s="79">
        <v>5927.127697711383</v>
      </c>
      <c r="W8" s="64">
        <f t="shared" si="1"/>
        <v>1</v>
      </c>
      <c r="X8" s="65">
        <f t="shared" si="2"/>
        <v>0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1</v>
      </c>
      <c r="AC8" s="65">
        <f t="shared" si="7"/>
        <v>0</v>
      </c>
      <c r="AD8" s="80">
        <f t="shared" si="8"/>
        <v>0</v>
      </c>
      <c r="AE8" s="81" t="str">
        <f t="shared" si="9"/>
        <v>-</v>
      </c>
      <c r="AF8" s="64">
        <f t="shared" si="10"/>
        <v>0</v>
      </c>
      <c r="AG8" s="82" t="s">
        <v>44</v>
      </c>
    </row>
    <row r="9" spans="1:33" ht="12.75">
      <c r="A9" s="62">
        <v>4101350</v>
      </c>
      <c r="B9" s="63">
        <v>2111</v>
      </c>
      <c r="C9" s="64" t="s">
        <v>83</v>
      </c>
      <c r="D9" s="65" t="s">
        <v>84</v>
      </c>
      <c r="E9" s="65" t="s">
        <v>54</v>
      </c>
      <c r="F9" s="66">
        <v>97914</v>
      </c>
      <c r="G9" s="67">
        <v>8010</v>
      </c>
      <c r="H9" s="68">
        <v>5412623280</v>
      </c>
      <c r="I9" s="69" t="s">
        <v>68</v>
      </c>
      <c r="J9" s="70" t="s">
        <v>43</v>
      </c>
      <c r="K9" s="71" t="s">
        <v>42</v>
      </c>
      <c r="L9" s="72">
        <v>97.17037477651</v>
      </c>
      <c r="M9" s="73"/>
      <c r="N9" s="74">
        <v>18.44660194</v>
      </c>
      <c r="O9" s="70" t="s">
        <v>41</v>
      </c>
      <c r="P9" s="75"/>
      <c r="Q9" s="71" t="str">
        <f t="shared" si="0"/>
        <v>NO</v>
      </c>
      <c r="R9" s="76" t="s">
        <v>43</v>
      </c>
      <c r="S9" s="77">
        <v>3711.89</v>
      </c>
      <c r="T9" s="78">
        <v>821.52</v>
      </c>
      <c r="U9" s="78">
        <v>708.6297482340267</v>
      </c>
      <c r="V9" s="79">
        <v>1394.1850928731842</v>
      </c>
      <c r="W9" s="64">
        <f t="shared" si="1"/>
        <v>1</v>
      </c>
      <c r="X9" s="65">
        <f t="shared" si="2"/>
        <v>1</v>
      </c>
      <c r="Y9" s="65">
        <f t="shared" si="3"/>
        <v>0</v>
      </c>
      <c r="Z9" s="80">
        <f t="shared" si="4"/>
        <v>0</v>
      </c>
      <c r="AA9" s="81" t="str">
        <f t="shared" si="5"/>
        <v>SRSA</v>
      </c>
      <c r="AB9" s="64">
        <f t="shared" si="6"/>
        <v>1</v>
      </c>
      <c r="AC9" s="65">
        <f t="shared" si="7"/>
        <v>0</v>
      </c>
      <c r="AD9" s="80">
        <f t="shared" si="8"/>
        <v>0</v>
      </c>
      <c r="AE9" s="81" t="str">
        <f t="shared" si="9"/>
        <v>-</v>
      </c>
      <c r="AF9" s="64">
        <f t="shared" si="10"/>
        <v>0</v>
      </c>
      <c r="AG9" s="82" t="s">
        <v>44</v>
      </c>
    </row>
    <row r="10" spans="1:33" ht="12.75">
      <c r="A10" s="62">
        <v>4101470</v>
      </c>
      <c r="B10" s="63">
        <v>2005</v>
      </c>
      <c r="C10" s="64" t="s">
        <v>85</v>
      </c>
      <c r="D10" s="65" t="s">
        <v>86</v>
      </c>
      <c r="E10" s="65" t="s">
        <v>87</v>
      </c>
      <c r="F10" s="66">
        <v>97812</v>
      </c>
      <c r="G10" s="67">
        <v>10</v>
      </c>
      <c r="H10" s="68">
        <v>5414542632</v>
      </c>
      <c r="I10" s="69" t="s">
        <v>68</v>
      </c>
      <c r="J10" s="70" t="s">
        <v>43</v>
      </c>
      <c r="K10" s="71" t="s">
        <v>42</v>
      </c>
      <c r="L10" s="72">
        <v>133.90999999999</v>
      </c>
      <c r="M10" s="73" t="s">
        <v>72</v>
      </c>
      <c r="N10" s="74">
        <v>13.1147541</v>
      </c>
      <c r="O10" s="70" t="s">
        <v>41</v>
      </c>
      <c r="P10" s="75"/>
      <c r="Q10" s="71" t="str">
        <f t="shared" si="0"/>
        <v>NO</v>
      </c>
      <c r="R10" s="76" t="s">
        <v>43</v>
      </c>
      <c r="S10" s="77">
        <v>5942.08</v>
      </c>
      <c r="T10" s="78">
        <v>826.83</v>
      </c>
      <c r="U10" s="78">
        <v>838.692286303166</v>
      </c>
      <c r="V10" s="79">
        <v>2073.214077885744</v>
      </c>
      <c r="W10" s="64">
        <f t="shared" si="1"/>
        <v>1</v>
      </c>
      <c r="X10" s="65">
        <f t="shared" si="2"/>
        <v>1</v>
      </c>
      <c r="Y10" s="65">
        <f t="shared" si="3"/>
        <v>0</v>
      </c>
      <c r="Z10" s="80">
        <f t="shared" si="4"/>
        <v>0</v>
      </c>
      <c r="AA10" s="81" t="str">
        <f t="shared" si="5"/>
        <v>SRSA</v>
      </c>
      <c r="AB10" s="64">
        <f t="shared" si="6"/>
        <v>1</v>
      </c>
      <c r="AC10" s="65">
        <f t="shared" si="7"/>
        <v>0</v>
      </c>
      <c r="AD10" s="80">
        <f t="shared" si="8"/>
        <v>0</v>
      </c>
      <c r="AE10" s="81" t="str">
        <f t="shared" si="9"/>
        <v>-</v>
      </c>
      <c r="AF10" s="64">
        <f t="shared" si="10"/>
        <v>0</v>
      </c>
      <c r="AG10" s="82" t="s">
        <v>44</v>
      </c>
    </row>
    <row r="11" spans="1:33" ht="12.75">
      <c r="A11" s="62">
        <v>4101500</v>
      </c>
      <c r="B11" s="63">
        <v>2115</v>
      </c>
      <c r="C11" s="64" t="s">
        <v>88</v>
      </c>
      <c r="D11" s="65" t="s">
        <v>89</v>
      </c>
      <c r="E11" s="65" t="s">
        <v>90</v>
      </c>
      <c r="F11" s="66">
        <v>97902</v>
      </c>
      <c r="G11" s="67">
        <v>131</v>
      </c>
      <c r="H11" s="68">
        <v>5415862325</v>
      </c>
      <c r="I11" s="69" t="s">
        <v>68</v>
      </c>
      <c r="J11" s="70" t="s">
        <v>43</v>
      </c>
      <c r="K11" s="71" t="s">
        <v>42</v>
      </c>
      <c r="L11" s="72">
        <v>16.71739130433</v>
      </c>
      <c r="M11" s="73"/>
      <c r="N11" s="74">
        <v>36.36363636</v>
      </c>
      <c r="O11" s="70" t="s">
        <v>43</v>
      </c>
      <c r="P11" s="75"/>
      <c r="Q11" s="71" t="str">
        <f t="shared" si="0"/>
        <v>NO</v>
      </c>
      <c r="R11" s="76" t="s">
        <v>43</v>
      </c>
      <c r="S11" s="77">
        <v>2287.8</v>
      </c>
      <c r="T11" s="78">
        <v>0</v>
      </c>
      <c r="U11" s="78">
        <v>45.11347558069204</v>
      </c>
      <c r="V11" s="79">
        <v>453.43056202489606</v>
      </c>
      <c r="W11" s="64">
        <f t="shared" si="1"/>
        <v>1</v>
      </c>
      <c r="X11" s="65">
        <f t="shared" si="2"/>
        <v>1</v>
      </c>
      <c r="Y11" s="65">
        <f t="shared" si="3"/>
        <v>0</v>
      </c>
      <c r="Z11" s="80">
        <f t="shared" si="4"/>
        <v>0</v>
      </c>
      <c r="AA11" s="81" t="str">
        <f t="shared" si="5"/>
        <v>SRSA</v>
      </c>
      <c r="AB11" s="64">
        <f t="shared" si="6"/>
        <v>1</v>
      </c>
      <c r="AC11" s="65">
        <f t="shared" si="7"/>
        <v>1</v>
      </c>
      <c r="AD11" s="80" t="str">
        <f t="shared" si="8"/>
        <v>Initial</v>
      </c>
      <c r="AE11" s="81" t="str">
        <f t="shared" si="9"/>
        <v>-</v>
      </c>
      <c r="AF11" s="64" t="str">
        <f t="shared" si="10"/>
        <v>SRSA</v>
      </c>
      <c r="AG11" s="82" t="s">
        <v>44</v>
      </c>
    </row>
    <row r="12" spans="1:33" ht="12.75">
      <c r="A12" s="62">
        <v>4101560</v>
      </c>
      <c r="B12" s="63">
        <v>2041</v>
      </c>
      <c r="C12" s="64" t="s">
        <v>91</v>
      </c>
      <c r="D12" s="65" t="s">
        <v>92</v>
      </c>
      <c r="E12" s="65" t="s">
        <v>93</v>
      </c>
      <c r="F12" s="66">
        <v>97520</v>
      </c>
      <c r="G12" s="67">
        <v>2197</v>
      </c>
      <c r="H12" s="68">
        <v>5414822811</v>
      </c>
      <c r="I12" s="69" t="s">
        <v>94</v>
      </c>
      <c r="J12" s="70" t="s">
        <v>41</v>
      </c>
      <c r="K12" s="71" t="s">
        <v>42</v>
      </c>
      <c r="L12" s="72">
        <v>2699.93980220618</v>
      </c>
      <c r="M12" s="73"/>
      <c r="N12" s="74">
        <v>15.18324607</v>
      </c>
      <c r="O12" s="70" t="s">
        <v>41</v>
      </c>
      <c r="P12" s="75"/>
      <c r="Q12" s="71" t="str">
        <f t="shared" si="0"/>
        <v>NO</v>
      </c>
      <c r="R12" s="76" t="s">
        <v>41</v>
      </c>
      <c r="S12" s="77">
        <v>189982.79</v>
      </c>
      <c r="T12" s="78">
        <v>20896.3</v>
      </c>
      <c r="U12" s="78">
        <v>19038.993624436607</v>
      </c>
      <c r="V12" s="79">
        <v>17187.02699422908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0</v>
      </c>
      <c r="AC12" s="65">
        <f t="shared" si="7"/>
        <v>0</v>
      </c>
      <c r="AD12" s="80">
        <f t="shared" si="8"/>
        <v>0</v>
      </c>
      <c r="AE12" s="81" t="str">
        <f t="shared" si="9"/>
        <v>-</v>
      </c>
      <c r="AF12" s="64">
        <f t="shared" si="10"/>
        <v>0</v>
      </c>
      <c r="AG12" s="82" t="s">
        <v>44</v>
      </c>
    </row>
    <row r="13" spans="1:33" ht="12.75">
      <c r="A13" s="62">
        <v>4101590</v>
      </c>
      <c r="B13" s="63">
        <v>2051</v>
      </c>
      <c r="C13" s="64" t="s">
        <v>95</v>
      </c>
      <c r="D13" s="65" t="s">
        <v>96</v>
      </c>
      <c r="E13" s="65" t="s">
        <v>97</v>
      </c>
      <c r="F13" s="66">
        <v>97711</v>
      </c>
      <c r="G13" s="67">
        <v>2</v>
      </c>
      <c r="H13" s="68">
        <v>5414893315</v>
      </c>
      <c r="I13" s="69" t="s">
        <v>68</v>
      </c>
      <c r="J13" s="70" t="s">
        <v>43</v>
      </c>
      <c r="K13" s="71" t="s">
        <v>42</v>
      </c>
      <c r="L13" s="72">
        <v>4.05553772071</v>
      </c>
      <c r="M13" s="73"/>
      <c r="N13" s="74">
        <v>23.07692308</v>
      </c>
      <c r="O13" s="70" t="s">
        <v>43</v>
      </c>
      <c r="P13" s="75"/>
      <c r="Q13" s="71" t="str">
        <f t="shared" si="0"/>
        <v>NO</v>
      </c>
      <c r="R13" s="76" t="s">
        <v>43</v>
      </c>
      <c r="S13" s="77">
        <v>1857.01</v>
      </c>
      <c r="T13" s="78">
        <v>0</v>
      </c>
      <c r="U13" s="78">
        <v>19.832494095859783</v>
      </c>
      <c r="V13" s="79">
        <v>243.04612579762193</v>
      </c>
      <c r="W13" s="64">
        <f t="shared" si="1"/>
        <v>1</v>
      </c>
      <c r="X13" s="65">
        <f t="shared" si="2"/>
        <v>1</v>
      </c>
      <c r="Y13" s="65">
        <f t="shared" si="3"/>
        <v>0</v>
      </c>
      <c r="Z13" s="80">
        <f t="shared" si="4"/>
        <v>0</v>
      </c>
      <c r="AA13" s="81" t="str">
        <f t="shared" si="5"/>
        <v>SRSA</v>
      </c>
      <c r="AB13" s="64">
        <f t="shared" si="6"/>
        <v>1</v>
      </c>
      <c r="AC13" s="65">
        <f t="shared" si="7"/>
        <v>1</v>
      </c>
      <c r="AD13" s="80" t="str">
        <f t="shared" si="8"/>
        <v>Initial</v>
      </c>
      <c r="AE13" s="81" t="str">
        <f t="shared" si="9"/>
        <v>-</v>
      </c>
      <c r="AF13" s="64" t="str">
        <f t="shared" si="10"/>
        <v>SRSA</v>
      </c>
      <c r="AG13" s="82" t="s">
        <v>44</v>
      </c>
    </row>
    <row r="14" spans="1:33" ht="12.75">
      <c r="A14" s="62">
        <v>4101620</v>
      </c>
      <c r="B14" s="63">
        <v>1933</v>
      </c>
      <c r="C14" s="64" t="s">
        <v>98</v>
      </c>
      <c r="D14" s="65" t="s">
        <v>99</v>
      </c>
      <c r="E14" s="65" t="s">
        <v>100</v>
      </c>
      <c r="F14" s="66">
        <v>97103</v>
      </c>
      <c r="G14" s="67">
        <v>2798</v>
      </c>
      <c r="H14" s="68">
        <v>5033256441</v>
      </c>
      <c r="I14" s="69" t="s">
        <v>48</v>
      </c>
      <c r="J14" s="70" t="s">
        <v>41</v>
      </c>
      <c r="K14" s="71" t="s">
        <v>42</v>
      </c>
      <c r="L14" s="72">
        <v>1898.9537530181</v>
      </c>
      <c r="M14" s="73"/>
      <c r="N14" s="74">
        <v>15.0951032</v>
      </c>
      <c r="O14" s="70" t="s">
        <v>41</v>
      </c>
      <c r="P14" s="75"/>
      <c r="Q14" s="71" t="str">
        <f t="shared" si="0"/>
        <v>NO</v>
      </c>
      <c r="R14" s="76" t="s">
        <v>43</v>
      </c>
      <c r="S14" s="77">
        <v>156051.03</v>
      </c>
      <c r="T14" s="78">
        <v>16107.61</v>
      </c>
      <c r="U14" s="78">
        <v>14056.758295994696</v>
      </c>
      <c r="V14" s="79">
        <v>12141.280959673479</v>
      </c>
      <c r="W14" s="64">
        <f t="shared" si="1"/>
        <v>0</v>
      </c>
      <c r="X14" s="65">
        <f t="shared" si="2"/>
        <v>0</v>
      </c>
      <c r="Y14" s="65">
        <f t="shared" si="3"/>
        <v>0</v>
      </c>
      <c r="Z14" s="80">
        <f t="shared" si="4"/>
        <v>0</v>
      </c>
      <c r="AA14" s="81" t="str">
        <f t="shared" si="5"/>
        <v>-</v>
      </c>
      <c r="AB14" s="64">
        <f t="shared" si="6"/>
        <v>1</v>
      </c>
      <c r="AC14" s="65">
        <f t="shared" si="7"/>
        <v>0</v>
      </c>
      <c r="AD14" s="80">
        <f t="shared" si="8"/>
        <v>0</v>
      </c>
      <c r="AE14" s="81" t="str">
        <f t="shared" si="9"/>
        <v>-</v>
      </c>
      <c r="AF14" s="64">
        <f t="shared" si="10"/>
        <v>0</v>
      </c>
      <c r="AG14" s="82" t="s">
        <v>44</v>
      </c>
    </row>
    <row r="15" spans="1:33" ht="12.75">
      <c r="A15" s="62">
        <v>4101660</v>
      </c>
      <c r="B15" s="63">
        <v>2208</v>
      </c>
      <c r="C15" s="64" t="s">
        <v>101</v>
      </c>
      <c r="D15" s="65" t="s">
        <v>102</v>
      </c>
      <c r="E15" s="65" t="s">
        <v>103</v>
      </c>
      <c r="F15" s="66">
        <v>97813</v>
      </c>
      <c r="G15" s="67">
        <v>6065</v>
      </c>
      <c r="H15" s="68">
        <v>5415663551</v>
      </c>
      <c r="I15" s="69" t="s">
        <v>68</v>
      </c>
      <c r="J15" s="70" t="s">
        <v>43</v>
      </c>
      <c r="K15" s="71" t="s">
        <v>42</v>
      </c>
      <c r="L15" s="72">
        <v>549.2388974502</v>
      </c>
      <c r="M15" s="73"/>
      <c r="N15" s="74">
        <v>17.73255814</v>
      </c>
      <c r="O15" s="70" t="s">
        <v>41</v>
      </c>
      <c r="P15" s="75"/>
      <c r="Q15" s="71" t="str">
        <f t="shared" si="0"/>
        <v>NO</v>
      </c>
      <c r="R15" s="76" t="s">
        <v>43</v>
      </c>
      <c r="S15" s="77">
        <v>33586.7</v>
      </c>
      <c r="T15" s="78">
        <v>4958.61</v>
      </c>
      <c r="U15" s="78">
        <v>4118.292946650587</v>
      </c>
      <c r="V15" s="79">
        <v>5613.629139707116</v>
      </c>
      <c r="W15" s="64">
        <f t="shared" si="1"/>
        <v>1</v>
      </c>
      <c r="X15" s="65">
        <f t="shared" si="2"/>
        <v>1</v>
      </c>
      <c r="Y15" s="65">
        <f t="shared" si="3"/>
        <v>0</v>
      </c>
      <c r="Z15" s="80">
        <f t="shared" si="4"/>
        <v>0</v>
      </c>
      <c r="AA15" s="81" t="str">
        <f t="shared" si="5"/>
        <v>SRSA</v>
      </c>
      <c r="AB15" s="64">
        <f t="shared" si="6"/>
        <v>1</v>
      </c>
      <c r="AC15" s="65">
        <f t="shared" si="7"/>
        <v>0</v>
      </c>
      <c r="AD15" s="80">
        <f t="shared" si="8"/>
        <v>0</v>
      </c>
      <c r="AE15" s="81" t="str">
        <f t="shared" si="9"/>
        <v>-</v>
      </c>
      <c r="AF15" s="64">
        <f t="shared" si="10"/>
        <v>0</v>
      </c>
      <c r="AG15" s="82" t="s">
        <v>44</v>
      </c>
    </row>
    <row r="16" spans="1:33" ht="12.75">
      <c r="A16" s="62">
        <v>4101710</v>
      </c>
      <c r="B16" s="63">
        <v>1894</v>
      </c>
      <c r="C16" s="64" t="s">
        <v>104</v>
      </c>
      <c r="D16" s="65" t="s">
        <v>105</v>
      </c>
      <c r="E16" s="65" t="s">
        <v>106</v>
      </c>
      <c r="F16" s="66">
        <v>97814</v>
      </c>
      <c r="G16" s="67">
        <v>3391</v>
      </c>
      <c r="H16" s="68">
        <v>5415242260</v>
      </c>
      <c r="I16" s="69" t="s">
        <v>40</v>
      </c>
      <c r="J16" s="70" t="s">
        <v>41</v>
      </c>
      <c r="K16" s="71" t="s">
        <v>42</v>
      </c>
      <c r="L16" s="72">
        <v>1835.09363491983</v>
      </c>
      <c r="M16" s="73" t="s">
        <v>72</v>
      </c>
      <c r="N16" s="74">
        <v>16.62337662</v>
      </c>
      <c r="O16" s="70" t="s">
        <v>41</v>
      </c>
      <c r="P16" s="75"/>
      <c r="Q16" s="71" t="str">
        <f t="shared" si="0"/>
        <v>NO</v>
      </c>
      <c r="R16" s="76" t="s">
        <v>43</v>
      </c>
      <c r="S16" s="77">
        <v>147379.28</v>
      </c>
      <c r="T16" s="78">
        <v>17475.44</v>
      </c>
      <c r="U16" s="78">
        <v>14685.064733585488</v>
      </c>
      <c r="V16" s="79">
        <v>12991.082913921131</v>
      </c>
      <c r="W16" s="64">
        <f t="shared" si="1"/>
        <v>0</v>
      </c>
      <c r="X16" s="65">
        <f t="shared" si="2"/>
        <v>1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1</v>
      </c>
      <c r="AC16" s="65">
        <f t="shared" si="7"/>
        <v>0</v>
      </c>
      <c r="AD16" s="80">
        <f t="shared" si="8"/>
        <v>0</v>
      </c>
      <c r="AE16" s="81" t="str">
        <f t="shared" si="9"/>
        <v>-</v>
      </c>
      <c r="AF16" s="64">
        <f t="shared" si="10"/>
        <v>0</v>
      </c>
      <c r="AG16" s="82" t="s">
        <v>44</v>
      </c>
    </row>
    <row r="17" spans="1:33" ht="12.75">
      <c r="A17" s="62">
        <v>4101800</v>
      </c>
      <c r="B17" s="63">
        <v>1969</v>
      </c>
      <c r="C17" s="64" t="s">
        <v>37</v>
      </c>
      <c r="D17" s="65" t="s">
        <v>38</v>
      </c>
      <c r="E17" s="65" t="s">
        <v>39</v>
      </c>
      <c r="F17" s="66">
        <v>97411</v>
      </c>
      <c r="G17" s="67">
        <v>9013</v>
      </c>
      <c r="H17" s="68">
        <v>5413474411</v>
      </c>
      <c r="I17" s="69" t="s">
        <v>40</v>
      </c>
      <c r="J17" s="70" t="s">
        <v>41</v>
      </c>
      <c r="K17" s="71" t="s">
        <v>42</v>
      </c>
      <c r="L17" s="72">
        <v>721.85838150291</v>
      </c>
      <c r="M17" s="73"/>
      <c r="N17" s="74">
        <v>23.43572241</v>
      </c>
      <c r="O17" s="70" t="s">
        <v>43</v>
      </c>
      <c r="P17" s="75"/>
      <c r="Q17" s="71" t="str">
        <f t="shared" si="0"/>
        <v>NO</v>
      </c>
      <c r="R17" s="76" t="s">
        <v>43</v>
      </c>
      <c r="S17" s="77">
        <v>59030.96</v>
      </c>
      <c r="T17" s="78">
        <v>8899.33</v>
      </c>
      <c r="U17" s="78">
        <v>6776.6106351922235</v>
      </c>
      <c r="V17" s="79">
        <v>7958.061636170491</v>
      </c>
      <c r="W17" s="64">
        <f t="shared" si="1"/>
        <v>0</v>
      </c>
      <c r="X17" s="65">
        <f t="shared" si="2"/>
        <v>0</v>
      </c>
      <c r="Y17" s="65">
        <f t="shared" si="3"/>
        <v>0</v>
      </c>
      <c r="Z17" s="80">
        <f t="shared" si="4"/>
        <v>0</v>
      </c>
      <c r="AA17" s="81" t="str">
        <f t="shared" si="5"/>
        <v>-</v>
      </c>
      <c r="AB17" s="64">
        <f t="shared" si="6"/>
        <v>1</v>
      </c>
      <c r="AC17" s="65">
        <f t="shared" si="7"/>
        <v>1</v>
      </c>
      <c r="AD17" s="80" t="str">
        <f t="shared" si="8"/>
        <v>Initial</v>
      </c>
      <c r="AE17" s="81" t="str">
        <f t="shared" si="9"/>
        <v>RLIS</v>
      </c>
      <c r="AF17" s="64">
        <f t="shared" si="10"/>
        <v>0</v>
      </c>
      <c r="AG17" s="82" t="s">
        <v>44</v>
      </c>
    </row>
    <row r="18" spans="1:33" ht="12.75">
      <c r="A18" s="62">
        <v>4101830</v>
      </c>
      <c r="B18" s="63">
        <v>2240</v>
      </c>
      <c r="C18" s="64" t="s">
        <v>107</v>
      </c>
      <c r="D18" s="65" t="s">
        <v>108</v>
      </c>
      <c r="E18" s="65" t="s">
        <v>109</v>
      </c>
      <c r="F18" s="66">
        <v>97106</v>
      </c>
      <c r="G18" s="67">
        <v>9008</v>
      </c>
      <c r="H18" s="68">
        <v>5033248591</v>
      </c>
      <c r="I18" s="69" t="s">
        <v>79</v>
      </c>
      <c r="J18" s="70" t="s">
        <v>43</v>
      </c>
      <c r="K18" s="71" t="s">
        <v>42</v>
      </c>
      <c r="L18" s="72">
        <v>1092.61030085253</v>
      </c>
      <c r="M18" s="73"/>
      <c r="N18" s="74">
        <v>10.04431315</v>
      </c>
      <c r="O18" s="70" t="s">
        <v>41</v>
      </c>
      <c r="P18" s="75"/>
      <c r="Q18" s="71" t="str">
        <f t="shared" si="0"/>
        <v>NO</v>
      </c>
      <c r="R18" s="76" t="s">
        <v>43</v>
      </c>
      <c r="S18" s="77">
        <v>50593.06</v>
      </c>
      <c r="T18" s="78">
        <v>4508.06</v>
      </c>
      <c r="U18" s="78">
        <v>5509.840157814417</v>
      </c>
      <c r="V18" s="79">
        <v>4665.542662789435</v>
      </c>
      <c r="W18" s="64">
        <f t="shared" si="1"/>
        <v>1</v>
      </c>
      <c r="X18" s="65">
        <f t="shared" si="2"/>
        <v>0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1</v>
      </c>
      <c r="AC18" s="65">
        <f t="shared" si="7"/>
        <v>0</v>
      </c>
      <c r="AD18" s="80">
        <f t="shared" si="8"/>
        <v>0</v>
      </c>
      <c r="AE18" s="81" t="str">
        <f t="shared" si="9"/>
        <v>-</v>
      </c>
      <c r="AF18" s="64">
        <f t="shared" si="10"/>
        <v>0</v>
      </c>
      <c r="AG18" s="82" t="s">
        <v>44</v>
      </c>
    </row>
    <row r="19" spans="1:33" ht="12.75">
      <c r="A19" s="62">
        <v>4101920</v>
      </c>
      <c r="B19" s="63">
        <v>2243</v>
      </c>
      <c r="C19" s="64" t="s">
        <v>110</v>
      </c>
      <c r="D19" s="65" t="s">
        <v>111</v>
      </c>
      <c r="E19" s="65" t="s">
        <v>112</v>
      </c>
      <c r="F19" s="66">
        <v>97006</v>
      </c>
      <c r="G19" s="67">
        <v>5152</v>
      </c>
      <c r="H19" s="68">
        <v>5035918000</v>
      </c>
      <c r="I19" s="69" t="s">
        <v>113</v>
      </c>
      <c r="J19" s="70" t="s">
        <v>41</v>
      </c>
      <c r="K19" s="71" t="s">
        <v>42</v>
      </c>
      <c r="L19" s="72">
        <v>31457.6818403865</v>
      </c>
      <c r="M19" s="73"/>
      <c r="N19" s="74">
        <v>8.273011722</v>
      </c>
      <c r="O19" s="70" t="s">
        <v>41</v>
      </c>
      <c r="P19" s="75"/>
      <c r="Q19" s="71" t="str">
        <f t="shared" si="0"/>
        <v>NO</v>
      </c>
      <c r="R19" s="76" t="s">
        <v>41</v>
      </c>
      <c r="S19" s="77">
        <v>1066163.26</v>
      </c>
      <c r="T19" s="78">
        <v>126070.75</v>
      </c>
      <c r="U19" s="78">
        <v>154940.2287831952</v>
      </c>
      <c r="V19" s="79">
        <v>131824.53942223266</v>
      </c>
      <c r="W19" s="64">
        <f t="shared" si="1"/>
        <v>0</v>
      </c>
      <c r="X19" s="65">
        <f t="shared" si="2"/>
        <v>0</v>
      </c>
      <c r="Y19" s="65">
        <f t="shared" si="3"/>
        <v>0</v>
      </c>
      <c r="Z19" s="80">
        <f t="shared" si="4"/>
        <v>0</v>
      </c>
      <c r="AA19" s="81" t="str">
        <f t="shared" si="5"/>
        <v>-</v>
      </c>
      <c r="AB19" s="64">
        <f t="shared" si="6"/>
        <v>0</v>
      </c>
      <c r="AC19" s="65">
        <f t="shared" si="7"/>
        <v>0</v>
      </c>
      <c r="AD19" s="80">
        <f t="shared" si="8"/>
        <v>0</v>
      </c>
      <c r="AE19" s="81" t="str">
        <f t="shared" si="9"/>
        <v>-</v>
      </c>
      <c r="AF19" s="64">
        <f t="shared" si="10"/>
        <v>0</v>
      </c>
      <c r="AG19" s="82" t="s">
        <v>44</v>
      </c>
    </row>
    <row r="20" spans="1:33" ht="12.75">
      <c r="A20" s="62">
        <v>4101980</v>
      </c>
      <c r="B20" s="63">
        <v>1976</v>
      </c>
      <c r="C20" s="64" t="s">
        <v>114</v>
      </c>
      <c r="D20" s="65" t="s">
        <v>115</v>
      </c>
      <c r="E20" s="65" t="s">
        <v>116</v>
      </c>
      <c r="F20" s="66">
        <v>97701</v>
      </c>
      <c r="G20" s="67">
        <v>2699</v>
      </c>
      <c r="H20" s="68">
        <v>5413836000</v>
      </c>
      <c r="I20" s="69" t="s">
        <v>117</v>
      </c>
      <c r="J20" s="70" t="s">
        <v>41</v>
      </c>
      <c r="K20" s="71" t="s">
        <v>42</v>
      </c>
      <c r="L20" s="72">
        <v>12066.991480083</v>
      </c>
      <c r="M20" s="73"/>
      <c r="N20" s="74">
        <v>13.57293312</v>
      </c>
      <c r="O20" s="70" t="s">
        <v>41</v>
      </c>
      <c r="P20" s="75"/>
      <c r="Q20" s="71" t="str">
        <f t="shared" si="0"/>
        <v>NO</v>
      </c>
      <c r="R20" s="76" t="s">
        <v>41</v>
      </c>
      <c r="S20" s="77">
        <v>603105.1</v>
      </c>
      <c r="T20" s="78">
        <v>72752.8</v>
      </c>
      <c r="U20" s="78">
        <v>71670.87860474933</v>
      </c>
      <c r="V20" s="79">
        <v>56485.51451369801</v>
      </c>
      <c r="W20" s="64">
        <f t="shared" si="1"/>
        <v>0</v>
      </c>
      <c r="X20" s="65">
        <f t="shared" si="2"/>
        <v>0</v>
      </c>
      <c r="Y20" s="65">
        <f t="shared" si="3"/>
        <v>0</v>
      </c>
      <c r="Z20" s="80">
        <f t="shared" si="4"/>
        <v>0</v>
      </c>
      <c r="AA20" s="81" t="str">
        <f t="shared" si="5"/>
        <v>-</v>
      </c>
      <c r="AB20" s="64">
        <f t="shared" si="6"/>
        <v>0</v>
      </c>
      <c r="AC20" s="65">
        <f t="shared" si="7"/>
        <v>0</v>
      </c>
      <c r="AD20" s="80">
        <f t="shared" si="8"/>
        <v>0</v>
      </c>
      <c r="AE20" s="81" t="str">
        <f t="shared" si="9"/>
        <v>-</v>
      </c>
      <c r="AF20" s="64">
        <f t="shared" si="10"/>
        <v>0</v>
      </c>
      <c r="AG20" s="82" t="s">
        <v>44</v>
      </c>
    </row>
    <row r="21" spans="1:33" ht="12.75">
      <c r="A21" s="62">
        <v>4102040</v>
      </c>
      <c r="B21" s="63">
        <v>2088</v>
      </c>
      <c r="C21" s="64" t="s">
        <v>118</v>
      </c>
      <c r="D21" s="65" t="s">
        <v>119</v>
      </c>
      <c r="E21" s="65" t="s">
        <v>120</v>
      </c>
      <c r="F21" s="66">
        <v>97402</v>
      </c>
      <c r="G21" s="67">
        <v>1297</v>
      </c>
      <c r="H21" s="68">
        <v>5416893280</v>
      </c>
      <c r="I21" s="69" t="s">
        <v>121</v>
      </c>
      <c r="J21" s="70" t="s">
        <v>41</v>
      </c>
      <c r="K21" s="71" t="s">
        <v>42</v>
      </c>
      <c r="L21" s="72">
        <v>4996.19882911904</v>
      </c>
      <c r="M21" s="73"/>
      <c r="N21" s="74">
        <v>15.02257728</v>
      </c>
      <c r="O21" s="70" t="s">
        <v>41</v>
      </c>
      <c r="P21" s="75"/>
      <c r="Q21" s="71" t="str">
        <f t="shared" si="0"/>
        <v>NO</v>
      </c>
      <c r="R21" s="76" t="s">
        <v>41</v>
      </c>
      <c r="S21" s="77">
        <v>272567.44</v>
      </c>
      <c r="T21" s="78">
        <v>31129.79</v>
      </c>
      <c r="U21" s="78">
        <v>30533.465112292957</v>
      </c>
      <c r="V21" s="79">
        <v>20377.224491180383</v>
      </c>
      <c r="W21" s="64">
        <f t="shared" si="1"/>
        <v>0</v>
      </c>
      <c r="X21" s="65">
        <f t="shared" si="2"/>
        <v>0</v>
      </c>
      <c r="Y21" s="65">
        <f t="shared" si="3"/>
        <v>0</v>
      </c>
      <c r="Z21" s="80">
        <f t="shared" si="4"/>
        <v>0</v>
      </c>
      <c r="AA21" s="81" t="str">
        <f t="shared" si="5"/>
        <v>-</v>
      </c>
      <c r="AB21" s="64">
        <f t="shared" si="6"/>
        <v>0</v>
      </c>
      <c r="AC21" s="65">
        <f t="shared" si="7"/>
        <v>0</v>
      </c>
      <c r="AD21" s="80">
        <f t="shared" si="8"/>
        <v>0</v>
      </c>
      <c r="AE21" s="81" t="str">
        <f t="shared" si="9"/>
        <v>-</v>
      </c>
      <c r="AF21" s="64">
        <f t="shared" si="10"/>
        <v>0</v>
      </c>
      <c r="AG21" s="82" t="s">
        <v>44</v>
      </c>
    </row>
    <row r="22" spans="1:33" ht="12.75">
      <c r="A22" s="62">
        <v>4102160</v>
      </c>
      <c r="B22" s="63">
        <v>2095</v>
      </c>
      <c r="C22" s="64" t="s">
        <v>122</v>
      </c>
      <c r="D22" s="65" t="s">
        <v>123</v>
      </c>
      <c r="E22" s="65" t="s">
        <v>124</v>
      </c>
      <c r="F22" s="66">
        <v>97412</v>
      </c>
      <c r="G22" s="67">
        <v>9714</v>
      </c>
      <c r="H22" s="68">
        <v>5419253262</v>
      </c>
      <c r="I22" s="69" t="s">
        <v>79</v>
      </c>
      <c r="J22" s="70" t="s">
        <v>43</v>
      </c>
      <c r="K22" s="71" t="s">
        <v>42</v>
      </c>
      <c r="L22" s="72">
        <v>129.72857142859</v>
      </c>
      <c r="M22" s="73"/>
      <c r="N22" s="74">
        <v>8.275862069</v>
      </c>
      <c r="O22" s="70" t="s">
        <v>41</v>
      </c>
      <c r="P22" s="75"/>
      <c r="Q22" s="71" t="str">
        <f t="shared" si="0"/>
        <v>NO</v>
      </c>
      <c r="R22" s="76" t="s">
        <v>43</v>
      </c>
      <c r="S22" s="77">
        <v>5748.83</v>
      </c>
      <c r="T22" s="78">
        <v>611.81</v>
      </c>
      <c r="U22" s="78">
        <v>627.9673562501084</v>
      </c>
      <c r="V22" s="79">
        <v>1754.471266621804</v>
      </c>
      <c r="W22" s="64">
        <f t="shared" si="1"/>
        <v>1</v>
      </c>
      <c r="X22" s="65">
        <f t="shared" si="2"/>
        <v>1</v>
      </c>
      <c r="Y22" s="65">
        <f t="shared" si="3"/>
        <v>0</v>
      </c>
      <c r="Z22" s="80">
        <f t="shared" si="4"/>
        <v>0</v>
      </c>
      <c r="AA22" s="81" t="str">
        <f t="shared" si="5"/>
        <v>SRSA</v>
      </c>
      <c r="AB22" s="64">
        <f t="shared" si="6"/>
        <v>1</v>
      </c>
      <c r="AC22" s="65">
        <f t="shared" si="7"/>
        <v>0</v>
      </c>
      <c r="AD22" s="80">
        <f t="shared" si="8"/>
        <v>0</v>
      </c>
      <c r="AE22" s="81" t="str">
        <f t="shared" si="9"/>
        <v>-</v>
      </c>
      <c r="AF22" s="64">
        <f t="shared" si="10"/>
        <v>0</v>
      </c>
      <c r="AG22" s="82" t="s">
        <v>44</v>
      </c>
    </row>
    <row r="23" spans="1:33" ht="12.75">
      <c r="A23" s="62">
        <v>4102190</v>
      </c>
      <c r="B23" s="63">
        <v>2052</v>
      </c>
      <c r="C23" s="64" t="s">
        <v>125</v>
      </c>
      <c r="D23" s="65" t="s">
        <v>126</v>
      </c>
      <c r="E23" s="65" t="s">
        <v>127</v>
      </c>
      <c r="F23" s="66">
        <v>97730</v>
      </c>
      <c r="G23" s="67">
        <v>150</v>
      </c>
      <c r="H23" s="68">
        <v>5415956203</v>
      </c>
      <c r="I23" s="69" t="s">
        <v>68</v>
      </c>
      <c r="J23" s="70" t="s">
        <v>43</v>
      </c>
      <c r="K23" s="71" t="s">
        <v>42</v>
      </c>
      <c r="L23" s="72">
        <v>20.38442773601</v>
      </c>
      <c r="M23" s="73"/>
      <c r="N23" s="74">
        <v>6.666666667</v>
      </c>
      <c r="O23" s="70" t="s">
        <v>41</v>
      </c>
      <c r="P23" s="75"/>
      <c r="Q23" s="71" t="str">
        <f t="shared" si="0"/>
        <v>NO</v>
      </c>
      <c r="R23" s="76" t="s">
        <v>43</v>
      </c>
      <c r="S23" s="77">
        <v>1481.35</v>
      </c>
      <c r="T23" s="78">
        <v>0</v>
      </c>
      <c r="U23" s="78">
        <v>82.59906881682262</v>
      </c>
      <c r="V23" s="79">
        <v>326.98933993691355</v>
      </c>
      <c r="W23" s="64">
        <f t="shared" si="1"/>
        <v>1</v>
      </c>
      <c r="X23" s="65">
        <f t="shared" si="2"/>
        <v>1</v>
      </c>
      <c r="Y23" s="65">
        <f t="shared" si="3"/>
        <v>0</v>
      </c>
      <c r="Z23" s="80">
        <f t="shared" si="4"/>
        <v>0</v>
      </c>
      <c r="AA23" s="81" t="str">
        <f t="shared" si="5"/>
        <v>SRSA</v>
      </c>
      <c r="AB23" s="64">
        <f t="shared" si="6"/>
        <v>1</v>
      </c>
      <c r="AC23" s="65">
        <f t="shared" si="7"/>
        <v>0</v>
      </c>
      <c r="AD23" s="80">
        <f t="shared" si="8"/>
        <v>0</v>
      </c>
      <c r="AE23" s="81" t="str">
        <f t="shared" si="9"/>
        <v>-</v>
      </c>
      <c r="AF23" s="64">
        <f t="shared" si="10"/>
        <v>0</v>
      </c>
      <c r="AG23" s="82" t="s">
        <v>44</v>
      </c>
    </row>
    <row r="24" spans="1:33" ht="12.75">
      <c r="A24" s="62">
        <v>4102310</v>
      </c>
      <c r="B24" s="63">
        <v>1974</v>
      </c>
      <c r="C24" s="64" t="s">
        <v>128</v>
      </c>
      <c r="D24" s="65" t="s">
        <v>129</v>
      </c>
      <c r="E24" s="65" t="s">
        <v>130</v>
      </c>
      <c r="F24" s="66">
        <v>97415</v>
      </c>
      <c r="G24" s="67">
        <v>9657</v>
      </c>
      <c r="H24" s="68">
        <v>5414697443</v>
      </c>
      <c r="I24" s="69" t="s">
        <v>131</v>
      </c>
      <c r="J24" s="70" t="s">
        <v>41</v>
      </c>
      <c r="K24" s="71" t="s">
        <v>42</v>
      </c>
      <c r="L24" s="72">
        <v>1642.32930895208</v>
      </c>
      <c r="M24" s="73"/>
      <c r="N24" s="74">
        <v>15.97911227</v>
      </c>
      <c r="O24" s="70" t="s">
        <v>41</v>
      </c>
      <c r="P24" s="75"/>
      <c r="Q24" s="71" t="str">
        <f t="shared" si="0"/>
        <v>NO</v>
      </c>
      <c r="R24" s="76" t="s">
        <v>43</v>
      </c>
      <c r="S24" s="77">
        <v>96418.77</v>
      </c>
      <c r="T24" s="78">
        <v>12733.37</v>
      </c>
      <c r="U24" s="78">
        <v>11101.123103954797</v>
      </c>
      <c r="V24" s="79">
        <v>9623.88039115393</v>
      </c>
      <c r="W24" s="64">
        <f t="shared" si="1"/>
        <v>0</v>
      </c>
      <c r="X24" s="65">
        <f t="shared" si="2"/>
        <v>0</v>
      </c>
      <c r="Y24" s="65">
        <f t="shared" si="3"/>
        <v>0</v>
      </c>
      <c r="Z24" s="80">
        <f t="shared" si="4"/>
        <v>0</v>
      </c>
      <c r="AA24" s="81" t="str">
        <f t="shared" si="5"/>
        <v>-</v>
      </c>
      <c r="AB24" s="64">
        <f t="shared" si="6"/>
        <v>1</v>
      </c>
      <c r="AC24" s="65">
        <f t="shared" si="7"/>
        <v>0</v>
      </c>
      <c r="AD24" s="80">
        <f t="shared" si="8"/>
        <v>0</v>
      </c>
      <c r="AE24" s="81" t="str">
        <f t="shared" si="9"/>
        <v>-</v>
      </c>
      <c r="AF24" s="64">
        <f t="shared" si="10"/>
        <v>0</v>
      </c>
      <c r="AG24" s="82" t="s">
        <v>44</v>
      </c>
    </row>
    <row r="25" spans="1:33" ht="12.75">
      <c r="A25" s="62">
        <v>4102370</v>
      </c>
      <c r="B25" s="63">
        <v>1979</v>
      </c>
      <c r="C25" s="64" t="s">
        <v>132</v>
      </c>
      <c r="D25" s="65" t="s">
        <v>133</v>
      </c>
      <c r="E25" s="65" t="s">
        <v>134</v>
      </c>
      <c r="F25" s="66">
        <v>97712</v>
      </c>
      <c r="G25" s="67">
        <v>130</v>
      </c>
      <c r="H25" s="68">
        <v>5415762551</v>
      </c>
      <c r="I25" s="69" t="s">
        <v>79</v>
      </c>
      <c r="J25" s="70" t="s">
        <v>43</v>
      </c>
      <c r="K25" s="71" t="s">
        <v>42</v>
      </c>
      <c r="L25" s="72">
        <v>2.61561368208</v>
      </c>
      <c r="M25" s="73"/>
      <c r="N25" s="74">
        <v>12.5</v>
      </c>
      <c r="O25" s="70" t="s">
        <v>41</v>
      </c>
      <c r="P25" s="75"/>
      <c r="Q25" s="71" t="str">
        <f t="shared" si="0"/>
        <v>NO</v>
      </c>
      <c r="R25" s="76" t="s">
        <v>43</v>
      </c>
      <c r="S25" s="77">
        <v>961.15</v>
      </c>
      <c r="T25" s="78">
        <v>0</v>
      </c>
      <c r="U25" s="78">
        <v>11.98667225573943</v>
      </c>
      <c r="V25" s="79">
        <v>188.56626119572334</v>
      </c>
      <c r="W25" s="83">
        <f t="shared" si="1"/>
        <v>1</v>
      </c>
      <c r="X25" s="84">
        <f t="shared" si="2"/>
        <v>1</v>
      </c>
      <c r="Y25" s="84">
        <f t="shared" si="3"/>
        <v>0</v>
      </c>
      <c r="Z25" s="85">
        <f t="shared" si="4"/>
        <v>0</v>
      </c>
      <c r="AA25" s="81" t="str">
        <f t="shared" si="5"/>
        <v>SRSA</v>
      </c>
      <c r="AB25" s="64">
        <f t="shared" si="6"/>
        <v>1</v>
      </c>
      <c r="AC25" s="65">
        <f t="shared" si="7"/>
        <v>0</v>
      </c>
      <c r="AD25" s="80">
        <f t="shared" si="8"/>
        <v>0</v>
      </c>
      <c r="AE25" s="81" t="str">
        <f t="shared" si="9"/>
        <v>-</v>
      </c>
      <c r="AF25" s="83">
        <f t="shared" si="10"/>
        <v>0</v>
      </c>
      <c r="AG25" s="82" t="s">
        <v>44</v>
      </c>
    </row>
    <row r="26" spans="1:33" ht="12.75">
      <c r="A26" s="62">
        <v>4101740</v>
      </c>
      <c r="B26" s="63">
        <v>1896</v>
      </c>
      <c r="C26" s="64" t="s">
        <v>135</v>
      </c>
      <c r="D26" s="65" t="s">
        <v>136</v>
      </c>
      <c r="E26" s="65" t="s">
        <v>137</v>
      </c>
      <c r="F26" s="66">
        <v>97884</v>
      </c>
      <c r="G26" s="67">
        <v>8</v>
      </c>
      <c r="H26" s="68">
        <v>5414463466</v>
      </c>
      <c r="I26" s="69" t="s">
        <v>68</v>
      </c>
      <c r="J26" s="70" t="s">
        <v>43</v>
      </c>
      <c r="K26" s="71" t="s">
        <v>42</v>
      </c>
      <c r="L26" s="72">
        <v>76.75517241383</v>
      </c>
      <c r="M26" s="73" t="s">
        <v>72</v>
      </c>
      <c r="N26" s="74">
        <v>19.60784314</v>
      </c>
      <c r="O26" s="70" t="s">
        <v>41</v>
      </c>
      <c r="P26" s="75"/>
      <c r="Q26" s="71" t="str">
        <f t="shared" si="0"/>
        <v>NO</v>
      </c>
      <c r="R26" s="76" t="s">
        <v>43</v>
      </c>
      <c r="S26" s="77">
        <v>3871.53</v>
      </c>
      <c r="T26" s="78">
        <v>906.26</v>
      </c>
      <c r="U26" s="78">
        <v>697.7033479248405</v>
      </c>
      <c r="V26" s="79">
        <v>1309.9102053535557</v>
      </c>
      <c r="W26" s="64">
        <f t="shared" si="1"/>
        <v>1</v>
      </c>
      <c r="X26" s="65">
        <f t="shared" si="2"/>
        <v>1</v>
      </c>
      <c r="Y26" s="65">
        <f t="shared" si="3"/>
        <v>0</v>
      </c>
      <c r="Z26" s="80">
        <f t="shared" si="4"/>
        <v>0</v>
      </c>
      <c r="AA26" s="81" t="str">
        <f t="shared" si="5"/>
        <v>SRSA</v>
      </c>
      <c r="AB26" s="64">
        <f t="shared" si="6"/>
        <v>1</v>
      </c>
      <c r="AC26" s="65">
        <f t="shared" si="7"/>
        <v>0</v>
      </c>
      <c r="AD26" s="80">
        <f t="shared" si="8"/>
        <v>0</v>
      </c>
      <c r="AE26" s="81" t="str">
        <f t="shared" si="9"/>
        <v>-</v>
      </c>
      <c r="AF26" s="64">
        <f t="shared" si="10"/>
        <v>0</v>
      </c>
      <c r="AG26" s="82" t="s">
        <v>44</v>
      </c>
    </row>
    <row r="27" spans="1:33" ht="12.75">
      <c r="A27" s="62">
        <v>4102580</v>
      </c>
      <c r="B27" s="63">
        <v>2046</v>
      </c>
      <c r="C27" s="64" t="s">
        <v>138</v>
      </c>
      <c r="D27" s="65" t="s">
        <v>139</v>
      </c>
      <c r="E27" s="65" t="s">
        <v>140</v>
      </c>
      <c r="F27" s="66">
        <v>97522</v>
      </c>
      <c r="G27" s="67">
        <v>228</v>
      </c>
      <c r="H27" s="68">
        <v>5418653563</v>
      </c>
      <c r="I27" s="69" t="s">
        <v>79</v>
      </c>
      <c r="J27" s="70" t="s">
        <v>43</v>
      </c>
      <c r="K27" s="71" t="s">
        <v>42</v>
      </c>
      <c r="L27" s="72">
        <v>192.97434626204</v>
      </c>
      <c r="M27" s="73"/>
      <c r="N27" s="74">
        <v>19.13357401</v>
      </c>
      <c r="O27" s="70" t="s">
        <v>41</v>
      </c>
      <c r="P27" s="75"/>
      <c r="Q27" s="71" t="str">
        <f t="shared" si="0"/>
        <v>NO</v>
      </c>
      <c r="R27" s="76" t="s">
        <v>43</v>
      </c>
      <c r="S27" s="77">
        <v>12762.85</v>
      </c>
      <c r="T27" s="78">
        <v>2059.28</v>
      </c>
      <c r="U27" s="78">
        <v>1672.8932803913322</v>
      </c>
      <c r="V27" s="79">
        <v>3731.9809580148185</v>
      </c>
      <c r="W27" s="64">
        <f t="shared" si="1"/>
        <v>1</v>
      </c>
      <c r="X27" s="65">
        <f t="shared" si="2"/>
        <v>1</v>
      </c>
      <c r="Y27" s="65">
        <f t="shared" si="3"/>
        <v>0</v>
      </c>
      <c r="Z27" s="80">
        <f t="shared" si="4"/>
        <v>0</v>
      </c>
      <c r="AA27" s="81" t="str">
        <f t="shared" si="5"/>
        <v>SRSA</v>
      </c>
      <c r="AB27" s="64">
        <f t="shared" si="6"/>
        <v>1</v>
      </c>
      <c r="AC27" s="65">
        <f t="shared" si="7"/>
        <v>0</v>
      </c>
      <c r="AD27" s="80">
        <f t="shared" si="8"/>
        <v>0</v>
      </c>
      <c r="AE27" s="81" t="str">
        <f t="shared" si="9"/>
        <v>-</v>
      </c>
      <c r="AF27" s="64">
        <f t="shared" si="10"/>
        <v>0</v>
      </c>
      <c r="AG27" s="82" t="s">
        <v>44</v>
      </c>
    </row>
    <row r="28" spans="1:33" ht="12.75">
      <c r="A28" s="62">
        <v>4102610</v>
      </c>
      <c r="B28" s="63">
        <v>1995</v>
      </c>
      <c r="C28" s="64" t="s">
        <v>141</v>
      </c>
      <c r="D28" s="65" t="s">
        <v>142</v>
      </c>
      <c r="E28" s="65" t="s">
        <v>143</v>
      </c>
      <c r="F28" s="66">
        <v>97416</v>
      </c>
      <c r="G28" s="67">
        <v>57</v>
      </c>
      <c r="H28" s="68">
        <v>5414452131</v>
      </c>
      <c r="I28" s="69" t="s">
        <v>68</v>
      </c>
      <c r="J28" s="70" t="s">
        <v>43</v>
      </c>
      <c r="K28" s="71" t="s">
        <v>42</v>
      </c>
      <c r="L28" s="72">
        <v>112.99132066618</v>
      </c>
      <c r="M28" s="73"/>
      <c r="N28" s="74">
        <v>15.78947368</v>
      </c>
      <c r="O28" s="70" t="s">
        <v>41</v>
      </c>
      <c r="P28" s="75"/>
      <c r="Q28" s="71" t="str">
        <f t="shared" si="0"/>
        <v>NO</v>
      </c>
      <c r="R28" s="76" t="s">
        <v>43</v>
      </c>
      <c r="S28" s="77">
        <v>8072.06</v>
      </c>
      <c r="T28" s="78">
        <v>965</v>
      </c>
      <c r="U28" s="78">
        <v>810.4661594513084</v>
      </c>
      <c r="V28" s="79">
        <v>1870.8134605778005</v>
      </c>
      <c r="W28" s="64">
        <f t="shared" si="1"/>
        <v>1</v>
      </c>
      <c r="X28" s="65">
        <f t="shared" si="2"/>
        <v>1</v>
      </c>
      <c r="Y28" s="65">
        <f t="shared" si="3"/>
        <v>0</v>
      </c>
      <c r="Z28" s="80">
        <f t="shared" si="4"/>
        <v>0</v>
      </c>
      <c r="AA28" s="81" t="str">
        <f t="shared" si="5"/>
        <v>SRSA</v>
      </c>
      <c r="AB28" s="64">
        <f t="shared" si="6"/>
        <v>1</v>
      </c>
      <c r="AC28" s="65">
        <f t="shared" si="7"/>
        <v>0</v>
      </c>
      <c r="AD28" s="80">
        <f t="shared" si="8"/>
        <v>0</v>
      </c>
      <c r="AE28" s="81" t="str">
        <f t="shared" si="9"/>
        <v>-</v>
      </c>
      <c r="AF28" s="64">
        <f t="shared" si="10"/>
        <v>0</v>
      </c>
      <c r="AG28" s="82" t="s">
        <v>44</v>
      </c>
    </row>
    <row r="29" spans="1:33" ht="12.75">
      <c r="A29" s="62">
        <v>4102640</v>
      </c>
      <c r="B29" s="63">
        <v>1929</v>
      </c>
      <c r="C29" s="64" t="s">
        <v>144</v>
      </c>
      <c r="D29" s="65" t="s">
        <v>145</v>
      </c>
      <c r="E29" s="65" t="s">
        <v>146</v>
      </c>
      <c r="F29" s="66">
        <v>97013</v>
      </c>
      <c r="G29" s="67">
        <v>4298</v>
      </c>
      <c r="H29" s="68">
        <v>5032667861</v>
      </c>
      <c r="I29" s="69" t="s">
        <v>147</v>
      </c>
      <c r="J29" s="70" t="s">
        <v>41</v>
      </c>
      <c r="K29" s="71" t="s">
        <v>42</v>
      </c>
      <c r="L29" s="72">
        <v>4668.00347510059</v>
      </c>
      <c r="M29" s="73"/>
      <c r="N29" s="74">
        <v>10.28387788</v>
      </c>
      <c r="O29" s="70" t="s">
        <v>41</v>
      </c>
      <c r="P29" s="75"/>
      <c r="Q29" s="71" t="str">
        <f t="shared" si="0"/>
        <v>NO</v>
      </c>
      <c r="R29" s="76" t="s">
        <v>41</v>
      </c>
      <c r="S29" s="77">
        <v>164803.2</v>
      </c>
      <c r="T29" s="78">
        <v>17678.04</v>
      </c>
      <c r="U29" s="78">
        <v>21066.91217135135</v>
      </c>
      <c r="V29" s="79">
        <v>17445.796783042275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80">
        <f t="shared" si="4"/>
        <v>0</v>
      </c>
      <c r="AA29" s="81" t="str">
        <f t="shared" si="5"/>
        <v>-</v>
      </c>
      <c r="AB29" s="64">
        <f t="shared" si="6"/>
        <v>0</v>
      </c>
      <c r="AC29" s="65">
        <f t="shared" si="7"/>
        <v>0</v>
      </c>
      <c r="AD29" s="80">
        <f t="shared" si="8"/>
        <v>0</v>
      </c>
      <c r="AE29" s="81" t="str">
        <f t="shared" si="9"/>
        <v>-</v>
      </c>
      <c r="AF29" s="64">
        <f t="shared" si="10"/>
        <v>0</v>
      </c>
      <c r="AG29" s="82" t="s">
        <v>44</v>
      </c>
    </row>
    <row r="30" spans="1:33" ht="12.75">
      <c r="A30" s="62">
        <v>4102780</v>
      </c>
      <c r="B30" s="63">
        <v>2139</v>
      </c>
      <c r="C30" s="64" t="s">
        <v>148</v>
      </c>
      <c r="D30" s="65" t="s">
        <v>149</v>
      </c>
      <c r="E30" s="65" t="s">
        <v>150</v>
      </c>
      <c r="F30" s="66">
        <v>97392</v>
      </c>
      <c r="G30" s="67">
        <v>9721</v>
      </c>
      <c r="H30" s="68">
        <v>5037498488</v>
      </c>
      <c r="I30" s="69" t="s">
        <v>151</v>
      </c>
      <c r="J30" s="70" t="s">
        <v>41</v>
      </c>
      <c r="K30" s="71" t="s">
        <v>42</v>
      </c>
      <c r="L30" s="72">
        <v>2037.933700499</v>
      </c>
      <c r="M30" s="73"/>
      <c r="N30" s="74">
        <v>13.26570425</v>
      </c>
      <c r="O30" s="70" t="s">
        <v>41</v>
      </c>
      <c r="P30" s="75"/>
      <c r="Q30" s="71" t="str">
        <f t="shared" si="0"/>
        <v>NO</v>
      </c>
      <c r="R30" s="76" t="s">
        <v>41</v>
      </c>
      <c r="S30" s="77">
        <v>109507.98</v>
      </c>
      <c r="T30" s="78">
        <v>11624.36</v>
      </c>
      <c r="U30" s="78">
        <v>11947.943170414534</v>
      </c>
      <c r="V30" s="79">
        <v>12238.696681164529</v>
      </c>
      <c r="W30" s="64">
        <f t="shared" si="1"/>
        <v>0</v>
      </c>
      <c r="X30" s="65">
        <f t="shared" si="2"/>
        <v>0</v>
      </c>
      <c r="Y30" s="65">
        <f t="shared" si="3"/>
        <v>0</v>
      </c>
      <c r="Z30" s="80">
        <f t="shared" si="4"/>
        <v>0</v>
      </c>
      <c r="AA30" s="81" t="str">
        <f t="shared" si="5"/>
        <v>-</v>
      </c>
      <c r="AB30" s="64">
        <f t="shared" si="6"/>
        <v>0</v>
      </c>
      <c r="AC30" s="65">
        <f t="shared" si="7"/>
        <v>0</v>
      </c>
      <c r="AD30" s="80">
        <f t="shared" si="8"/>
        <v>0</v>
      </c>
      <c r="AE30" s="81" t="str">
        <f t="shared" si="9"/>
        <v>-</v>
      </c>
      <c r="AF30" s="64">
        <f t="shared" si="10"/>
        <v>0</v>
      </c>
      <c r="AG30" s="82" t="s">
        <v>44</v>
      </c>
    </row>
    <row r="31" spans="1:33" ht="12.75">
      <c r="A31" s="62">
        <v>4102800</v>
      </c>
      <c r="B31" s="63">
        <v>2185</v>
      </c>
      <c r="C31" s="64" t="s">
        <v>152</v>
      </c>
      <c r="D31" s="65" t="s">
        <v>153</v>
      </c>
      <c r="E31" s="65" t="s">
        <v>154</v>
      </c>
      <c r="F31" s="66">
        <v>97236</v>
      </c>
      <c r="G31" s="67">
        <v>1099</v>
      </c>
      <c r="H31" s="68">
        <v>5037607990</v>
      </c>
      <c r="I31" s="69" t="s">
        <v>155</v>
      </c>
      <c r="J31" s="70" t="s">
        <v>41</v>
      </c>
      <c r="K31" s="71" t="s">
        <v>42</v>
      </c>
      <c r="L31" s="72">
        <v>5641.01805929038</v>
      </c>
      <c r="M31" s="73"/>
      <c r="N31" s="74">
        <v>12.12691584</v>
      </c>
      <c r="O31" s="70" t="s">
        <v>41</v>
      </c>
      <c r="P31" s="75"/>
      <c r="Q31" s="71" t="str">
        <f t="shared" si="0"/>
        <v>NO</v>
      </c>
      <c r="R31" s="76" t="s">
        <v>41</v>
      </c>
      <c r="S31" s="77">
        <v>231545.92</v>
      </c>
      <c r="T31" s="78">
        <v>28586.31</v>
      </c>
      <c r="U31" s="78">
        <v>31082.61699487443</v>
      </c>
      <c r="V31" s="79">
        <v>23508.98279684842</v>
      </c>
      <c r="W31" s="64">
        <f t="shared" si="1"/>
        <v>0</v>
      </c>
      <c r="X31" s="65">
        <f t="shared" si="2"/>
        <v>0</v>
      </c>
      <c r="Y31" s="65">
        <f t="shared" si="3"/>
        <v>0</v>
      </c>
      <c r="Z31" s="80">
        <f t="shared" si="4"/>
        <v>0</v>
      </c>
      <c r="AA31" s="81" t="str">
        <f t="shared" si="5"/>
        <v>-</v>
      </c>
      <c r="AB31" s="64">
        <f t="shared" si="6"/>
        <v>0</v>
      </c>
      <c r="AC31" s="65">
        <f t="shared" si="7"/>
        <v>0</v>
      </c>
      <c r="AD31" s="80">
        <f t="shared" si="8"/>
        <v>0</v>
      </c>
      <c r="AE31" s="81" t="str">
        <f t="shared" si="9"/>
        <v>-</v>
      </c>
      <c r="AF31" s="64">
        <f t="shared" si="10"/>
        <v>0</v>
      </c>
      <c r="AG31" s="82" t="s">
        <v>44</v>
      </c>
    </row>
    <row r="32" spans="1:33" ht="12.75">
      <c r="A32" s="62">
        <v>4105760</v>
      </c>
      <c r="B32" s="63">
        <v>1972</v>
      </c>
      <c r="C32" s="64" t="s">
        <v>156</v>
      </c>
      <c r="D32" s="65" t="s">
        <v>157</v>
      </c>
      <c r="E32" s="65" t="s">
        <v>158</v>
      </c>
      <c r="F32" s="66">
        <v>97444</v>
      </c>
      <c r="G32" s="67">
        <v>9754</v>
      </c>
      <c r="H32" s="68">
        <v>5412472003</v>
      </c>
      <c r="I32" s="69" t="s">
        <v>68</v>
      </c>
      <c r="J32" s="70" t="s">
        <v>43</v>
      </c>
      <c r="K32" s="71" t="s">
        <v>42</v>
      </c>
      <c r="L32" s="72">
        <v>653.51685159346</v>
      </c>
      <c r="M32" s="73"/>
      <c r="N32" s="74">
        <v>15.80310881</v>
      </c>
      <c r="O32" s="70" t="s">
        <v>41</v>
      </c>
      <c r="P32" s="75"/>
      <c r="Q32" s="71" t="str">
        <f t="shared" si="0"/>
        <v>NO</v>
      </c>
      <c r="R32" s="76" t="s">
        <v>43</v>
      </c>
      <c r="S32" s="77">
        <v>36753.03</v>
      </c>
      <c r="T32" s="78">
        <v>5166.37</v>
      </c>
      <c r="U32" s="78">
        <v>4539.142208010331</v>
      </c>
      <c r="V32" s="79">
        <v>6520.502821049897</v>
      </c>
      <c r="W32" s="64">
        <f t="shared" si="1"/>
        <v>1</v>
      </c>
      <c r="X32" s="65">
        <f t="shared" si="2"/>
        <v>0</v>
      </c>
      <c r="Y32" s="65">
        <f t="shared" si="3"/>
        <v>0</v>
      </c>
      <c r="Z32" s="80">
        <f t="shared" si="4"/>
        <v>0</v>
      </c>
      <c r="AA32" s="81" t="str">
        <f t="shared" si="5"/>
        <v>-</v>
      </c>
      <c r="AB32" s="64">
        <f t="shared" si="6"/>
        <v>1</v>
      </c>
      <c r="AC32" s="65">
        <f t="shared" si="7"/>
        <v>0</v>
      </c>
      <c r="AD32" s="80">
        <f t="shared" si="8"/>
        <v>0</v>
      </c>
      <c r="AE32" s="81" t="str">
        <f t="shared" si="9"/>
        <v>-</v>
      </c>
      <c r="AF32" s="64">
        <f t="shared" si="10"/>
        <v>0</v>
      </c>
      <c r="AG32" s="82" t="s">
        <v>44</v>
      </c>
    </row>
    <row r="33" spans="1:33" ht="12.75">
      <c r="A33" s="62">
        <v>4102910</v>
      </c>
      <c r="B33" s="63">
        <v>2105</v>
      </c>
      <c r="C33" s="64" t="s">
        <v>159</v>
      </c>
      <c r="D33" s="65" t="s">
        <v>160</v>
      </c>
      <c r="E33" s="65" t="s">
        <v>161</v>
      </c>
      <c r="F33" s="66">
        <v>97327</v>
      </c>
      <c r="G33" s="67">
        <v>2399</v>
      </c>
      <c r="H33" s="68">
        <v>5414663105</v>
      </c>
      <c r="I33" s="69" t="s">
        <v>68</v>
      </c>
      <c r="J33" s="70" t="s">
        <v>43</v>
      </c>
      <c r="K33" s="71" t="s">
        <v>42</v>
      </c>
      <c r="L33" s="72">
        <v>524.62608864109</v>
      </c>
      <c r="M33" s="73"/>
      <c r="N33" s="74">
        <v>10.64049587</v>
      </c>
      <c r="O33" s="70" t="s">
        <v>41</v>
      </c>
      <c r="P33" s="75"/>
      <c r="Q33" s="71" t="str">
        <f t="shared" si="0"/>
        <v>NO</v>
      </c>
      <c r="R33" s="76" t="s">
        <v>43</v>
      </c>
      <c r="S33" s="77">
        <v>40984.28</v>
      </c>
      <c r="T33" s="78">
        <v>3606.45</v>
      </c>
      <c r="U33" s="78">
        <v>3387.0435290536516</v>
      </c>
      <c r="V33" s="79">
        <v>5472.93561591578</v>
      </c>
      <c r="W33" s="64">
        <f t="shared" si="1"/>
        <v>1</v>
      </c>
      <c r="X33" s="65">
        <f t="shared" si="2"/>
        <v>1</v>
      </c>
      <c r="Y33" s="65">
        <f t="shared" si="3"/>
        <v>0</v>
      </c>
      <c r="Z33" s="80">
        <f t="shared" si="4"/>
        <v>0</v>
      </c>
      <c r="AA33" s="81" t="str">
        <f t="shared" si="5"/>
        <v>SRSA</v>
      </c>
      <c r="AB33" s="64">
        <f t="shared" si="6"/>
        <v>1</v>
      </c>
      <c r="AC33" s="65">
        <f t="shared" si="7"/>
        <v>0</v>
      </c>
      <c r="AD33" s="80">
        <f t="shared" si="8"/>
        <v>0</v>
      </c>
      <c r="AE33" s="81" t="str">
        <f t="shared" si="9"/>
        <v>-</v>
      </c>
      <c r="AF33" s="64">
        <f t="shared" si="10"/>
        <v>0</v>
      </c>
      <c r="AG33" s="82" t="s">
        <v>44</v>
      </c>
    </row>
    <row r="34" spans="1:33" ht="12.75">
      <c r="A34" s="62">
        <v>4102940</v>
      </c>
      <c r="B34" s="63">
        <v>2042</v>
      </c>
      <c r="C34" s="64" t="s">
        <v>162</v>
      </c>
      <c r="D34" s="65" t="s">
        <v>163</v>
      </c>
      <c r="E34" s="65" t="s">
        <v>164</v>
      </c>
      <c r="F34" s="66">
        <v>97502</v>
      </c>
      <c r="G34" s="67">
        <v>2279</v>
      </c>
      <c r="H34" s="68">
        <v>5414946200</v>
      </c>
      <c r="I34" s="69" t="s">
        <v>151</v>
      </c>
      <c r="J34" s="70" t="s">
        <v>41</v>
      </c>
      <c r="K34" s="71" t="s">
        <v>42</v>
      </c>
      <c r="L34" s="72">
        <v>4163.23686034349</v>
      </c>
      <c r="M34" s="73"/>
      <c r="N34" s="74">
        <v>12.04357474</v>
      </c>
      <c r="O34" s="70" t="s">
        <v>41</v>
      </c>
      <c r="P34" s="75"/>
      <c r="Q34" s="71" t="str">
        <f t="shared" si="0"/>
        <v>NO</v>
      </c>
      <c r="R34" s="76" t="s">
        <v>41</v>
      </c>
      <c r="S34" s="77">
        <v>159279.03</v>
      </c>
      <c r="T34" s="78">
        <v>19867.67</v>
      </c>
      <c r="U34" s="78">
        <v>21273.99019199402</v>
      </c>
      <c r="V34" s="79">
        <v>15821.171618366161</v>
      </c>
      <c r="W34" s="64">
        <f t="shared" si="1"/>
        <v>0</v>
      </c>
      <c r="X34" s="65">
        <f t="shared" si="2"/>
        <v>0</v>
      </c>
      <c r="Y34" s="65">
        <f t="shared" si="3"/>
        <v>0</v>
      </c>
      <c r="Z34" s="80">
        <f t="shared" si="4"/>
        <v>0</v>
      </c>
      <c r="AA34" s="81" t="str">
        <f t="shared" si="5"/>
        <v>-</v>
      </c>
      <c r="AB34" s="64">
        <f t="shared" si="6"/>
        <v>0</v>
      </c>
      <c r="AC34" s="65">
        <f t="shared" si="7"/>
        <v>0</v>
      </c>
      <c r="AD34" s="80">
        <f t="shared" si="8"/>
        <v>0</v>
      </c>
      <c r="AE34" s="81" t="str">
        <f t="shared" si="9"/>
        <v>-</v>
      </c>
      <c r="AF34" s="64">
        <f t="shared" si="10"/>
        <v>0</v>
      </c>
      <c r="AG34" s="82" t="s">
        <v>44</v>
      </c>
    </row>
    <row r="35" spans="1:33" ht="12.75">
      <c r="A35" s="62">
        <v>4102840</v>
      </c>
      <c r="B35" s="63">
        <v>2191</v>
      </c>
      <c r="C35" s="64" t="s">
        <v>165</v>
      </c>
      <c r="D35" s="65" t="s">
        <v>166</v>
      </c>
      <c r="E35" s="65" t="s">
        <v>167</v>
      </c>
      <c r="F35" s="66">
        <v>97351</v>
      </c>
      <c r="G35" s="67">
        <v>1096</v>
      </c>
      <c r="H35" s="68">
        <v>5038380030</v>
      </c>
      <c r="I35" s="69" t="s">
        <v>94</v>
      </c>
      <c r="J35" s="70" t="s">
        <v>41</v>
      </c>
      <c r="K35" s="71" t="s">
        <v>42</v>
      </c>
      <c r="L35" s="72">
        <v>2290.8620976849</v>
      </c>
      <c r="M35" s="73"/>
      <c r="N35" s="74">
        <v>14.09706174</v>
      </c>
      <c r="O35" s="70" t="s">
        <v>41</v>
      </c>
      <c r="P35" s="75"/>
      <c r="Q35" s="71" t="str">
        <f t="shared" si="0"/>
        <v>NO</v>
      </c>
      <c r="R35" s="76" t="s">
        <v>41</v>
      </c>
      <c r="S35" s="77">
        <v>150077.74</v>
      </c>
      <c r="T35" s="78">
        <v>19509.55</v>
      </c>
      <c r="U35" s="78">
        <v>16533.461867336075</v>
      </c>
      <c r="V35" s="79">
        <v>14058.604436302685</v>
      </c>
      <c r="W35" s="64">
        <f t="shared" si="1"/>
        <v>0</v>
      </c>
      <c r="X35" s="65">
        <f t="shared" si="2"/>
        <v>0</v>
      </c>
      <c r="Y35" s="65">
        <f t="shared" si="3"/>
        <v>0</v>
      </c>
      <c r="Z35" s="80">
        <f t="shared" si="4"/>
        <v>0</v>
      </c>
      <c r="AA35" s="81" t="str">
        <f t="shared" si="5"/>
        <v>-</v>
      </c>
      <c r="AB35" s="64">
        <f t="shared" si="6"/>
        <v>0</v>
      </c>
      <c r="AC35" s="65">
        <f t="shared" si="7"/>
        <v>0</v>
      </c>
      <c r="AD35" s="80">
        <f t="shared" si="8"/>
        <v>0</v>
      </c>
      <c r="AE35" s="81" t="str">
        <f t="shared" si="9"/>
        <v>-</v>
      </c>
      <c r="AF35" s="64">
        <f t="shared" si="10"/>
        <v>0</v>
      </c>
      <c r="AG35" s="82" t="s">
        <v>44</v>
      </c>
    </row>
    <row r="36" spans="1:33" ht="12.75">
      <c r="A36" s="62">
        <v>4103260</v>
      </c>
      <c r="B36" s="63">
        <v>1945</v>
      </c>
      <c r="C36" s="64" t="s">
        <v>168</v>
      </c>
      <c r="D36" s="65" t="s">
        <v>169</v>
      </c>
      <c r="E36" s="65" t="s">
        <v>170</v>
      </c>
      <c r="F36" s="66">
        <v>97016</v>
      </c>
      <c r="G36" s="67">
        <v>678</v>
      </c>
      <c r="H36" s="68">
        <v>5037280587</v>
      </c>
      <c r="I36" s="69" t="s">
        <v>79</v>
      </c>
      <c r="J36" s="70" t="s">
        <v>43</v>
      </c>
      <c r="K36" s="71" t="s">
        <v>42</v>
      </c>
      <c r="L36" s="72">
        <v>793.23234825032</v>
      </c>
      <c r="M36" s="73"/>
      <c r="N36" s="74">
        <v>9.424603175</v>
      </c>
      <c r="O36" s="70" t="s">
        <v>41</v>
      </c>
      <c r="P36" s="75"/>
      <c r="Q36" s="71" t="str">
        <f t="shared" si="0"/>
        <v>NO</v>
      </c>
      <c r="R36" s="76" t="s">
        <v>43</v>
      </c>
      <c r="S36" s="77">
        <v>36163.63</v>
      </c>
      <c r="T36" s="78">
        <v>3831.85</v>
      </c>
      <c r="U36" s="78">
        <v>4092.475638944375</v>
      </c>
      <c r="V36" s="79">
        <v>6138.099705827618</v>
      </c>
      <c r="W36" s="64">
        <f t="shared" si="1"/>
        <v>1</v>
      </c>
      <c r="X36" s="65">
        <f t="shared" si="2"/>
        <v>0</v>
      </c>
      <c r="Y36" s="65">
        <f t="shared" si="3"/>
        <v>0</v>
      </c>
      <c r="Z36" s="80">
        <f t="shared" si="4"/>
        <v>0</v>
      </c>
      <c r="AA36" s="81" t="str">
        <f t="shared" si="5"/>
        <v>-</v>
      </c>
      <c r="AB36" s="64">
        <f t="shared" si="6"/>
        <v>1</v>
      </c>
      <c r="AC36" s="65">
        <f t="shared" si="7"/>
        <v>0</v>
      </c>
      <c r="AD36" s="80">
        <f t="shared" si="8"/>
        <v>0</v>
      </c>
      <c r="AE36" s="81" t="str">
        <f t="shared" si="9"/>
        <v>-</v>
      </c>
      <c r="AF36" s="64">
        <f t="shared" si="10"/>
        <v>0</v>
      </c>
      <c r="AG36" s="82" t="s">
        <v>44</v>
      </c>
    </row>
    <row r="37" spans="1:33" ht="12.75">
      <c r="A37" s="62">
        <v>4103270</v>
      </c>
      <c r="B37" s="63">
        <v>1927</v>
      </c>
      <c r="C37" s="64" t="s">
        <v>171</v>
      </c>
      <c r="D37" s="65" t="s">
        <v>172</v>
      </c>
      <c r="E37" s="65" t="s">
        <v>173</v>
      </c>
      <c r="F37" s="66">
        <v>97017</v>
      </c>
      <c r="G37" s="67">
        <v>9796</v>
      </c>
      <c r="H37" s="68">
        <v>5038243535</v>
      </c>
      <c r="I37" s="69" t="s">
        <v>79</v>
      </c>
      <c r="J37" s="70" t="s">
        <v>43</v>
      </c>
      <c r="K37" s="71" t="s">
        <v>42</v>
      </c>
      <c r="L37" s="72">
        <v>681.34285714286</v>
      </c>
      <c r="M37" s="73"/>
      <c r="N37" s="74">
        <v>9.451795841</v>
      </c>
      <c r="O37" s="70" t="s">
        <v>41</v>
      </c>
      <c r="P37" s="75"/>
      <c r="Q37" s="71" t="str">
        <f t="shared" si="0"/>
        <v>NO</v>
      </c>
      <c r="R37" s="76" t="s">
        <v>43</v>
      </c>
      <c r="S37" s="77">
        <v>35000.97</v>
      </c>
      <c r="T37" s="78">
        <v>3187.84</v>
      </c>
      <c r="U37" s="78">
        <v>3469.837645482659</v>
      </c>
      <c r="V37" s="79">
        <v>5135.014374062075</v>
      </c>
      <c r="W37" s="64">
        <f t="shared" si="1"/>
        <v>1</v>
      </c>
      <c r="X37" s="65">
        <f t="shared" si="2"/>
        <v>0</v>
      </c>
      <c r="Y37" s="65">
        <f t="shared" si="3"/>
        <v>0</v>
      </c>
      <c r="Z37" s="80">
        <f t="shared" si="4"/>
        <v>0</v>
      </c>
      <c r="AA37" s="81" t="str">
        <f t="shared" si="5"/>
        <v>-</v>
      </c>
      <c r="AB37" s="64">
        <f t="shared" si="6"/>
        <v>1</v>
      </c>
      <c r="AC37" s="65">
        <f t="shared" si="7"/>
        <v>0</v>
      </c>
      <c r="AD37" s="80">
        <f t="shared" si="8"/>
        <v>0</v>
      </c>
      <c r="AE37" s="81" t="str">
        <f t="shared" si="9"/>
        <v>-</v>
      </c>
      <c r="AF37" s="64">
        <f t="shared" si="10"/>
        <v>0</v>
      </c>
      <c r="AG37" s="82" t="s">
        <v>44</v>
      </c>
    </row>
    <row r="38" spans="1:33" ht="12.75">
      <c r="A38" s="62">
        <v>4103330</v>
      </c>
      <c r="B38" s="63">
        <v>2006</v>
      </c>
      <c r="C38" s="64" t="s">
        <v>174</v>
      </c>
      <c r="D38" s="65" t="s">
        <v>175</v>
      </c>
      <c r="E38" s="65" t="s">
        <v>176</v>
      </c>
      <c r="F38" s="66">
        <v>97823</v>
      </c>
      <c r="G38" s="67">
        <v>615</v>
      </c>
      <c r="H38" s="68">
        <v>5413842581</v>
      </c>
      <c r="I38" s="69" t="s">
        <v>68</v>
      </c>
      <c r="J38" s="70" t="s">
        <v>43</v>
      </c>
      <c r="K38" s="71" t="s">
        <v>42</v>
      </c>
      <c r="L38" s="72">
        <v>156.90691678519</v>
      </c>
      <c r="M38" s="73" t="s">
        <v>72</v>
      </c>
      <c r="N38" s="74">
        <v>10.98265896</v>
      </c>
      <c r="O38" s="70" t="s">
        <v>41</v>
      </c>
      <c r="P38" s="75"/>
      <c r="Q38" s="71" t="str">
        <f t="shared" si="0"/>
        <v>NO</v>
      </c>
      <c r="R38" s="76" t="s">
        <v>43</v>
      </c>
      <c r="S38" s="77">
        <v>9940.71</v>
      </c>
      <c r="T38" s="78">
        <v>901.61</v>
      </c>
      <c r="U38" s="78">
        <v>911.9247914355236</v>
      </c>
      <c r="V38" s="79">
        <v>2638.4391128608977</v>
      </c>
      <c r="W38" s="64">
        <f t="shared" si="1"/>
        <v>1</v>
      </c>
      <c r="X38" s="65">
        <f t="shared" si="2"/>
        <v>1</v>
      </c>
      <c r="Y38" s="65">
        <f t="shared" si="3"/>
        <v>0</v>
      </c>
      <c r="Z38" s="80">
        <f t="shared" si="4"/>
        <v>0</v>
      </c>
      <c r="AA38" s="81" t="str">
        <f t="shared" si="5"/>
        <v>SRSA</v>
      </c>
      <c r="AB38" s="64">
        <f t="shared" si="6"/>
        <v>1</v>
      </c>
      <c r="AC38" s="65">
        <f t="shared" si="7"/>
        <v>0</v>
      </c>
      <c r="AD38" s="80">
        <f t="shared" si="8"/>
        <v>0</v>
      </c>
      <c r="AE38" s="81" t="str">
        <f t="shared" si="9"/>
        <v>-</v>
      </c>
      <c r="AF38" s="64">
        <f t="shared" si="10"/>
        <v>0</v>
      </c>
      <c r="AG38" s="82" t="s">
        <v>44</v>
      </c>
    </row>
    <row r="39" spans="1:33" ht="12.75">
      <c r="A39" s="62">
        <v>4103660</v>
      </c>
      <c r="B39" s="63">
        <v>1965</v>
      </c>
      <c r="C39" s="64" t="s">
        <v>177</v>
      </c>
      <c r="D39" s="65" t="s">
        <v>178</v>
      </c>
      <c r="E39" s="65" t="s">
        <v>179</v>
      </c>
      <c r="F39" s="66">
        <v>97420</v>
      </c>
      <c r="G39" s="67">
        <v>102</v>
      </c>
      <c r="H39" s="68">
        <v>5412673104</v>
      </c>
      <c r="I39" s="69" t="s">
        <v>40</v>
      </c>
      <c r="J39" s="70" t="s">
        <v>41</v>
      </c>
      <c r="K39" s="71" t="s">
        <v>42</v>
      </c>
      <c r="L39" s="72">
        <v>3273.77936688313</v>
      </c>
      <c r="M39" s="73"/>
      <c r="N39" s="74">
        <v>19.84585742</v>
      </c>
      <c r="O39" s="70" t="s">
        <v>41</v>
      </c>
      <c r="P39" s="75"/>
      <c r="Q39" s="71" t="str">
        <f t="shared" si="0"/>
        <v>NO</v>
      </c>
      <c r="R39" s="76" t="s">
        <v>43</v>
      </c>
      <c r="S39" s="77">
        <v>285050.06</v>
      </c>
      <c r="T39" s="78">
        <v>34374.21</v>
      </c>
      <c r="U39" s="78">
        <v>27790.02077037871</v>
      </c>
      <c r="V39" s="79">
        <v>22308.065608775454</v>
      </c>
      <c r="W39" s="64">
        <f t="shared" si="1"/>
        <v>0</v>
      </c>
      <c r="X39" s="65">
        <f t="shared" si="2"/>
        <v>0</v>
      </c>
      <c r="Y39" s="65">
        <f t="shared" si="3"/>
        <v>0</v>
      </c>
      <c r="Z39" s="80">
        <f t="shared" si="4"/>
        <v>0</v>
      </c>
      <c r="AA39" s="81" t="str">
        <f t="shared" si="5"/>
        <v>-</v>
      </c>
      <c r="AB39" s="64">
        <f t="shared" si="6"/>
        <v>1</v>
      </c>
      <c r="AC39" s="65">
        <f t="shared" si="7"/>
        <v>0</v>
      </c>
      <c r="AD39" s="80">
        <f t="shared" si="8"/>
        <v>0</v>
      </c>
      <c r="AE39" s="81" t="str">
        <f t="shared" si="9"/>
        <v>-</v>
      </c>
      <c r="AF39" s="64">
        <f t="shared" si="10"/>
        <v>0</v>
      </c>
      <c r="AG39" s="82" t="s">
        <v>44</v>
      </c>
    </row>
    <row r="40" spans="1:33" ht="12.75">
      <c r="A40" s="62">
        <v>4103390</v>
      </c>
      <c r="B40" s="63">
        <v>1964</v>
      </c>
      <c r="C40" s="64" t="s">
        <v>180</v>
      </c>
      <c r="D40" s="65" t="s">
        <v>181</v>
      </c>
      <c r="E40" s="65" t="s">
        <v>182</v>
      </c>
      <c r="F40" s="66">
        <v>97423</v>
      </c>
      <c r="G40" s="67">
        <v>1937</v>
      </c>
      <c r="H40" s="68">
        <v>5413962181</v>
      </c>
      <c r="I40" s="69" t="s">
        <v>131</v>
      </c>
      <c r="J40" s="70" t="s">
        <v>41</v>
      </c>
      <c r="K40" s="71" t="s">
        <v>42</v>
      </c>
      <c r="L40" s="72">
        <v>932.79139557452</v>
      </c>
      <c r="M40" s="73"/>
      <c r="N40" s="74">
        <v>14.29752066</v>
      </c>
      <c r="O40" s="70" t="s">
        <v>41</v>
      </c>
      <c r="P40" s="75"/>
      <c r="Q40" s="71" t="str">
        <f t="shared" si="0"/>
        <v>NO</v>
      </c>
      <c r="R40" s="76" t="s">
        <v>43</v>
      </c>
      <c r="S40" s="77">
        <v>71721.18</v>
      </c>
      <c r="T40" s="78">
        <v>7496.46</v>
      </c>
      <c r="U40" s="78">
        <v>6546.063348432444</v>
      </c>
      <c r="V40" s="79">
        <v>5681.890399518853</v>
      </c>
      <c r="W40" s="64">
        <f t="shared" si="1"/>
        <v>0</v>
      </c>
      <c r="X40" s="65">
        <f t="shared" si="2"/>
        <v>0</v>
      </c>
      <c r="Y40" s="65">
        <f t="shared" si="3"/>
        <v>0</v>
      </c>
      <c r="Z40" s="80">
        <f t="shared" si="4"/>
        <v>0</v>
      </c>
      <c r="AA40" s="81" t="str">
        <f t="shared" si="5"/>
        <v>-</v>
      </c>
      <c r="AB40" s="64">
        <f t="shared" si="6"/>
        <v>1</v>
      </c>
      <c r="AC40" s="65">
        <f t="shared" si="7"/>
        <v>0</v>
      </c>
      <c r="AD40" s="80">
        <f t="shared" si="8"/>
        <v>0</v>
      </c>
      <c r="AE40" s="81" t="str">
        <f t="shared" si="9"/>
        <v>-</v>
      </c>
      <c r="AF40" s="64">
        <f t="shared" si="10"/>
        <v>0</v>
      </c>
      <c r="AG40" s="82" t="s">
        <v>44</v>
      </c>
    </row>
    <row r="41" spans="1:33" ht="12.75">
      <c r="A41" s="62">
        <v>4103420</v>
      </c>
      <c r="B41" s="63">
        <v>2186</v>
      </c>
      <c r="C41" s="64" t="s">
        <v>183</v>
      </c>
      <c r="D41" s="65" t="s">
        <v>184</v>
      </c>
      <c r="E41" s="65" t="s">
        <v>185</v>
      </c>
      <c r="F41" s="66">
        <v>97019</v>
      </c>
      <c r="G41" s="67">
        <v>9629</v>
      </c>
      <c r="H41" s="68">
        <v>5036953612</v>
      </c>
      <c r="I41" s="69" t="s">
        <v>79</v>
      </c>
      <c r="J41" s="70" t="s">
        <v>43</v>
      </c>
      <c r="K41" s="71" t="s">
        <v>42</v>
      </c>
      <c r="L41" s="72">
        <v>570.17375679874</v>
      </c>
      <c r="M41" s="73"/>
      <c r="N41" s="74">
        <v>2.75862069</v>
      </c>
      <c r="O41" s="70" t="s">
        <v>41</v>
      </c>
      <c r="P41" s="75"/>
      <c r="Q41" s="71" t="str">
        <f t="shared" si="0"/>
        <v>NO</v>
      </c>
      <c r="R41" s="76" t="s">
        <v>43</v>
      </c>
      <c r="S41" s="77">
        <v>16857.01</v>
      </c>
      <c r="T41" s="78">
        <v>866.33</v>
      </c>
      <c r="U41" s="78">
        <v>1807.0994116021052</v>
      </c>
      <c r="V41" s="79">
        <v>4263.984017702225</v>
      </c>
      <c r="W41" s="64">
        <f t="shared" si="1"/>
        <v>1</v>
      </c>
      <c r="X41" s="65">
        <f t="shared" si="2"/>
        <v>1</v>
      </c>
      <c r="Y41" s="65">
        <f t="shared" si="3"/>
        <v>0</v>
      </c>
      <c r="Z41" s="80">
        <f t="shared" si="4"/>
        <v>0</v>
      </c>
      <c r="AA41" s="81" t="str">
        <f t="shared" si="5"/>
        <v>SRSA</v>
      </c>
      <c r="AB41" s="64">
        <f t="shared" si="6"/>
        <v>1</v>
      </c>
      <c r="AC41" s="65">
        <f t="shared" si="7"/>
        <v>0</v>
      </c>
      <c r="AD41" s="80">
        <f t="shared" si="8"/>
        <v>0</v>
      </c>
      <c r="AE41" s="81" t="str">
        <f t="shared" si="9"/>
        <v>-</v>
      </c>
      <c r="AF41" s="64">
        <f t="shared" si="10"/>
        <v>0</v>
      </c>
      <c r="AG41" s="82" t="s">
        <v>44</v>
      </c>
    </row>
    <row r="42" spans="1:33" ht="12.75">
      <c r="A42" s="62">
        <v>4103480</v>
      </c>
      <c r="B42" s="63">
        <v>1901</v>
      </c>
      <c r="C42" s="64" t="s">
        <v>186</v>
      </c>
      <c r="D42" s="65" t="s">
        <v>187</v>
      </c>
      <c r="E42" s="65" t="s">
        <v>188</v>
      </c>
      <c r="F42" s="66">
        <v>97339</v>
      </c>
      <c r="G42" s="67">
        <v>1198</v>
      </c>
      <c r="H42" s="68">
        <v>5417575811</v>
      </c>
      <c r="I42" s="69" t="s">
        <v>189</v>
      </c>
      <c r="J42" s="70" t="s">
        <v>41</v>
      </c>
      <c r="K42" s="71" t="s">
        <v>42</v>
      </c>
      <c r="L42" s="72">
        <v>6222.58394604456</v>
      </c>
      <c r="M42" s="73"/>
      <c r="N42" s="74">
        <v>9.382122056</v>
      </c>
      <c r="O42" s="70" t="s">
        <v>41</v>
      </c>
      <c r="P42" s="75"/>
      <c r="Q42" s="71" t="str">
        <f t="shared" si="0"/>
        <v>NO</v>
      </c>
      <c r="R42" s="76" t="s">
        <v>41</v>
      </c>
      <c r="S42" s="77">
        <v>314612.97</v>
      </c>
      <c r="T42" s="78">
        <v>29138.85</v>
      </c>
      <c r="U42" s="78">
        <v>34960.98371060819</v>
      </c>
      <c r="V42" s="79">
        <v>29128.577177241816</v>
      </c>
      <c r="W42" s="64">
        <f t="shared" si="1"/>
        <v>0</v>
      </c>
      <c r="X42" s="65">
        <f t="shared" si="2"/>
        <v>0</v>
      </c>
      <c r="Y42" s="65">
        <f t="shared" si="3"/>
        <v>0</v>
      </c>
      <c r="Z42" s="80">
        <f t="shared" si="4"/>
        <v>0</v>
      </c>
      <c r="AA42" s="81" t="str">
        <f t="shared" si="5"/>
        <v>-</v>
      </c>
      <c r="AB42" s="64">
        <f t="shared" si="6"/>
        <v>0</v>
      </c>
      <c r="AC42" s="65">
        <f t="shared" si="7"/>
        <v>0</v>
      </c>
      <c r="AD42" s="80">
        <f t="shared" si="8"/>
        <v>0</v>
      </c>
      <c r="AE42" s="81" t="str">
        <f t="shared" si="9"/>
        <v>-</v>
      </c>
      <c r="AF42" s="64">
        <f t="shared" si="10"/>
        <v>0</v>
      </c>
      <c r="AG42" s="82" t="s">
        <v>44</v>
      </c>
    </row>
    <row r="43" spans="1:33" ht="12.75">
      <c r="A43" s="62">
        <v>4103540</v>
      </c>
      <c r="B43" s="63">
        <v>2216</v>
      </c>
      <c r="C43" s="64" t="s">
        <v>190</v>
      </c>
      <c r="D43" s="65" t="s">
        <v>191</v>
      </c>
      <c r="E43" s="65" t="s">
        <v>192</v>
      </c>
      <c r="F43" s="66">
        <v>97824</v>
      </c>
      <c r="G43" s="67">
        <v>68</v>
      </c>
      <c r="H43" s="68">
        <v>5415684424</v>
      </c>
      <c r="I43" s="69" t="s">
        <v>68</v>
      </c>
      <c r="J43" s="70" t="s">
        <v>43</v>
      </c>
      <c r="K43" s="71" t="s">
        <v>42</v>
      </c>
      <c r="L43" s="72">
        <v>218.44113817215</v>
      </c>
      <c r="M43" s="73"/>
      <c r="N43" s="74">
        <v>13.24786325</v>
      </c>
      <c r="O43" s="70" t="s">
        <v>41</v>
      </c>
      <c r="P43" s="75"/>
      <c r="Q43" s="71" t="str">
        <f t="shared" si="0"/>
        <v>NO</v>
      </c>
      <c r="R43" s="76" t="s">
        <v>43</v>
      </c>
      <c r="S43" s="77">
        <v>8931.98</v>
      </c>
      <c r="T43" s="78">
        <v>1127.02</v>
      </c>
      <c r="U43" s="78">
        <v>1148.133167387938</v>
      </c>
      <c r="V43" s="79">
        <v>3061.2087582860795</v>
      </c>
      <c r="W43" s="64">
        <f t="shared" si="1"/>
        <v>1</v>
      </c>
      <c r="X43" s="65">
        <f t="shared" si="2"/>
        <v>1</v>
      </c>
      <c r="Y43" s="65">
        <f t="shared" si="3"/>
        <v>0</v>
      </c>
      <c r="Z43" s="80">
        <f t="shared" si="4"/>
        <v>0</v>
      </c>
      <c r="AA43" s="81" t="str">
        <f t="shared" si="5"/>
        <v>SRSA</v>
      </c>
      <c r="AB43" s="64">
        <f t="shared" si="6"/>
        <v>1</v>
      </c>
      <c r="AC43" s="65">
        <f t="shared" si="7"/>
        <v>0</v>
      </c>
      <c r="AD43" s="80">
        <f t="shared" si="8"/>
        <v>0</v>
      </c>
      <c r="AE43" s="81" t="str">
        <f t="shared" si="9"/>
        <v>-</v>
      </c>
      <c r="AF43" s="64">
        <f t="shared" si="10"/>
        <v>0</v>
      </c>
      <c r="AG43" s="82" t="s">
        <v>44</v>
      </c>
    </row>
    <row r="44" spans="1:33" ht="12.75">
      <c r="A44" s="62">
        <v>4103690</v>
      </c>
      <c r="B44" s="63">
        <v>2086</v>
      </c>
      <c r="C44" s="64" t="s">
        <v>193</v>
      </c>
      <c r="D44" s="65" t="s">
        <v>194</v>
      </c>
      <c r="E44" s="65" t="s">
        <v>195</v>
      </c>
      <c r="F44" s="66">
        <v>97426</v>
      </c>
      <c r="G44" s="67">
        <v>9633</v>
      </c>
      <c r="H44" s="68">
        <v>5418956000</v>
      </c>
      <c r="I44" s="69" t="s">
        <v>196</v>
      </c>
      <c r="J44" s="70" t="s">
        <v>41</v>
      </c>
      <c r="K44" s="71" t="s">
        <v>42</v>
      </c>
      <c r="L44" s="72">
        <v>1053.24249410336</v>
      </c>
      <c r="M44" s="73"/>
      <c r="N44" s="74">
        <v>17.80104712</v>
      </c>
      <c r="O44" s="70" t="s">
        <v>41</v>
      </c>
      <c r="P44" s="75"/>
      <c r="Q44" s="71" t="str">
        <f t="shared" si="0"/>
        <v>NO</v>
      </c>
      <c r="R44" s="76" t="s">
        <v>41</v>
      </c>
      <c r="S44" s="77">
        <v>70930.18</v>
      </c>
      <c r="T44" s="78">
        <v>10012.31</v>
      </c>
      <c r="U44" s="78">
        <v>8498.049758362678</v>
      </c>
      <c r="V44" s="79">
        <v>7215.408405998914</v>
      </c>
      <c r="W44" s="64">
        <f t="shared" si="1"/>
        <v>0</v>
      </c>
      <c r="X44" s="65">
        <f t="shared" si="2"/>
        <v>0</v>
      </c>
      <c r="Y44" s="65">
        <f t="shared" si="3"/>
        <v>0</v>
      </c>
      <c r="Z44" s="80">
        <f t="shared" si="4"/>
        <v>0</v>
      </c>
      <c r="AA44" s="81" t="str">
        <f t="shared" si="5"/>
        <v>-</v>
      </c>
      <c r="AB44" s="64">
        <f t="shared" si="6"/>
        <v>0</v>
      </c>
      <c r="AC44" s="65">
        <f t="shared" si="7"/>
        <v>0</v>
      </c>
      <c r="AD44" s="80">
        <f t="shared" si="8"/>
        <v>0</v>
      </c>
      <c r="AE44" s="81" t="str">
        <f t="shared" si="9"/>
        <v>-</v>
      </c>
      <c r="AF44" s="64">
        <f t="shared" si="10"/>
        <v>0</v>
      </c>
      <c r="AG44" s="82" t="s">
        <v>44</v>
      </c>
    </row>
    <row r="45" spans="1:33" ht="12.75">
      <c r="A45" s="62">
        <v>4103720</v>
      </c>
      <c r="B45" s="63">
        <v>1970</v>
      </c>
      <c r="C45" s="64" t="s">
        <v>197</v>
      </c>
      <c r="D45" s="65" t="s">
        <v>198</v>
      </c>
      <c r="E45" s="65" t="s">
        <v>199</v>
      </c>
      <c r="F45" s="66">
        <v>97754</v>
      </c>
      <c r="G45" s="67">
        <v>2498</v>
      </c>
      <c r="H45" s="68">
        <v>5414475664</v>
      </c>
      <c r="I45" s="69" t="s">
        <v>48</v>
      </c>
      <c r="J45" s="70" t="s">
        <v>41</v>
      </c>
      <c r="K45" s="71" t="s">
        <v>42</v>
      </c>
      <c r="L45" s="72">
        <v>2795.58260479415</v>
      </c>
      <c r="M45" s="73" t="s">
        <v>72</v>
      </c>
      <c r="N45" s="74">
        <v>14.67221644</v>
      </c>
      <c r="O45" s="70" t="s">
        <v>41</v>
      </c>
      <c r="P45" s="75"/>
      <c r="Q45" s="71" t="str">
        <f t="shared" si="0"/>
        <v>NO</v>
      </c>
      <c r="R45" s="76" t="s">
        <v>43</v>
      </c>
      <c r="S45" s="77">
        <v>169095.09</v>
      </c>
      <c r="T45" s="78">
        <v>22587.55</v>
      </c>
      <c r="U45" s="78">
        <v>19564.025761081746</v>
      </c>
      <c r="V45" s="79">
        <v>18592.388452226172</v>
      </c>
      <c r="W45" s="64">
        <f t="shared" si="1"/>
        <v>0</v>
      </c>
      <c r="X45" s="65">
        <f t="shared" si="2"/>
        <v>1</v>
      </c>
      <c r="Y45" s="65">
        <f t="shared" si="3"/>
        <v>0</v>
      </c>
      <c r="Z45" s="80">
        <f t="shared" si="4"/>
        <v>0</v>
      </c>
      <c r="AA45" s="81" t="str">
        <f t="shared" si="5"/>
        <v>-</v>
      </c>
      <c r="AB45" s="64">
        <f t="shared" si="6"/>
        <v>1</v>
      </c>
      <c r="AC45" s="65">
        <f t="shared" si="7"/>
        <v>0</v>
      </c>
      <c r="AD45" s="80">
        <f t="shared" si="8"/>
        <v>0</v>
      </c>
      <c r="AE45" s="81" t="str">
        <f t="shared" si="9"/>
        <v>-</v>
      </c>
      <c r="AF45" s="64">
        <f t="shared" si="10"/>
        <v>0</v>
      </c>
      <c r="AG45" s="82" t="s">
        <v>44</v>
      </c>
    </row>
    <row r="46" spans="1:33" ht="12.75">
      <c r="A46" s="62">
        <v>4103780</v>
      </c>
      <c r="B46" s="63">
        <v>2089</v>
      </c>
      <c r="C46" s="64" t="s">
        <v>200</v>
      </c>
      <c r="D46" s="65" t="s">
        <v>201</v>
      </c>
      <c r="E46" s="65" t="s">
        <v>120</v>
      </c>
      <c r="F46" s="66">
        <v>97402</v>
      </c>
      <c r="G46" s="67">
        <v>9206</v>
      </c>
      <c r="H46" s="68">
        <v>5419352100</v>
      </c>
      <c r="I46" s="69" t="s">
        <v>79</v>
      </c>
      <c r="J46" s="70" t="s">
        <v>43</v>
      </c>
      <c r="K46" s="71" t="s">
        <v>42</v>
      </c>
      <c r="L46" s="72">
        <v>260.26231624562</v>
      </c>
      <c r="M46" s="73"/>
      <c r="N46" s="74">
        <v>5.336426914</v>
      </c>
      <c r="O46" s="70" t="s">
        <v>41</v>
      </c>
      <c r="P46" s="75"/>
      <c r="Q46" s="71" t="str">
        <f t="shared" si="0"/>
        <v>NO</v>
      </c>
      <c r="R46" s="76" t="s">
        <v>43</v>
      </c>
      <c r="S46" s="77">
        <v>11717.84</v>
      </c>
      <c r="T46" s="78">
        <v>805.01</v>
      </c>
      <c r="U46" s="78">
        <v>1099.2133233099942</v>
      </c>
      <c r="V46" s="79">
        <v>2627.997827248265</v>
      </c>
      <c r="W46" s="64">
        <f t="shared" si="1"/>
        <v>1</v>
      </c>
      <c r="X46" s="65">
        <f t="shared" si="2"/>
        <v>1</v>
      </c>
      <c r="Y46" s="65">
        <f t="shared" si="3"/>
        <v>0</v>
      </c>
      <c r="Z46" s="80">
        <f t="shared" si="4"/>
        <v>0</v>
      </c>
      <c r="AA46" s="81" t="str">
        <f t="shared" si="5"/>
        <v>SRSA</v>
      </c>
      <c r="AB46" s="64">
        <f t="shared" si="6"/>
        <v>1</v>
      </c>
      <c r="AC46" s="65">
        <f t="shared" si="7"/>
        <v>0</v>
      </c>
      <c r="AD46" s="80">
        <f t="shared" si="8"/>
        <v>0</v>
      </c>
      <c r="AE46" s="81" t="str">
        <f t="shared" si="9"/>
        <v>-</v>
      </c>
      <c r="AF46" s="64">
        <f t="shared" si="10"/>
        <v>0</v>
      </c>
      <c r="AG46" s="82" t="s">
        <v>44</v>
      </c>
    </row>
    <row r="47" spans="1:33" ht="12.75">
      <c r="A47" s="62">
        <v>4103840</v>
      </c>
      <c r="B47" s="63">
        <v>2050</v>
      </c>
      <c r="C47" s="64" t="s">
        <v>202</v>
      </c>
      <c r="D47" s="65" t="s">
        <v>139</v>
      </c>
      <c r="E47" s="65" t="s">
        <v>203</v>
      </c>
      <c r="F47" s="66">
        <v>97734</v>
      </c>
      <c r="G47" s="67">
        <v>228</v>
      </c>
      <c r="H47" s="68">
        <v>5415462541</v>
      </c>
      <c r="I47" s="69" t="s">
        <v>68</v>
      </c>
      <c r="J47" s="70" t="s">
        <v>43</v>
      </c>
      <c r="K47" s="71" t="s">
        <v>42</v>
      </c>
      <c r="L47" s="72">
        <v>517.52704468233</v>
      </c>
      <c r="M47" s="73"/>
      <c r="N47" s="74">
        <v>20.28469751</v>
      </c>
      <c r="O47" s="70" t="s">
        <v>43</v>
      </c>
      <c r="P47" s="75"/>
      <c r="Q47" s="71" t="str">
        <f t="shared" si="0"/>
        <v>NO</v>
      </c>
      <c r="R47" s="76" t="s">
        <v>43</v>
      </c>
      <c r="S47" s="77">
        <v>31996.65</v>
      </c>
      <c r="T47" s="78">
        <v>5058.53</v>
      </c>
      <c r="U47" s="78">
        <v>4013.953831966094</v>
      </c>
      <c r="V47" s="79">
        <v>4729.920871281556</v>
      </c>
      <c r="W47" s="64">
        <f t="shared" si="1"/>
        <v>1</v>
      </c>
      <c r="X47" s="65">
        <f t="shared" si="2"/>
        <v>1</v>
      </c>
      <c r="Y47" s="65">
        <f t="shared" si="3"/>
        <v>0</v>
      </c>
      <c r="Z47" s="80">
        <f t="shared" si="4"/>
        <v>0</v>
      </c>
      <c r="AA47" s="81" t="str">
        <f t="shared" si="5"/>
        <v>SRSA</v>
      </c>
      <c r="AB47" s="64">
        <f t="shared" si="6"/>
        <v>1</v>
      </c>
      <c r="AC47" s="65">
        <f t="shared" si="7"/>
        <v>1</v>
      </c>
      <c r="AD47" s="80" t="str">
        <f t="shared" si="8"/>
        <v>Initial</v>
      </c>
      <c r="AE47" s="81" t="str">
        <f t="shared" si="9"/>
        <v>-</v>
      </c>
      <c r="AF47" s="64" t="str">
        <f t="shared" si="10"/>
        <v>SRSA</v>
      </c>
      <c r="AG47" s="82" t="s">
        <v>44</v>
      </c>
    </row>
    <row r="48" spans="1:33" ht="12.75">
      <c r="A48" s="62">
        <v>4103860</v>
      </c>
      <c r="B48" s="63">
        <v>2190</v>
      </c>
      <c r="C48" s="64" t="s">
        <v>204</v>
      </c>
      <c r="D48" s="65" t="s">
        <v>205</v>
      </c>
      <c r="E48" s="65" t="s">
        <v>206</v>
      </c>
      <c r="F48" s="66">
        <v>97338</v>
      </c>
      <c r="G48" s="67">
        <v>2299</v>
      </c>
      <c r="H48" s="68">
        <v>5036235594</v>
      </c>
      <c r="I48" s="69" t="s">
        <v>207</v>
      </c>
      <c r="J48" s="70" t="s">
        <v>41</v>
      </c>
      <c r="K48" s="71" t="s">
        <v>42</v>
      </c>
      <c r="L48" s="72">
        <v>2859.9292517915</v>
      </c>
      <c r="M48" s="73"/>
      <c r="N48" s="74">
        <v>10.81449196</v>
      </c>
      <c r="O48" s="70" t="s">
        <v>41</v>
      </c>
      <c r="P48" s="75"/>
      <c r="Q48" s="71" t="str">
        <f t="shared" si="0"/>
        <v>NO</v>
      </c>
      <c r="R48" s="76" t="s">
        <v>41</v>
      </c>
      <c r="S48" s="77">
        <v>155271.03</v>
      </c>
      <c r="T48" s="78">
        <v>15488.41</v>
      </c>
      <c r="U48" s="78">
        <v>15828.48280478068</v>
      </c>
      <c r="V48" s="79">
        <v>11141.959904005165</v>
      </c>
      <c r="W48" s="64">
        <f t="shared" si="1"/>
        <v>0</v>
      </c>
      <c r="X48" s="65">
        <f t="shared" si="2"/>
        <v>0</v>
      </c>
      <c r="Y48" s="65">
        <f t="shared" si="3"/>
        <v>0</v>
      </c>
      <c r="Z48" s="80">
        <f t="shared" si="4"/>
        <v>0</v>
      </c>
      <c r="AA48" s="81" t="str">
        <f t="shared" si="5"/>
        <v>-</v>
      </c>
      <c r="AB48" s="64">
        <f t="shared" si="6"/>
        <v>0</v>
      </c>
      <c r="AC48" s="65">
        <f t="shared" si="7"/>
        <v>0</v>
      </c>
      <c r="AD48" s="80">
        <f t="shared" si="8"/>
        <v>0</v>
      </c>
      <c r="AE48" s="81" t="str">
        <f t="shared" si="9"/>
        <v>-</v>
      </c>
      <c r="AF48" s="64">
        <f t="shared" si="10"/>
        <v>0</v>
      </c>
      <c r="AG48" s="82" t="s">
        <v>44</v>
      </c>
    </row>
    <row r="49" spans="1:33" ht="12.75">
      <c r="A49" s="62">
        <v>4103940</v>
      </c>
      <c r="B49" s="63">
        <v>2187</v>
      </c>
      <c r="C49" s="64" t="s">
        <v>208</v>
      </c>
      <c r="D49" s="65" t="s">
        <v>209</v>
      </c>
      <c r="E49" s="65" t="s">
        <v>154</v>
      </c>
      <c r="F49" s="66">
        <v>97233</v>
      </c>
      <c r="G49" s="67">
        <v>1799</v>
      </c>
      <c r="H49" s="68">
        <v>5032522900</v>
      </c>
      <c r="I49" s="69" t="s">
        <v>210</v>
      </c>
      <c r="J49" s="70" t="s">
        <v>41</v>
      </c>
      <c r="K49" s="71" t="s">
        <v>42</v>
      </c>
      <c r="L49" s="72">
        <v>8224.57209837882</v>
      </c>
      <c r="M49" s="73"/>
      <c r="N49" s="74">
        <v>19.8932049</v>
      </c>
      <c r="O49" s="70" t="s">
        <v>41</v>
      </c>
      <c r="P49" s="75"/>
      <c r="Q49" s="71" t="str">
        <f t="shared" si="0"/>
        <v>NO</v>
      </c>
      <c r="R49" s="76" t="s">
        <v>41</v>
      </c>
      <c r="S49" s="77">
        <v>447761.72</v>
      </c>
      <c r="T49" s="78">
        <v>72875.3</v>
      </c>
      <c r="U49" s="78">
        <v>61129.5462042867</v>
      </c>
      <c r="V49" s="79">
        <v>50205.97274614347</v>
      </c>
      <c r="W49" s="64">
        <f t="shared" si="1"/>
        <v>0</v>
      </c>
      <c r="X49" s="65">
        <f t="shared" si="2"/>
        <v>0</v>
      </c>
      <c r="Y49" s="65">
        <f t="shared" si="3"/>
        <v>0</v>
      </c>
      <c r="Z49" s="80">
        <f t="shared" si="4"/>
        <v>0</v>
      </c>
      <c r="AA49" s="81" t="str">
        <f t="shared" si="5"/>
        <v>-</v>
      </c>
      <c r="AB49" s="64">
        <f t="shared" si="6"/>
        <v>0</v>
      </c>
      <c r="AC49" s="65">
        <f t="shared" si="7"/>
        <v>0</v>
      </c>
      <c r="AD49" s="80">
        <f t="shared" si="8"/>
        <v>0</v>
      </c>
      <c r="AE49" s="81" t="str">
        <f t="shared" si="9"/>
        <v>-</v>
      </c>
      <c r="AF49" s="64">
        <f t="shared" si="10"/>
        <v>0</v>
      </c>
      <c r="AG49" s="82" t="s">
        <v>44</v>
      </c>
    </row>
    <row r="50" spans="1:33" ht="12.75">
      <c r="A50" s="62">
        <v>4103990</v>
      </c>
      <c r="B50" s="63">
        <v>2253</v>
      </c>
      <c r="C50" s="64" t="s">
        <v>211</v>
      </c>
      <c r="D50" s="65" t="s">
        <v>212</v>
      </c>
      <c r="E50" s="65" t="s">
        <v>213</v>
      </c>
      <c r="F50" s="66">
        <v>97114</v>
      </c>
      <c r="G50" s="67">
        <v>9706</v>
      </c>
      <c r="H50" s="68">
        <v>5038642215</v>
      </c>
      <c r="I50" s="69" t="s">
        <v>147</v>
      </c>
      <c r="J50" s="70" t="s">
        <v>41</v>
      </c>
      <c r="K50" s="71" t="s">
        <v>42</v>
      </c>
      <c r="L50" s="72">
        <v>932.64067476328</v>
      </c>
      <c r="M50" s="73"/>
      <c r="N50" s="74">
        <v>14.57597173</v>
      </c>
      <c r="O50" s="70" t="s">
        <v>41</v>
      </c>
      <c r="P50" s="75"/>
      <c r="Q50" s="71" t="str">
        <f t="shared" si="0"/>
        <v>NO</v>
      </c>
      <c r="R50" s="76" t="s">
        <v>41</v>
      </c>
      <c r="S50" s="77">
        <v>48881.01</v>
      </c>
      <c r="T50" s="78">
        <v>6729.48</v>
      </c>
      <c r="U50" s="78">
        <v>6012.546291423872</v>
      </c>
      <c r="V50" s="79">
        <v>8711.165263004183</v>
      </c>
      <c r="W50" s="64">
        <f t="shared" si="1"/>
        <v>0</v>
      </c>
      <c r="X50" s="65">
        <f t="shared" si="2"/>
        <v>0</v>
      </c>
      <c r="Y50" s="65">
        <f t="shared" si="3"/>
        <v>0</v>
      </c>
      <c r="Z50" s="80">
        <f t="shared" si="4"/>
        <v>0</v>
      </c>
      <c r="AA50" s="81" t="str">
        <f t="shared" si="5"/>
        <v>-</v>
      </c>
      <c r="AB50" s="64">
        <f t="shared" si="6"/>
        <v>0</v>
      </c>
      <c r="AC50" s="65">
        <f t="shared" si="7"/>
        <v>0</v>
      </c>
      <c r="AD50" s="80">
        <f t="shared" si="8"/>
        <v>0</v>
      </c>
      <c r="AE50" s="81" t="str">
        <f t="shared" si="9"/>
        <v>-</v>
      </c>
      <c r="AF50" s="64">
        <f t="shared" si="10"/>
        <v>0</v>
      </c>
      <c r="AG50" s="82" t="s">
        <v>44</v>
      </c>
    </row>
    <row r="51" spans="1:33" ht="12.75">
      <c r="A51" s="62">
        <v>4104020</v>
      </c>
      <c r="B51" s="63">
        <v>2011</v>
      </c>
      <c r="C51" s="64" t="s">
        <v>214</v>
      </c>
      <c r="D51" s="65" t="s">
        <v>215</v>
      </c>
      <c r="E51" s="65" t="s">
        <v>216</v>
      </c>
      <c r="F51" s="66">
        <v>97825</v>
      </c>
      <c r="G51" s="67">
        <v>8</v>
      </c>
      <c r="H51" s="68">
        <v>5419872412</v>
      </c>
      <c r="I51" s="69" t="s">
        <v>68</v>
      </c>
      <c r="J51" s="70" t="s">
        <v>43</v>
      </c>
      <c r="K51" s="71" t="s">
        <v>42</v>
      </c>
      <c r="L51" s="72">
        <v>60.79666666665</v>
      </c>
      <c r="M51" s="73" t="s">
        <v>72</v>
      </c>
      <c r="N51" s="74">
        <v>14.92537313</v>
      </c>
      <c r="O51" s="70" t="s">
        <v>41</v>
      </c>
      <c r="P51" s="75"/>
      <c r="Q51" s="71" t="str">
        <f t="shared" si="0"/>
        <v>NO</v>
      </c>
      <c r="R51" s="76" t="s">
        <v>43</v>
      </c>
      <c r="S51" s="77">
        <v>5985.78</v>
      </c>
      <c r="T51" s="78">
        <v>586.7</v>
      </c>
      <c r="U51" s="78">
        <v>504.5807384128681</v>
      </c>
      <c r="V51" s="79">
        <v>1013.2607241621977</v>
      </c>
      <c r="W51" s="64">
        <f t="shared" si="1"/>
        <v>1</v>
      </c>
      <c r="X51" s="65">
        <f t="shared" si="2"/>
        <v>1</v>
      </c>
      <c r="Y51" s="65">
        <f t="shared" si="3"/>
        <v>0</v>
      </c>
      <c r="Z51" s="80">
        <f t="shared" si="4"/>
        <v>0</v>
      </c>
      <c r="AA51" s="81" t="str">
        <f t="shared" si="5"/>
        <v>SRSA</v>
      </c>
      <c r="AB51" s="64">
        <f t="shared" si="6"/>
        <v>1</v>
      </c>
      <c r="AC51" s="65">
        <f t="shared" si="7"/>
        <v>0</v>
      </c>
      <c r="AD51" s="80">
        <f t="shared" si="8"/>
        <v>0</v>
      </c>
      <c r="AE51" s="81" t="str">
        <f t="shared" si="9"/>
        <v>-</v>
      </c>
      <c r="AF51" s="64">
        <f t="shared" si="10"/>
        <v>0</v>
      </c>
      <c r="AG51" s="82" t="s">
        <v>44</v>
      </c>
    </row>
    <row r="52" spans="1:33" ht="12.75">
      <c r="A52" s="62">
        <v>4104170</v>
      </c>
      <c r="B52" s="63">
        <v>2017</v>
      </c>
      <c r="C52" s="64" t="s">
        <v>217</v>
      </c>
      <c r="D52" s="65" t="s">
        <v>218</v>
      </c>
      <c r="E52" s="65" t="s">
        <v>219</v>
      </c>
      <c r="F52" s="66">
        <v>97722</v>
      </c>
      <c r="G52" s="67">
        <v>9504</v>
      </c>
      <c r="H52" s="68">
        <v>5414932464</v>
      </c>
      <c r="I52" s="69" t="s">
        <v>68</v>
      </c>
      <c r="J52" s="70" t="s">
        <v>43</v>
      </c>
      <c r="K52" s="71" t="s">
        <v>42</v>
      </c>
      <c r="L52" s="72">
        <v>5.34729429208</v>
      </c>
      <c r="M52" s="73" t="s">
        <v>72</v>
      </c>
      <c r="N52" s="74">
        <v>16.66666667</v>
      </c>
      <c r="O52" s="70" t="s">
        <v>41</v>
      </c>
      <c r="P52" s="75"/>
      <c r="Q52" s="71" t="str">
        <f t="shared" si="0"/>
        <v>NO</v>
      </c>
      <c r="R52" s="76" t="s">
        <v>43</v>
      </c>
      <c r="S52" s="77">
        <v>1207.02</v>
      </c>
      <c r="T52" s="78">
        <v>0</v>
      </c>
      <c r="U52" s="78">
        <v>10.896974777944937</v>
      </c>
      <c r="V52" s="79">
        <v>174.182347353144</v>
      </c>
      <c r="W52" s="64">
        <f t="shared" si="1"/>
        <v>1</v>
      </c>
      <c r="X52" s="65">
        <f t="shared" si="2"/>
        <v>1</v>
      </c>
      <c r="Y52" s="65">
        <f t="shared" si="3"/>
        <v>0</v>
      </c>
      <c r="Z52" s="80">
        <f t="shared" si="4"/>
        <v>0</v>
      </c>
      <c r="AA52" s="81" t="str">
        <f t="shared" si="5"/>
        <v>SRSA</v>
      </c>
      <c r="AB52" s="64">
        <f t="shared" si="6"/>
        <v>1</v>
      </c>
      <c r="AC52" s="65">
        <f t="shared" si="7"/>
        <v>0</v>
      </c>
      <c r="AD52" s="80">
        <f t="shared" si="8"/>
        <v>0</v>
      </c>
      <c r="AE52" s="81" t="str">
        <f t="shared" si="9"/>
        <v>-</v>
      </c>
      <c r="AF52" s="64">
        <f t="shared" si="10"/>
        <v>0</v>
      </c>
      <c r="AG52" s="82" t="s">
        <v>44</v>
      </c>
    </row>
    <row r="53" spans="1:33" ht="12.75">
      <c r="A53" s="62">
        <v>4104290</v>
      </c>
      <c r="B53" s="63">
        <v>2021</v>
      </c>
      <c r="C53" s="64" t="s">
        <v>220</v>
      </c>
      <c r="D53" s="65" t="s">
        <v>221</v>
      </c>
      <c r="E53" s="65" t="s">
        <v>222</v>
      </c>
      <c r="F53" s="66">
        <v>97738</v>
      </c>
      <c r="G53" s="67">
        <v>888</v>
      </c>
      <c r="H53" s="68">
        <v>5414932400</v>
      </c>
      <c r="I53" s="69" t="s">
        <v>68</v>
      </c>
      <c r="J53" s="70" t="s">
        <v>43</v>
      </c>
      <c r="K53" s="71" t="s">
        <v>42</v>
      </c>
      <c r="L53" s="72">
        <v>3.7098765432</v>
      </c>
      <c r="M53" s="73" t="s">
        <v>72</v>
      </c>
      <c r="N53" s="74">
        <v>20</v>
      </c>
      <c r="O53" s="70" t="s">
        <v>43</v>
      </c>
      <c r="P53" s="75"/>
      <c r="Q53" s="71" t="str">
        <f t="shared" si="0"/>
        <v>NO</v>
      </c>
      <c r="R53" s="76" t="s">
        <v>43</v>
      </c>
      <c r="S53" s="77">
        <v>658.75</v>
      </c>
      <c r="T53" s="78">
        <v>0</v>
      </c>
      <c r="U53" s="78">
        <v>9.589337804591546</v>
      </c>
      <c r="V53" s="79">
        <v>171.52283636499365</v>
      </c>
      <c r="W53" s="64">
        <f t="shared" si="1"/>
        <v>1</v>
      </c>
      <c r="X53" s="65">
        <f t="shared" si="2"/>
        <v>1</v>
      </c>
      <c r="Y53" s="65">
        <f t="shared" si="3"/>
        <v>0</v>
      </c>
      <c r="Z53" s="80">
        <f t="shared" si="4"/>
        <v>0</v>
      </c>
      <c r="AA53" s="81" t="str">
        <f t="shared" si="5"/>
        <v>SRSA</v>
      </c>
      <c r="AB53" s="64">
        <f t="shared" si="6"/>
        <v>1</v>
      </c>
      <c r="AC53" s="65">
        <f t="shared" si="7"/>
        <v>1</v>
      </c>
      <c r="AD53" s="80" t="str">
        <f t="shared" si="8"/>
        <v>Initial</v>
      </c>
      <c r="AE53" s="81" t="str">
        <f t="shared" si="9"/>
        <v>-</v>
      </c>
      <c r="AF53" s="64" t="str">
        <f t="shared" si="10"/>
        <v>SRSA</v>
      </c>
      <c r="AG53" s="82" t="s">
        <v>44</v>
      </c>
    </row>
    <row r="54" spans="1:33" ht="12.75">
      <c r="A54" s="62">
        <v>4103960</v>
      </c>
      <c r="B54" s="63">
        <v>1993</v>
      </c>
      <c r="C54" s="64" t="s">
        <v>223</v>
      </c>
      <c r="D54" s="65" t="s">
        <v>86</v>
      </c>
      <c r="E54" s="65" t="s">
        <v>224</v>
      </c>
      <c r="F54" s="66">
        <v>97429</v>
      </c>
      <c r="G54" s="67">
        <v>10</v>
      </c>
      <c r="H54" s="68">
        <v>5418253296</v>
      </c>
      <c r="I54" s="69" t="s">
        <v>68</v>
      </c>
      <c r="J54" s="70" t="s">
        <v>43</v>
      </c>
      <c r="K54" s="71" t="s">
        <v>42</v>
      </c>
      <c r="L54" s="72">
        <v>180.77547745203</v>
      </c>
      <c r="M54" s="73"/>
      <c r="N54" s="74">
        <v>16.25</v>
      </c>
      <c r="O54" s="70" t="s">
        <v>41</v>
      </c>
      <c r="P54" s="75"/>
      <c r="Q54" s="71" t="str">
        <f t="shared" si="0"/>
        <v>NO</v>
      </c>
      <c r="R54" s="76" t="s">
        <v>43</v>
      </c>
      <c r="S54" s="77">
        <v>19577.44</v>
      </c>
      <c r="T54" s="78">
        <v>2164.27</v>
      </c>
      <c r="U54" s="78">
        <v>2043.9141915929167</v>
      </c>
      <c r="V54" s="79">
        <v>3327.8910648426736</v>
      </c>
      <c r="W54" s="64">
        <f t="shared" si="1"/>
        <v>1</v>
      </c>
      <c r="X54" s="65">
        <f t="shared" si="2"/>
        <v>1</v>
      </c>
      <c r="Y54" s="65">
        <f t="shared" si="3"/>
        <v>0</v>
      </c>
      <c r="Z54" s="80">
        <f t="shared" si="4"/>
        <v>0</v>
      </c>
      <c r="AA54" s="81" t="str">
        <f t="shared" si="5"/>
        <v>SRSA</v>
      </c>
      <c r="AB54" s="64">
        <f t="shared" si="6"/>
        <v>1</v>
      </c>
      <c r="AC54" s="65">
        <f t="shared" si="7"/>
        <v>0</v>
      </c>
      <c r="AD54" s="80">
        <f t="shared" si="8"/>
        <v>0</v>
      </c>
      <c r="AE54" s="81" t="str">
        <f t="shared" si="9"/>
        <v>-</v>
      </c>
      <c r="AF54" s="64">
        <f t="shared" si="10"/>
        <v>0</v>
      </c>
      <c r="AG54" s="82" t="s">
        <v>44</v>
      </c>
    </row>
    <row r="55" spans="1:33" ht="12.75">
      <c r="A55" s="62">
        <v>4110710</v>
      </c>
      <c r="B55" s="63">
        <v>1991</v>
      </c>
      <c r="C55" s="64" t="s">
        <v>225</v>
      </c>
      <c r="D55" s="65" t="s">
        <v>226</v>
      </c>
      <c r="E55" s="65" t="s">
        <v>227</v>
      </c>
      <c r="F55" s="66">
        <v>97470</v>
      </c>
      <c r="G55" s="67">
        <v>1767</v>
      </c>
      <c r="H55" s="68">
        <v>5414404015</v>
      </c>
      <c r="I55" s="69" t="s">
        <v>48</v>
      </c>
      <c r="J55" s="70" t="s">
        <v>41</v>
      </c>
      <c r="K55" s="71" t="s">
        <v>42</v>
      </c>
      <c r="L55" s="72">
        <v>5957.18536938715</v>
      </c>
      <c r="M55" s="73"/>
      <c r="N55" s="74">
        <v>13.52510026</v>
      </c>
      <c r="O55" s="70" t="s">
        <v>41</v>
      </c>
      <c r="P55" s="75"/>
      <c r="Q55" s="71" t="str">
        <f t="shared" si="0"/>
        <v>NO</v>
      </c>
      <c r="R55" s="76" t="s">
        <v>43</v>
      </c>
      <c r="S55" s="77">
        <v>330318.21</v>
      </c>
      <c r="T55" s="78">
        <v>34259.07</v>
      </c>
      <c r="U55" s="78">
        <v>28348.656474153067</v>
      </c>
      <c r="V55" s="79">
        <v>24762.907272438864</v>
      </c>
      <c r="W55" s="64">
        <f t="shared" si="1"/>
        <v>0</v>
      </c>
      <c r="X55" s="65">
        <f t="shared" si="2"/>
        <v>0</v>
      </c>
      <c r="Y55" s="65">
        <f t="shared" si="3"/>
        <v>0</v>
      </c>
      <c r="Z55" s="80">
        <f t="shared" si="4"/>
        <v>0</v>
      </c>
      <c r="AA55" s="81" t="str">
        <f t="shared" si="5"/>
        <v>-</v>
      </c>
      <c r="AB55" s="64">
        <f t="shared" si="6"/>
        <v>1</v>
      </c>
      <c r="AC55" s="65">
        <f t="shared" si="7"/>
        <v>0</v>
      </c>
      <c r="AD55" s="80">
        <f t="shared" si="8"/>
        <v>0</v>
      </c>
      <c r="AE55" s="81" t="str">
        <f t="shared" si="9"/>
        <v>-</v>
      </c>
      <c r="AF55" s="64">
        <f t="shared" si="10"/>
        <v>0</v>
      </c>
      <c r="AG55" s="82" t="s">
        <v>44</v>
      </c>
    </row>
    <row r="56" spans="1:33" ht="12.75">
      <c r="A56" s="62">
        <v>4104380</v>
      </c>
      <c r="B56" s="63">
        <v>2019</v>
      </c>
      <c r="C56" s="64" t="s">
        <v>228</v>
      </c>
      <c r="D56" s="65" t="s">
        <v>229</v>
      </c>
      <c r="E56" s="65" t="s">
        <v>230</v>
      </c>
      <c r="F56" s="66">
        <v>97904</v>
      </c>
      <c r="G56" s="67">
        <v>109</v>
      </c>
      <c r="H56" s="68">
        <v>5414932367</v>
      </c>
      <c r="I56" s="69" t="s">
        <v>68</v>
      </c>
      <c r="J56" s="70" t="s">
        <v>43</v>
      </c>
      <c r="K56" s="71" t="s">
        <v>42</v>
      </c>
      <c r="L56" s="72">
        <v>11.70958083831</v>
      </c>
      <c r="M56" s="73" t="s">
        <v>72</v>
      </c>
      <c r="N56" s="74">
        <v>35</v>
      </c>
      <c r="O56" s="70" t="s">
        <v>43</v>
      </c>
      <c r="P56" s="75"/>
      <c r="Q56" s="71" t="str">
        <f t="shared" si="0"/>
        <v>NO</v>
      </c>
      <c r="R56" s="76" t="s">
        <v>43</v>
      </c>
      <c r="S56" s="77">
        <v>3761.43</v>
      </c>
      <c r="T56" s="78">
        <v>71.04</v>
      </c>
      <c r="U56" s="78">
        <v>66.10755023262084</v>
      </c>
      <c r="V56" s="79">
        <v>377.4085864243823</v>
      </c>
      <c r="W56" s="64">
        <f t="shared" si="1"/>
        <v>1</v>
      </c>
      <c r="X56" s="65">
        <f t="shared" si="2"/>
        <v>1</v>
      </c>
      <c r="Y56" s="65">
        <f t="shared" si="3"/>
        <v>0</v>
      </c>
      <c r="Z56" s="80">
        <f t="shared" si="4"/>
        <v>0</v>
      </c>
      <c r="AA56" s="81" t="str">
        <f t="shared" si="5"/>
        <v>SRSA</v>
      </c>
      <c r="AB56" s="64">
        <f t="shared" si="6"/>
        <v>1</v>
      </c>
      <c r="AC56" s="65">
        <f t="shared" si="7"/>
        <v>1</v>
      </c>
      <c r="AD56" s="80" t="str">
        <f t="shared" si="8"/>
        <v>Initial</v>
      </c>
      <c r="AE56" s="81" t="str">
        <f t="shared" si="9"/>
        <v>-</v>
      </c>
      <c r="AF56" s="64" t="str">
        <f t="shared" si="10"/>
        <v>SRSA</v>
      </c>
      <c r="AG56" s="82" t="s">
        <v>44</v>
      </c>
    </row>
    <row r="57" spans="1:33" ht="12.75">
      <c r="A57" s="62">
        <v>4104410</v>
      </c>
      <c r="B57" s="63">
        <v>2229</v>
      </c>
      <c r="C57" s="64" t="s">
        <v>231</v>
      </c>
      <c r="D57" s="65" t="s">
        <v>232</v>
      </c>
      <c r="E57" s="65" t="s">
        <v>233</v>
      </c>
      <c r="F57" s="66">
        <v>97021</v>
      </c>
      <c r="G57" s="67">
        <v>3034</v>
      </c>
      <c r="H57" s="68">
        <v>5414672509</v>
      </c>
      <c r="I57" s="69" t="s">
        <v>68</v>
      </c>
      <c r="J57" s="70" t="s">
        <v>43</v>
      </c>
      <c r="K57" s="71" t="s">
        <v>42</v>
      </c>
      <c r="L57" s="72">
        <v>237.97904191616</v>
      </c>
      <c r="M57" s="73" t="s">
        <v>72</v>
      </c>
      <c r="N57" s="74">
        <v>11.34020619</v>
      </c>
      <c r="O57" s="70" t="s">
        <v>41</v>
      </c>
      <c r="P57" s="75"/>
      <c r="Q57" s="71" t="str">
        <f t="shared" si="0"/>
        <v>NO</v>
      </c>
      <c r="R57" s="76" t="s">
        <v>43</v>
      </c>
      <c r="S57" s="77">
        <v>7277.43</v>
      </c>
      <c r="T57" s="78">
        <v>1320.22</v>
      </c>
      <c r="U57" s="78">
        <v>1320.3662979962742</v>
      </c>
      <c r="V57" s="79">
        <v>3461.4758505579166</v>
      </c>
      <c r="W57" s="64">
        <f t="shared" si="1"/>
        <v>1</v>
      </c>
      <c r="X57" s="65">
        <f t="shared" si="2"/>
        <v>1</v>
      </c>
      <c r="Y57" s="65">
        <f t="shared" si="3"/>
        <v>0</v>
      </c>
      <c r="Z57" s="80">
        <f t="shared" si="4"/>
        <v>0</v>
      </c>
      <c r="AA57" s="81" t="str">
        <f t="shared" si="5"/>
        <v>SRSA</v>
      </c>
      <c r="AB57" s="64">
        <f t="shared" si="6"/>
        <v>1</v>
      </c>
      <c r="AC57" s="65">
        <f t="shared" si="7"/>
        <v>0</v>
      </c>
      <c r="AD57" s="80">
        <f t="shared" si="8"/>
        <v>0</v>
      </c>
      <c r="AE57" s="81" t="str">
        <f t="shared" si="9"/>
        <v>-</v>
      </c>
      <c r="AF57" s="64">
        <f t="shared" si="10"/>
        <v>0</v>
      </c>
      <c r="AG57" s="82" t="s">
        <v>44</v>
      </c>
    </row>
    <row r="58" spans="1:33" ht="12.75">
      <c r="A58" s="62">
        <v>4104500</v>
      </c>
      <c r="B58" s="63">
        <v>2043</v>
      </c>
      <c r="C58" s="64" t="s">
        <v>234</v>
      </c>
      <c r="D58" s="65" t="s">
        <v>235</v>
      </c>
      <c r="E58" s="65" t="s">
        <v>236</v>
      </c>
      <c r="F58" s="66">
        <v>97524</v>
      </c>
      <c r="G58" s="67">
        <v>548</v>
      </c>
      <c r="H58" s="68">
        <v>5418301200</v>
      </c>
      <c r="I58" s="69" t="s">
        <v>207</v>
      </c>
      <c r="J58" s="70" t="s">
        <v>41</v>
      </c>
      <c r="K58" s="71" t="s">
        <v>42</v>
      </c>
      <c r="L58" s="72">
        <v>3552.91537225289</v>
      </c>
      <c r="M58" s="73"/>
      <c r="N58" s="74">
        <v>17.8603402</v>
      </c>
      <c r="O58" s="70" t="s">
        <v>41</v>
      </c>
      <c r="P58" s="75"/>
      <c r="Q58" s="71" t="str">
        <f t="shared" si="0"/>
        <v>NO</v>
      </c>
      <c r="R58" s="76" t="s">
        <v>41</v>
      </c>
      <c r="S58" s="77">
        <v>295085.52</v>
      </c>
      <c r="T58" s="78">
        <v>36056.6</v>
      </c>
      <c r="U58" s="78">
        <v>29376.201870587767</v>
      </c>
      <c r="V58" s="79">
        <v>23386.676173258733</v>
      </c>
      <c r="W58" s="64">
        <f t="shared" si="1"/>
        <v>0</v>
      </c>
      <c r="X58" s="65">
        <f t="shared" si="2"/>
        <v>0</v>
      </c>
      <c r="Y58" s="65">
        <f t="shared" si="3"/>
        <v>0</v>
      </c>
      <c r="Z58" s="80">
        <f t="shared" si="4"/>
        <v>0</v>
      </c>
      <c r="AA58" s="81" t="str">
        <f t="shared" si="5"/>
        <v>-</v>
      </c>
      <c r="AB58" s="64">
        <f t="shared" si="6"/>
        <v>0</v>
      </c>
      <c r="AC58" s="65">
        <f t="shared" si="7"/>
        <v>0</v>
      </c>
      <c r="AD58" s="80">
        <f t="shared" si="8"/>
        <v>0</v>
      </c>
      <c r="AE58" s="81" t="str">
        <f t="shared" si="9"/>
        <v>-</v>
      </c>
      <c r="AF58" s="64">
        <f t="shared" si="10"/>
        <v>0</v>
      </c>
      <c r="AG58" s="82" t="s">
        <v>44</v>
      </c>
    </row>
    <row r="59" spans="1:33" ht="12.75">
      <c r="A59" s="62">
        <v>4104530</v>
      </c>
      <c r="B59" s="63">
        <v>2203</v>
      </c>
      <c r="C59" s="64" t="s">
        <v>237</v>
      </c>
      <c r="D59" s="65" t="s">
        <v>238</v>
      </c>
      <c r="E59" s="65" t="s">
        <v>239</v>
      </c>
      <c r="F59" s="66">
        <v>97826</v>
      </c>
      <c r="G59" s="67">
        <v>9600</v>
      </c>
      <c r="H59" s="68">
        <v>5413768436</v>
      </c>
      <c r="I59" s="69" t="s">
        <v>68</v>
      </c>
      <c r="J59" s="70" t="s">
        <v>43</v>
      </c>
      <c r="K59" s="71" t="s">
        <v>42</v>
      </c>
      <c r="L59" s="72">
        <v>208.4682328605</v>
      </c>
      <c r="M59" s="73"/>
      <c r="N59" s="74">
        <v>20.08928571</v>
      </c>
      <c r="O59" s="70" t="s">
        <v>43</v>
      </c>
      <c r="P59" s="75"/>
      <c r="Q59" s="71" t="str">
        <f t="shared" si="0"/>
        <v>NO</v>
      </c>
      <c r="R59" s="76" t="s">
        <v>43</v>
      </c>
      <c r="S59" s="77">
        <v>11489.99</v>
      </c>
      <c r="T59" s="78">
        <v>1940.71</v>
      </c>
      <c r="U59" s="78">
        <v>1609.9915515327602</v>
      </c>
      <c r="V59" s="79">
        <v>1955.0398437132828</v>
      </c>
      <c r="W59" s="64">
        <f t="shared" si="1"/>
        <v>1</v>
      </c>
      <c r="X59" s="65">
        <f t="shared" si="2"/>
        <v>1</v>
      </c>
      <c r="Y59" s="65">
        <f t="shared" si="3"/>
        <v>0</v>
      </c>
      <c r="Z59" s="80">
        <f t="shared" si="4"/>
        <v>0</v>
      </c>
      <c r="AA59" s="81" t="str">
        <f t="shared" si="5"/>
        <v>SRSA</v>
      </c>
      <c r="AB59" s="64">
        <f t="shared" si="6"/>
        <v>1</v>
      </c>
      <c r="AC59" s="65">
        <f t="shared" si="7"/>
        <v>1</v>
      </c>
      <c r="AD59" s="80" t="str">
        <f t="shared" si="8"/>
        <v>Initial</v>
      </c>
      <c r="AE59" s="81" t="str">
        <f t="shared" si="9"/>
        <v>-</v>
      </c>
      <c r="AF59" s="64" t="str">
        <f t="shared" si="10"/>
        <v>SRSA</v>
      </c>
      <c r="AG59" s="82" t="s">
        <v>44</v>
      </c>
    </row>
    <row r="60" spans="1:33" ht="12.75">
      <c r="A60" s="62">
        <v>4104590</v>
      </c>
      <c r="B60" s="63">
        <v>2217</v>
      </c>
      <c r="C60" s="64" t="s">
        <v>240</v>
      </c>
      <c r="D60" s="65" t="s">
        <v>191</v>
      </c>
      <c r="E60" s="65" t="s">
        <v>241</v>
      </c>
      <c r="F60" s="66">
        <v>97827</v>
      </c>
      <c r="G60" s="67">
        <v>68</v>
      </c>
      <c r="H60" s="68">
        <v>5414371211</v>
      </c>
      <c r="I60" s="69" t="s">
        <v>68</v>
      </c>
      <c r="J60" s="70" t="s">
        <v>43</v>
      </c>
      <c r="K60" s="71" t="s">
        <v>42</v>
      </c>
      <c r="L60" s="72">
        <v>409.51888341543</v>
      </c>
      <c r="M60" s="73"/>
      <c r="N60" s="74">
        <v>25.05592841</v>
      </c>
      <c r="O60" s="70" t="s">
        <v>43</v>
      </c>
      <c r="P60" s="75"/>
      <c r="Q60" s="71" t="str">
        <f t="shared" si="0"/>
        <v>NO</v>
      </c>
      <c r="R60" s="76" t="s">
        <v>43</v>
      </c>
      <c r="S60" s="77">
        <v>32010.06</v>
      </c>
      <c r="T60" s="78">
        <v>5253.39</v>
      </c>
      <c r="U60" s="78">
        <v>3965.0451848419834</v>
      </c>
      <c r="V60" s="79">
        <v>4256.558158159658</v>
      </c>
      <c r="W60" s="64">
        <f t="shared" si="1"/>
        <v>1</v>
      </c>
      <c r="X60" s="65">
        <f t="shared" si="2"/>
        <v>1</v>
      </c>
      <c r="Y60" s="65">
        <f t="shared" si="3"/>
        <v>0</v>
      </c>
      <c r="Z60" s="80">
        <f t="shared" si="4"/>
        <v>0</v>
      </c>
      <c r="AA60" s="81" t="str">
        <f t="shared" si="5"/>
        <v>SRSA</v>
      </c>
      <c r="AB60" s="64">
        <f t="shared" si="6"/>
        <v>1</v>
      </c>
      <c r="AC60" s="65">
        <f t="shared" si="7"/>
        <v>1</v>
      </c>
      <c r="AD60" s="80" t="str">
        <f t="shared" si="8"/>
        <v>Initial</v>
      </c>
      <c r="AE60" s="81" t="str">
        <f t="shared" si="9"/>
        <v>-</v>
      </c>
      <c r="AF60" s="64" t="str">
        <f t="shared" si="10"/>
        <v>SRSA</v>
      </c>
      <c r="AG60" s="82" t="s">
        <v>44</v>
      </c>
    </row>
    <row r="61" spans="1:33" ht="12.75">
      <c r="A61" s="62">
        <v>4104620</v>
      </c>
      <c r="B61" s="63">
        <v>1998</v>
      </c>
      <c r="C61" s="64" t="s">
        <v>242</v>
      </c>
      <c r="D61" s="65" t="s">
        <v>243</v>
      </c>
      <c r="E61" s="65" t="s">
        <v>244</v>
      </c>
      <c r="F61" s="66">
        <v>97436</v>
      </c>
      <c r="G61" s="67">
        <v>390</v>
      </c>
      <c r="H61" s="68">
        <v>5415842228</v>
      </c>
      <c r="I61" s="69" t="s">
        <v>68</v>
      </c>
      <c r="J61" s="70" t="s">
        <v>43</v>
      </c>
      <c r="K61" s="71" t="s">
        <v>42</v>
      </c>
      <c r="L61" s="72">
        <v>163.70426600813</v>
      </c>
      <c r="M61" s="73"/>
      <c r="N61" s="74">
        <v>24.88479263</v>
      </c>
      <c r="O61" s="70" t="s">
        <v>43</v>
      </c>
      <c r="P61" s="75"/>
      <c r="Q61" s="71" t="str">
        <f t="shared" si="0"/>
        <v>NO</v>
      </c>
      <c r="R61" s="76" t="s">
        <v>43</v>
      </c>
      <c r="S61" s="77">
        <v>13247.67</v>
      </c>
      <c r="T61" s="78">
        <v>2141.93</v>
      </c>
      <c r="U61" s="78">
        <v>1658.3903149818507</v>
      </c>
      <c r="V61" s="79">
        <v>3324.08759010805</v>
      </c>
      <c r="W61" s="64">
        <f t="shared" si="1"/>
        <v>1</v>
      </c>
      <c r="X61" s="65">
        <f t="shared" si="2"/>
        <v>1</v>
      </c>
      <c r="Y61" s="65">
        <f t="shared" si="3"/>
        <v>0</v>
      </c>
      <c r="Z61" s="80">
        <f t="shared" si="4"/>
        <v>0</v>
      </c>
      <c r="AA61" s="81" t="str">
        <f t="shared" si="5"/>
        <v>SRSA</v>
      </c>
      <c r="AB61" s="64">
        <f t="shared" si="6"/>
        <v>1</v>
      </c>
      <c r="AC61" s="65">
        <f t="shared" si="7"/>
        <v>1</v>
      </c>
      <c r="AD61" s="80" t="str">
        <f t="shared" si="8"/>
        <v>Initial</v>
      </c>
      <c r="AE61" s="81" t="str">
        <f t="shared" si="9"/>
        <v>-</v>
      </c>
      <c r="AF61" s="64" t="str">
        <f t="shared" si="10"/>
        <v>SRSA</v>
      </c>
      <c r="AG61" s="82" t="s">
        <v>44</v>
      </c>
    </row>
    <row r="62" spans="1:33" ht="12.75">
      <c r="A62" s="62">
        <v>4105080</v>
      </c>
      <c r="B62" s="63">
        <v>2221</v>
      </c>
      <c r="C62" s="64" t="s">
        <v>245</v>
      </c>
      <c r="D62" s="65" t="s">
        <v>246</v>
      </c>
      <c r="E62" s="65" t="s">
        <v>247</v>
      </c>
      <c r="F62" s="66">
        <v>97828</v>
      </c>
      <c r="G62" s="67">
        <v>1350</v>
      </c>
      <c r="H62" s="68">
        <v>5414263193</v>
      </c>
      <c r="I62" s="69" t="s">
        <v>68</v>
      </c>
      <c r="J62" s="70" t="s">
        <v>43</v>
      </c>
      <c r="K62" s="71" t="s">
        <v>42</v>
      </c>
      <c r="L62" s="72">
        <v>345.53476821191</v>
      </c>
      <c r="M62" s="73" t="s">
        <v>72</v>
      </c>
      <c r="N62" s="74">
        <v>11.06870229</v>
      </c>
      <c r="O62" s="70" t="s">
        <v>41</v>
      </c>
      <c r="P62" s="75"/>
      <c r="Q62" s="71" t="str">
        <f t="shared" si="0"/>
        <v>NO</v>
      </c>
      <c r="R62" s="76" t="s">
        <v>43</v>
      </c>
      <c r="S62" s="77">
        <v>21893.02</v>
      </c>
      <c r="T62" s="78">
        <v>2415.03</v>
      </c>
      <c r="U62" s="78">
        <v>2382.294240037867</v>
      </c>
      <c r="V62" s="79">
        <v>3399.5140466595417</v>
      </c>
      <c r="W62" s="64">
        <f t="shared" si="1"/>
        <v>1</v>
      </c>
      <c r="X62" s="65">
        <f t="shared" si="2"/>
        <v>1</v>
      </c>
      <c r="Y62" s="65">
        <f t="shared" si="3"/>
        <v>0</v>
      </c>
      <c r="Z62" s="80">
        <f t="shared" si="4"/>
        <v>0</v>
      </c>
      <c r="AA62" s="81" t="str">
        <f t="shared" si="5"/>
        <v>SRSA</v>
      </c>
      <c r="AB62" s="64">
        <f t="shared" si="6"/>
        <v>1</v>
      </c>
      <c r="AC62" s="65">
        <f t="shared" si="7"/>
        <v>0</v>
      </c>
      <c r="AD62" s="80">
        <f t="shared" si="8"/>
        <v>0</v>
      </c>
      <c r="AE62" s="81" t="str">
        <f t="shared" si="9"/>
        <v>-</v>
      </c>
      <c r="AF62" s="64">
        <f t="shared" si="10"/>
        <v>0</v>
      </c>
      <c r="AG62" s="82" t="s">
        <v>44</v>
      </c>
    </row>
    <row r="63" spans="1:33" ht="12.75">
      <c r="A63" s="62">
        <v>4104700</v>
      </c>
      <c r="B63" s="63">
        <v>1930</v>
      </c>
      <c r="C63" s="64" t="s">
        <v>248</v>
      </c>
      <c r="D63" s="65" t="s">
        <v>249</v>
      </c>
      <c r="E63" s="65" t="s">
        <v>250</v>
      </c>
      <c r="F63" s="66">
        <v>97023</v>
      </c>
      <c r="G63" s="67">
        <v>9719</v>
      </c>
      <c r="H63" s="68">
        <v>5036306871</v>
      </c>
      <c r="I63" s="69" t="s">
        <v>147</v>
      </c>
      <c r="J63" s="70" t="s">
        <v>41</v>
      </c>
      <c r="K63" s="71" t="s">
        <v>42</v>
      </c>
      <c r="L63" s="72">
        <v>2100.92560975607</v>
      </c>
      <c r="M63" s="73"/>
      <c r="N63" s="74">
        <v>8.630952381</v>
      </c>
      <c r="O63" s="70" t="s">
        <v>41</v>
      </c>
      <c r="P63" s="75"/>
      <c r="Q63" s="71" t="str">
        <f t="shared" si="0"/>
        <v>NO</v>
      </c>
      <c r="R63" s="76" t="s">
        <v>41</v>
      </c>
      <c r="S63" s="77">
        <v>89707.96</v>
      </c>
      <c r="T63" s="78">
        <v>7663.7</v>
      </c>
      <c r="U63" s="78">
        <v>9480.165851450543</v>
      </c>
      <c r="V63" s="79">
        <v>8110.5214466801635</v>
      </c>
      <c r="W63" s="64">
        <f t="shared" si="1"/>
        <v>0</v>
      </c>
      <c r="X63" s="65">
        <f t="shared" si="2"/>
        <v>0</v>
      </c>
      <c r="Y63" s="65">
        <f t="shared" si="3"/>
        <v>0</v>
      </c>
      <c r="Z63" s="80">
        <f t="shared" si="4"/>
        <v>0</v>
      </c>
      <c r="AA63" s="81" t="str">
        <f t="shared" si="5"/>
        <v>-</v>
      </c>
      <c r="AB63" s="64">
        <f t="shared" si="6"/>
        <v>0</v>
      </c>
      <c r="AC63" s="65">
        <f t="shared" si="7"/>
        <v>0</v>
      </c>
      <c r="AD63" s="80">
        <f t="shared" si="8"/>
        <v>0</v>
      </c>
      <c r="AE63" s="81" t="str">
        <f t="shared" si="9"/>
        <v>-</v>
      </c>
      <c r="AF63" s="64">
        <f t="shared" si="10"/>
        <v>0</v>
      </c>
      <c r="AG63" s="82" t="s">
        <v>44</v>
      </c>
    </row>
    <row r="64" spans="1:33" ht="12.75">
      <c r="A64" s="62">
        <v>4104740</v>
      </c>
      <c r="B64" s="63">
        <v>2082</v>
      </c>
      <c r="C64" s="64" t="s">
        <v>251</v>
      </c>
      <c r="D64" s="65" t="s">
        <v>252</v>
      </c>
      <c r="E64" s="65" t="s">
        <v>120</v>
      </c>
      <c r="F64" s="66">
        <v>97402</v>
      </c>
      <c r="G64" s="67">
        <v>4295</v>
      </c>
      <c r="H64" s="68">
        <v>5416873123</v>
      </c>
      <c r="I64" s="69" t="s">
        <v>189</v>
      </c>
      <c r="J64" s="70" t="s">
        <v>41</v>
      </c>
      <c r="K64" s="71" t="s">
        <v>42</v>
      </c>
      <c r="L64" s="72">
        <v>16514.2346419824</v>
      </c>
      <c r="M64" s="73"/>
      <c r="N64" s="74">
        <v>11.50542385</v>
      </c>
      <c r="O64" s="70" t="s">
        <v>41</v>
      </c>
      <c r="P64" s="75"/>
      <c r="Q64" s="71" t="str">
        <f t="shared" si="0"/>
        <v>NO</v>
      </c>
      <c r="R64" s="76" t="s">
        <v>41</v>
      </c>
      <c r="S64" s="77">
        <v>812241.45</v>
      </c>
      <c r="T64" s="78">
        <v>82774.22</v>
      </c>
      <c r="U64" s="78">
        <v>90551.1360690014</v>
      </c>
      <c r="V64" s="79">
        <v>70332.42198828064</v>
      </c>
      <c r="W64" s="64">
        <f t="shared" si="1"/>
        <v>0</v>
      </c>
      <c r="X64" s="65">
        <f t="shared" si="2"/>
        <v>0</v>
      </c>
      <c r="Y64" s="65">
        <f t="shared" si="3"/>
        <v>0</v>
      </c>
      <c r="Z64" s="80">
        <f t="shared" si="4"/>
        <v>0</v>
      </c>
      <c r="AA64" s="81" t="str">
        <f t="shared" si="5"/>
        <v>-</v>
      </c>
      <c r="AB64" s="64">
        <f t="shared" si="6"/>
        <v>0</v>
      </c>
      <c r="AC64" s="65">
        <f t="shared" si="7"/>
        <v>0</v>
      </c>
      <c r="AD64" s="80">
        <f t="shared" si="8"/>
        <v>0</v>
      </c>
      <c r="AE64" s="81" t="str">
        <f t="shared" si="9"/>
        <v>-</v>
      </c>
      <c r="AF64" s="64">
        <f t="shared" si="10"/>
        <v>0</v>
      </c>
      <c r="AG64" s="82" t="s">
        <v>44</v>
      </c>
    </row>
    <row r="65" spans="1:33" ht="12.75">
      <c r="A65" s="62">
        <v>4100003</v>
      </c>
      <c r="B65" s="63">
        <v>2193</v>
      </c>
      <c r="C65" s="64" t="s">
        <v>253</v>
      </c>
      <c r="D65" s="65" t="s">
        <v>254</v>
      </c>
      <c r="E65" s="65" t="s">
        <v>255</v>
      </c>
      <c r="F65" s="66">
        <v>97344</v>
      </c>
      <c r="G65" s="67">
        <v>280</v>
      </c>
      <c r="H65" s="68">
        <v>5037873521</v>
      </c>
      <c r="I65" s="69" t="s">
        <v>79</v>
      </c>
      <c r="J65" s="70" t="s">
        <v>43</v>
      </c>
      <c r="K65" s="71" t="s">
        <v>42</v>
      </c>
      <c r="L65" s="72">
        <v>155.97526461115</v>
      </c>
      <c r="M65" s="73"/>
      <c r="N65" s="74">
        <v>13.12056738</v>
      </c>
      <c r="O65" s="70" t="s">
        <v>41</v>
      </c>
      <c r="P65" s="75"/>
      <c r="Q65" s="71" t="str">
        <f t="shared" si="0"/>
        <v>NO</v>
      </c>
      <c r="R65" s="76" t="s">
        <v>43</v>
      </c>
      <c r="S65" s="77">
        <v>15636.13</v>
      </c>
      <c r="T65" s="78">
        <v>1593.87</v>
      </c>
      <c r="U65" s="78">
        <v>1300.3203581054654</v>
      </c>
      <c r="V65" s="79">
        <v>1744.0212989944457</v>
      </c>
      <c r="W65" s="64">
        <f t="shared" si="1"/>
        <v>1</v>
      </c>
      <c r="X65" s="65">
        <f t="shared" si="2"/>
        <v>1</v>
      </c>
      <c r="Y65" s="65">
        <f t="shared" si="3"/>
        <v>0</v>
      </c>
      <c r="Z65" s="80">
        <f t="shared" si="4"/>
        <v>0</v>
      </c>
      <c r="AA65" s="81" t="str">
        <f t="shared" si="5"/>
        <v>SRSA</v>
      </c>
      <c r="AB65" s="64">
        <f t="shared" si="6"/>
        <v>1</v>
      </c>
      <c r="AC65" s="65">
        <f t="shared" si="7"/>
        <v>0</v>
      </c>
      <c r="AD65" s="80">
        <f t="shared" si="8"/>
        <v>0</v>
      </c>
      <c r="AE65" s="81" t="str">
        <f t="shared" si="9"/>
        <v>-</v>
      </c>
      <c r="AF65" s="64">
        <f t="shared" si="10"/>
        <v>0</v>
      </c>
      <c r="AG65" s="82" t="s">
        <v>44</v>
      </c>
    </row>
    <row r="66" spans="1:33" ht="12.75">
      <c r="A66" s="62">
        <v>4104950</v>
      </c>
      <c r="B66" s="63">
        <v>2084</v>
      </c>
      <c r="C66" s="64" t="s">
        <v>256</v>
      </c>
      <c r="D66" s="65" t="s">
        <v>257</v>
      </c>
      <c r="E66" s="65" t="s">
        <v>258</v>
      </c>
      <c r="F66" s="66">
        <v>97437</v>
      </c>
      <c r="G66" s="67">
        <v>9756</v>
      </c>
      <c r="H66" s="68">
        <v>5419352253</v>
      </c>
      <c r="I66" s="69" t="s">
        <v>151</v>
      </c>
      <c r="J66" s="70" t="s">
        <v>41</v>
      </c>
      <c r="K66" s="71" t="s">
        <v>42</v>
      </c>
      <c r="L66" s="72">
        <v>1513.61245442082</v>
      </c>
      <c r="M66" s="73"/>
      <c r="N66" s="74">
        <v>17.04381319</v>
      </c>
      <c r="O66" s="70" t="s">
        <v>41</v>
      </c>
      <c r="P66" s="75"/>
      <c r="Q66" s="71" t="str">
        <f t="shared" si="0"/>
        <v>NO</v>
      </c>
      <c r="R66" s="76" t="s">
        <v>41</v>
      </c>
      <c r="S66" s="77">
        <v>121637.32</v>
      </c>
      <c r="T66" s="78">
        <v>13274.91</v>
      </c>
      <c r="U66" s="78">
        <v>11111.815449501657</v>
      </c>
      <c r="V66" s="79">
        <v>9335.475582397938</v>
      </c>
      <c r="W66" s="64">
        <f t="shared" si="1"/>
        <v>0</v>
      </c>
      <c r="X66" s="65">
        <f t="shared" si="2"/>
        <v>0</v>
      </c>
      <c r="Y66" s="65">
        <f t="shared" si="3"/>
        <v>0</v>
      </c>
      <c r="Z66" s="80">
        <f t="shared" si="4"/>
        <v>0</v>
      </c>
      <c r="AA66" s="81" t="str">
        <f t="shared" si="5"/>
        <v>-</v>
      </c>
      <c r="AB66" s="64">
        <f t="shared" si="6"/>
        <v>0</v>
      </c>
      <c r="AC66" s="65">
        <f t="shared" si="7"/>
        <v>0</v>
      </c>
      <c r="AD66" s="80">
        <f t="shared" si="8"/>
        <v>0</v>
      </c>
      <c r="AE66" s="81" t="str">
        <f t="shared" si="9"/>
        <v>-</v>
      </c>
      <c r="AF66" s="64">
        <f t="shared" si="10"/>
        <v>0</v>
      </c>
      <c r="AG66" s="82" t="s">
        <v>44</v>
      </c>
    </row>
    <row r="67" spans="1:33" ht="12.75">
      <c r="A67" s="62">
        <v>4105160</v>
      </c>
      <c r="B67" s="63">
        <v>2241</v>
      </c>
      <c r="C67" s="64" t="s">
        <v>259</v>
      </c>
      <c r="D67" s="65" t="s">
        <v>260</v>
      </c>
      <c r="E67" s="65" t="s">
        <v>261</v>
      </c>
      <c r="F67" s="66">
        <v>97116</v>
      </c>
      <c r="G67" s="67">
        <v>2737</v>
      </c>
      <c r="H67" s="68">
        <v>5033576171</v>
      </c>
      <c r="I67" s="69" t="s">
        <v>262</v>
      </c>
      <c r="J67" s="70" t="s">
        <v>41</v>
      </c>
      <c r="K67" s="71" t="s">
        <v>42</v>
      </c>
      <c r="L67" s="72">
        <v>5137.30469234701</v>
      </c>
      <c r="M67" s="73"/>
      <c r="N67" s="74">
        <v>15.43634418</v>
      </c>
      <c r="O67" s="70" t="s">
        <v>41</v>
      </c>
      <c r="P67" s="75"/>
      <c r="Q67" s="71" t="str">
        <f t="shared" si="0"/>
        <v>NO</v>
      </c>
      <c r="R67" s="76" t="s">
        <v>41</v>
      </c>
      <c r="S67" s="77">
        <v>275433.68</v>
      </c>
      <c r="T67" s="78">
        <v>38635.73</v>
      </c>
      <c r="U67" s="78">
        <v>34630.67271159591</v>
      </c>
      <c r="V67" s="79">
        <v>30491.327949793354</v>
      </c>
      <c r="W67" s="64">
        <f t="shared" si="1"/>
        <v>0</v>
      </c>
      <c r="X67" s="65">
        <f t="shared" si="2"/>
        <v>0</v>
      </c>
      <c r="Y67" s="65">
        <f t="shared" si="3"/>
        <v>0</v>
      </c>
      <c r="Z67" s="80">
        <f t="shared" si="4"/>
        <v>0</v>
      </c>
      <c r="AA67" s="81" t="str">
        <f t="shared" si="5"/>
        <v>-</v>
      </c>
      <c r="AB67" s="64">
        <f t="shared" si="6"/>
        <v>0</v>
      </c>
      <c r="AC67" s="65">
        <f t="shared" si="7"/>
        <v>0</v>
      </c>
      <c r="AD67" s="80">
        <f t="shared" si="8"/>
        <v>0</v>
      </c>
      <c r="AE67" s="81" t="str">
        <f t="shared" si="9"/>
        <v>-</v>
      </c>
      <c r="AF67" s="64">
        <f t="shared" si="10"/>
        <v>0</v>
      </c>
      <c r="AG67" s="82" t="s">
        <v>44</v>
      </c>
    </row>
    <row r="68" spans="1:33" ht="12.75">
      <c r="A68" s="62">
        <v>4105250</v>
      </c>
      <c r="B68" s="63">
        <v>2248</v>
      </c>
      <c r="C68" s="64" t="s">
        <v>263</v>
      </c>
      <c r="D68" s="65" t="s">
        <v>264</v>
      </c>
      <c r="E68" s="65" t="s">
        <v>265</v>
      </c>
      <c r="F68" s="66">
        <v>97830</v>
      </c>
      <c r="G68" s="67">
        <v>206</v>
      </c>
      <c r="H68" s="68">
        <v>5417634384</v>
      </c>
      <c r="I68" s="69" t="s">
        <v>68</v>
      </c>
      <c r="J68" s="70" t="s">
        <v>43</v>
      </c>
      <c r="K68" s="71" t="s">
        <v>42</v>
      </c>
      <c r="L68" s="72">
        <v>84.16624225449</v>
      </c>
      <c r="M68" s="73" t="s">
        <v>72</v>
      </c>
      <c r="N68" s="74">
        <v>10.46511628</v>
      </c>
      <c r="O68" s="70" t="s">
        <v>41</v>
      </c>
      <c r="P68" s="75"/>
      <c r="Q68" s="71" t="str">
        <f t="shared" si="0"/>
        <v>NO</v>
      </c>
      <c r="R68" s="76" t="s">
        <v>43</v>
      </c>
      <c r="S68" s="77">
        <v>5911.34</v>
      </c>
      <c r="T68" s="78">
        <v>834.94</v>
      </c>
      <c r="U68" s="78">
        <v>680.9137302748319</v>
      </c>
      <c r="V68" s="79">
        <v>1527.747724594223</v>
      </c>
      <c r="W68" s="64">
        <f t="shared" si="1"/>
        <v>1</v>
      </c>
      <c r="X68" s="65">
        <f t="shared" si="2"/>
        <v>1</v>
      </c>
      <c r="Y68" s="65">
        <f t="shared" si="3"/>
        <v>0</v>
      </c>
      <c r="Z68" s="80">
        <f t="shared" si="4"/>
        <v>0</v>
      </c>
      <c r="AA68" s="81" t="str">
        <f t="shared" si="5"/>
        <v>SRSA</v>
      </c>
      <c r="AB68" s="64">
        <f t="shared" si="6"/>
        <v>1</v>
      </c>
      <c r="AC68" s="65">
        <f t="shared" si="7"/>
        <v>0</v>
      </c>
      <c r="AD68" s="80">
        <f t="shared" si="8"/>
        <v>0</v>
      </c>
      <c r="AE68" s="81" t="str">
        <f t="shared" si="9"/>
        <v>-</v>
      </c>
      <c r="AF68" s="64">
        <f t="shared" si="10"/>
        <v>0</v>
      </c>
      <c r="AG68" s="82" t="s">
        <v>44</v>
      </c>
    </row>
    <row r="69" spans="1:33" ht="12.75">
      <c r="A69" s="62">
        <v>4105310</v>
      </c>
      <c r="B69" s="63">
        <v>2020</v>
      </c>
      <c r="C69" s="64" t="s">
        <v>266</v>
      </c>
      <c r="D69" s="65" t="s">
        <v>267</v>
      </c>
      <c r="E69" s="65" t="s">
        <v>219</v>
      </c>
      <c r="F69" s="66">
        <v>97722</v>
      </c>
      <c r="G69" s="67" t="s">
        <v>268</v>
      </c>
      <c r="H69" s="68">
        <v>5414932404</v>
      </c>
      <c r="I69" s="69" t="s">
        <v>68</v>
      </c>
      <c r="J69" s="70" t="s">
        <v>43</v>
      </c>
      <c r="K69" s="71" t="s">
        <v>42</v>
      </c>
      <c r="L69" s="72">
        <v>12.81329135819</v>
      </c>
      <c r="M69" s="73" t="s">
        <v>72</v>
      </c>
      <c r="N69" s="74">
        <v>5.882352941</v>
      </c>
      <c r="O69" s="70" t="s">
        <v>41</v>
      </c>
      <c r="P69" s="75"/>
      <c r="Q69" s="71" t="str">
        <f aca="true" t="shared" si="11" ref="Q69:Q132">IF(AND(ISNUMBER(P69),P69&gt;=20),"YES","NO")</f>
        <v>NO</v>
      </c>
      <c r="R69" s="76" t="s">
        <v>43</v>
      </c>
      <c r="S69" s="77">
        <v>1133.48</v>
      </c>
      <c r="T69" s="78">
        <v>0</v>
      </c>
      <c r="U69" s="78">
        <v>29.857710891569123</v>
      </c>
      <c r="V69" s="79">
        <v>333.35689389914586</v>
      </c>
      <c r="W69" s="64">
        <f aca="true" t="shared" si="12" ref="W69:W132">IF(OR(J69="YES",K69="YES"),1,0)</f>
        <v>1</v>
      </c>
      <c r="X69" s="65">
        <f aca="true" t="shared" si="13" ref="X69:X132">IF(OR(AND(ISNUMBER(L69),AND(L69&gt;0,L69&lt;600)),AND(ISNUMBER(L69),AND(L69&gt;0,M69="YES"))),1,0)</f>
        <v>1</v>
      </c>
      <c r="Y69" s="65">
        <f aca="true" t="shared" si="14" ref="Y69:Y132">IF(AND(OR(J69="YES",K69="YES"),(W69=0)),"Trouble",0)</f>
        <v>0</v>
      </c>
      <c r="Z69" s="80">
        <f aca="true" t="shared" si="15" ref="Z69:Z132">IF(AND(OR(AND(ISNUMBER(L69),AND(L69&gt;0,L69&lt;600)),AND(ISNUMBER(L69),AND(L69&gt;0,M69="YES"))),(X69=0)),"Trouble",0)</f>
        <v>0</v>
      </c>
      <c r="AA69" s="81" t="str">
        <f aca="true" t="shared" si="16" ref="AA69:AA132">IF(AND(W69=1,X69=1),"SRSA","-")</f>
        <v>SRSA</v>
      </c>
      <c r="AB69" s="64">
        <f aca="true" t="shared" si="17" ref="AB69:AB132">IF(R69="YES",1,0)</f>
        <v>1</v>
      </c>
      <c r="AC69" s="65">
        <f aca="true" t="shared" si="18" ref="AC69:AC132">IF(OR(AND(ISNUMBER(P69),P69&gt;=20),(AND(ISNUMBER(P69)=FALSE,AND(ISNUMBER(N69),N69&gt;=20)))),1,0)</f>
        <v>0</v>
      </c>
      <c r="AD69" s="80">
        <f aca="true" t="shared" si="19" ref="AD69:AD132">IF(AND(AB69=1,AC69=1),"Initial",0)</f>
        <v>0</v>
      </c>
      <c r="AE69" s="81" t="str">
        <f aca="true" t="shared" si="20" ref="AE69:AE132">IF(AND(AND(AD69="Initial",AF69=0),AND(ISNUMBER(L69),L69&gt;0)),"RLIS","-")</f>
        <v>-</v>
      </c>
      <c r="AF69" s="64">
        <f aca="true" t="shared" si="21" ref="AF69:AF132">IF(AND(AA69="SRSA",AD69="Initial"),"SRSA",0)</f>
        <v>0</v>
      </c>
      <c r="AG69" s="82" t="s">
        <v>44</v>
      </c>
    </row>
    <row r="70" spans="1:33" ht="12.75">
      <c r="A70" s="62">
        <v>4105430</v>
      </c>
      <c r="B70" s="63">
        <v>2245</v>
      </c>
      <c r="C70" s="64" t="s">
        <v>269</v>
      </c>
      <c r="D70" s="65" t="s">
        <v>191</v>
      </c>
      <c r="E70" s="65" t="s">
        <v>270</v>
      </c>
      <c r="F70" s="66">
        <v>97119</v>
      </c>
      <c r="G70" s="67">
        <v>68</v>
      </c>
      <c r="H70" s="68">
        <v>5039850210</v>
      </c>
      <c r="I70" s="69" t="s">
        <v>79</v>
      </c>
      <c r="J70" s="70" t="s">
        <v>43</v>
      </c>
      <c r="K70" s="71" t="s">
        <v>42</v>
      </c>
      <c r="L70" s="72">
        <v>473.44214716485</v>
      </c>
      <c r="M70" s="73"/>
      <c r="N70" s="74">
        <v>12.40409207</v>
      </c>
      <c r="O70" s="70" t="s">
        <v>41</v>
      </c>
      <c r="P70" s="75"/>
      <c r="Q70" s="71" t="str">
        <f t="shared" si="11"/>
        <v>NO</v>
      </c>
      <c r="R70" s="76" t="s">
        <v>43</v>
      </c>
      <c r="S70" s="77">
        <v>29456.47</v>
      </c>
      <c r="T70" s="78">
        <v>3187.84</v>
      </c>
      <c r="U70" s="78">
        <v>3094.981713121353</v>
      </c>
      <c r="V70" s="79">
        <v>5075.051466597251</v>
      </c>
      <c r="W70" s="64">
        <f t="shared" si="12"/>
        <v>1</v>
      </c>
      <c r="X70" s="65">
        <f t="shared" si="13"/>
        <v>1</v>
      </c>
      <c r="Y70" s="65">
        <f t="shared" si="14"/>
        <v>0</v>
      </c>
      <c r="Z70" s="80">
        <f t="shared" si="15"/>
        <v>0</v>
      </c>
      <c r="AA70" s="81" t="str">
        <f t="shared" si="16"/>
        <v>SRSA</v>
      </c>
      <c r="AB70" s="64">
        <f t="shared" si="17"/>
        <v>1</v>
      </c>
      <c r="AC70" s="65">
        <f t="shared" si="18"/>
        <v>0</v>
      </c>
      <c r="AD70" s="80">
        <f t="shared" si="19"/>
        <v>0</v>
      </c>
      <c r="AE70" s="81" t="str">
        <f t="shared" si="20"/>
        <v>-</v>
      </c>
      <c r="AF70" s="64">
        <f t="shared" si="21"/>
        <v>0</v>
      </c>
      <c r="AG70" s="82" t="s">
        <v>44</v>
      </c>
    </row>
    <row r="71" spans="1:33" ht="12.75">
      <c r="A71" s="62">
        <v>4100015</v>
      </c>
      <c r="B71" s="63">
        <v>2137</v>
      </c>
      <c r="C71" s="64" t="s">
        <v>271</v>
      </c>
      <c r="D71" s="65" t="s">
        <v>272</v>
      </c>
      <c r="E71" s="65" t="s">
        <v>273</v>
      </c>
      <c r="F71" s="66">
        <v>97026</v>
      </c>
      <c r="G71" s="67">
        <v>100</v>
      </c>
      <c r="H71" s="68">
        <v>5037923803</v>
      </c>
      <c r="I71" s="69" t="s">
        <v>151</v>
      </c>
      <c r="J71" s="70" t="s">
        <v>41</v>
      </c>
      <c r="K71" s="71" t="s">
        <v>42</v>
      </c>
      <c r="L71" s="72">
        <v>959.7255751578</v>
      </c>
      <c r="M71" s="73"/>
      <c r="N71" s="74">
        <v>17.0963365</v>
      </c>
      <c r="O71" s="70" t="s">
        <v>41</v>
      </c>
      <c r="P71" s="75"/>
      <c r="Q71" s="71" t="str">
        <f t="shared" si="11"/>
        <v>NO</v>
      </c>
      <c r="R71" s="76" t="s">
        <v>41</v>
      </c>
      <c r="S71" s="77">
        <v>72394.5</v>
      </c>
      <c r="T71" s="78">
        <v>10887.71</v>
      </c>
      <c r="U71" s="78">
        <v>8978.238215131654</v>
      </c>
      <c r="V71" s="79">
        <v>10203.026360253893</v>
      </c>
      <c r="W71" s="64">
        <f t="shared" si="12"/>
        <v>0</v>
      </c>
      <c r="X71" s="65">
        <f t="shared" si="13"/>
        <v>0</v>
      </c>
      <c r="Y71" s="65">
        <f t="shared" si="14"/>
        <v>0</v>
      </c>
      <c r="Z71" s="80">
        <f t="shared" si="15"/>
        <v>0</v>
      </c>
      <c r="AA71" s="81" t="str">
        <f t="shared" si="16"/>
        <v>-</v>
      </c>
      <c r="AB71" s="64">
        <f t="shared" si="17"/>
        <v>0</v>
      </c>
      <c r="AC71" s="65">
        <f t="shared" si="18"/>
        <v>0</v>
      </c>
      <c r="AD71" s="80">
        <f t="shared" si="19"/>
        <v>0</v>
      </c>
      <c r="AE71" s="81" t="str">
        <f t="shared" si="20"/>
        <v>-</v>
      </c>
      <c r="AF71" s="64">
        <f t="shared" si="21"/>
        <v>0</v>
      </c>
      <c r="AG71" s="82" t="s">
        <v>44</v>
      </c>
    </row>
    <row r="72" spans="1:33" ht="12.75">
      <c r="A72" s="62">
        <v>4105610</v>
      </c>
      <c r="B72" s="63">
        <v>1931</v>
      </c>
      <c r="C72" s="64" t="s">
        <v>274</v>
      </c>
      <c r="D72" s="65" t="s">
        <v>275</v>
      </c>
      <c r="E72" s="65" t="s">
        <v>276</v>
      </c>
      <c r="F72" s="66">
        <v>97027</v>
      </c>
      <c r="G72" s="67">
        <v>1498</v>
      </c>
      <c r="H72" s="68">
        <v>5036552777</v>
      </c>
      <c r="I72" s="69" t="s">
        <v>277</v>
      </c>
      <c r="J72" s="70" t="s">
        <v>41</v>
      </c>
      <c r="K72" s="71" t="s">
        <v>42</v>
      </c>
      <c r="L72" s="72">
        <v>2012.31942699028</v>
      </c>
      <c r="M72" s="73"/>
      <c r="N72" s="74">
        <v>10.58823529</v>
      </c>
      <c r="O72" s="70" t="s">
        <v>41</v>
      </c>
      <c r="P72" s="75"/>
      <c r="Q72" s="71" t="str">
        <f t="shared" si="11"/>
        <v>NO</v>
      </c>
      <c r="R72" s="76" t="s">
        <v>41</v>
      </c>
      <c r="S72" s="77">
        <v>53501.3</v>
      </c>
      <c r="T72" s="78">
        <v>7051.9</v>
      </c>
      <c r="U72" s="78">
        <v>9987.009448575624</v>
      </c>
      <c r="V72" s="79">
        <v>9454.34720017769</v>
      </c>
      <c r="W72" s="64">
        <f t="shared" si="12"/>
        <v>0</v>
      </c>
      <c r="X72" s="65">
        <f t="shared" si="13"/>
        <v>0</v>
      </c>
      <c r="Y72" s="65">
        <f t="shared" si="14"/>
        <v>0</v>
      </c>
      <c r="Z72" s="80">
        <f t="shared" si="15"/>
        <v>0</v>
      </c>
      <c r="AA72" s="81" t="str">
        <f t="shared" si="16"/>
        <v>-</v>
      </c>
      <c r="AB72" s="64">
        <f t="shared" si="17"/>
        <v>0</v>
      </c>
      <c r="AC72" s="65">
        <f t="shared" si="18"/>
        <v>0</v>
      </c>
      <c r="AD72" s="80">
        <f t="shared" si="19"/>
        <v>0</v>
      </c>
      <c r="AE72" s="81" t="str">
        <f t="shared" si="20"/>
        <v>-</v>
      </c>
      <c r="AF72" s="64">
        <f t="shared" si="21"/>
        <v>0</v>
      </c>
      <c r="AG72" s="82" t="s">
        <v>44</v>
      </c>
    </row>
    <row r="73" spans="1:33" ht="12.75">
      <c r="A73" s="62">
        <v>4105640</v>
      </c>
      <c r="B73" s="63">
        <v>2000</v>
      </c>
      <c r="C73" s="64" t="s">
        <v>278</v>
      </c>
      <c r="D73" s="65" t="s">
        <v>279</v>
      </c>
      <c r="E73" s="65" t="s">
        <v>280</v>
      </c>
      <c r="F73" s="66">
        <v>97442</v>
      </c>
      <c r="G73" s="67">
        <v>605</v>
      </c>
      <c r="H73" s="68">
        <v>5418322133</v>
      </c>
      <c r="I73" s="69" t="s">
        <v>68</v>
      </c>
      <c r="J73" s="70" t="s">
        <v>43</v>
      </c>
      <c r="K73" s="71" t="s">
        <v>42</v>
      </c>
      <c r="L73" s="72">
        <v>400.8821827784</v>
      </c>
      <c r="M73" s="73"/>
      <c r="N73" s="74">
        <v>15.26104418</v>
      </c>
      <c r="O73" s="70" t="s">
        <v>41</v>
      </c>
      <c r="P73" s="75"/>
      <c r="Q73" s="71" t="str">
        <f t="shared" si="11"/>
        <v>NO</v>
      </c>
      <c r="R73" s="76" t="s">
        <v>43</v>
      </c>
      <c r="S73" s="77">
        <v>25009.13</v>
      </c>
      <c r="T73" s="78">
        <v>2415.03</v>
      </c>
      <c r="U73" s="78">
        <v>2372.922841728834</v>
      </c>
      <c r="V73" s="79">
        <v>3094.4829390605446</v>
      </c>
      <c r="W73" s="64">
        <f t="shared" si="12"/>
        <v>1</v>
      </c>
      <c r="X73" s="65">
        <f t="shared" si="13"/>
        <v>1</v>
      </c>
      <c r="Y73" s="65">
        <f t="shared" si="14"/>
        <v>0</v>
      </c>
      <c r="Z73" s="80">
        <f t="shared" si="15"/>
        <v>0</v>
      </c>
      <c r="AA73" s="81" t="str">
        <f t="shared" si="16"/>
        <v>SRSA</v>
      </c>
      <c r="AB73" s="64">
        <f t="shared" si="17"/>
        <v>1</v>
      </c>
      <c r="AC73" s="65">
        <f t="shared" si="18"/>
        <v>0</v>
      </c>
      <c r="AD73" s="80">
        <f t="shared" si="19"/>
        <v>0</v>
      </c>
      <c r="AE73" s="81" t="str">
        <f t="shared" si="20"/>
        <v>-</v>
      </c>
      <c r="AF73" s="64">
        <f t="shared" si="21"/>
        <v>0</v>
      </c>
      <c r="AG73" s="82" t="s">
        <v>44</v>
      </c>
    </row>
    <row r="74" spans="1:33" ht="12.75">
      <c r="A74" s="62">
        <v>4105670</v>
      </c>
      <c r="B74" s="63">
        <v>1992</v>
      </c>
      <c r="C74" s="64" t="s">
        <v>281</v>
      </c>
      <c r="D74" s="65" t="s">
        <v>282</v>
      </c>
      <c r="E74" s="65" t="s">
        <v>283</v>
      </c>
      <c r="F74" s="66">
        <v>97443</v>
      </c>
      <c r="G74" s="67">
        <v>9744</v>
      </c>
      <c r="H74" s="68">
        <v>5414963521</v>
      </c>
      <c r="I74" s="69" t="s">
        <v>68</v>
      </c>
      <c r="J74" s="70" t="s">
        <v>43</v>
      </c>
      <c r="K74" s="71" t="s">
        <v>42</v>
      </c>
      <c r="L74" s="72">
        <v>699.31642873444</v>
      </c>
      <c r="M74" s="73"/>
      <c r="N74" s="74">
        <v>13.73471308</v>
      </c>
      <c r="O74" s="70" t="s">
        <v>41</v>
      </c>
      <c r="P74" s="75"/>
      <c r="Q74" s="71" t="str">
        <f t="shared" si="11"/>
        <v>NO</v>
      </c>
      <c r="R74" s="76" t="s">
        <v>43</v>
      </c>
      <c r="S74" s="77">
        <v>45132.15</v>
      </c>
      <c r="T74" s="78">
        <v>4733.46</v>
      </c>
      <c r="U74" s="78">
        <v>4412.258820946371</v>
      </c>
      <c r="V74" s="79">
        <v>7558.4008334959435</v>
      </c>
      <c r="W74" s="64">
        <f t="shared" si="12"/>
        <v>1</v>
      </c>
      <c r="X74" s="65">
        <f t="shared" si="13"/>
        <v>0</v>
      </c>
      <c r="Y74" s="65">
        <f t="shared" si="14"/>
        <v>0</v>
      </c>
      <c r="Z74" s="80">
        <f t="shared" si="15"/>
        <v>0</v>
      </c>
      <c r="AA74" s="81" t="str">
        <f t="shared" si="16"/>
        <v>-</v>
      </c>
      <c r="AB74" s="64">
        <f t="shared" si="17"/>
        <v>1</v>
      </c>
      <c r="AC74" s="65">
        <f t="shared" si="18"/>
        <v>0</v>
      </c>
      <c r="AD74" s="80">
        <f t="shared" si="19"/>
        <v>0</v>
      </c>
      <c r="AE74" s="81" t="str">
        <f t="shared" si="20"/>
        <v>-</v>
      </c>
      <c r="AF74" s="64">
        <f t="shared" si="21"/>
        <v>0</v>
      </c>
      <c r="AG74" s="82" t="s">
        <v>44</v>
      </c>
    </row>
    <row r="75" spans="1:33" ht="12.75">
      <c r="A75" s="62">
        <v>4105910</v>
      </c>
      <c r="B75" s="63">
        <v>2054</v>
      </c>
      <c r="C75" s="64" t="s">
        <v>284</v>
      </c>
      <c r="D75" s="65" t="s">
        <v>285</v>
      </c>
      <c r="E75" s="65" t="s">
        <v>286</v>
      </c>
      <c r="F75" s="66">
        <v>97526</v>
      </c>
      <c r="G75" s="67">
        <v>1649</v>
      </c>
      <c r="H75" s="68">
        <v>5414745700</v>
      </c>
      <c r="I75" s="69" t="s">
        <v>287</v>
      </c>
      <c r="J75" s="70" t="s">
        <v>41</v>
      </c>
      <c r="K75" s="71" t="s">
        <v>42</v>
      </c>
      <c r="L75" s="72">
        <v>5027.62163854242</v>
      </c>
      <c r="M75" s="73"/>
      <c r="N75" s="74">
        <v>19.48529412</v>
      </c>
      <c r="O75" s="70" t="s">
        <v>41</v>
      </c>
      <c r="P75" s="75"/>
      <c r="Q75" s="71" t="str">
        <f t="shared" si="11"/>
        <v>NO</v>
      </c>
      <c r="R75" s="76" t="s">
        <v>43</v>
      </c>
      <c r="S75" s="77">
        <v>358875.51</v>
      </c>
      <c r="T75" s="78">
        <v>48092.78</v>
      </c>
      <c r="U75" s="78">
        <v>40072.45532142635</v>
      </c>
      <c r="V75" s="79">
        <v>33471.76956415559</v>
      </c>
      <c r="W75" s="64">
        <f t="shared" si="12"/>
        <v>0</v>
      </c>
      <c r="X75" s="65">
        <f t="shared" si="13"/>
        <v>0</v>
      </c>
      <c r="Y75" s="65">
        <f t="shared" si="14"/>
        <v>0</v>
      </c>
      <c r="Z75" s="80">
        <f t="shared" si="15"/>
        <v>0</v>
      </c>
      <c r="AA75" s="81" t="str">
        <f t="shared" si="16"/>
        <v>-</v>
      </c>
      <c r="AB75" s="64">
        <f t="shared" si="17"/>
        <v>1</v>
      </c>
      <c r="AC75" s="65">
        <f t="shared" si="18"/>
        <v>0</v>
      </c>
      <c r="AD75" s="80">
        <f t="shared" si="19"/>
        <v>0</v>
      </c>
      <c r="AE75" s="81" t="str">
        <f t="shared" si="20"/>
        <v>-</v>
      </c>
      <c r="AF75" s="64">
        <f t="shared" si="21"/>
        <v>0</v>
      </c>
      <c r="AG75" s="82" t="s">
        <v>44</v>
      </c>
    </row>
    <row r="76" spans="1:33" ht="12.75">
      <c r="A76" s="62">
        <v>4101120</v>
      </c>
      <c r="B76" s="63">
        <v>2100</v>
      </c>
      <c r="C76" s="64" t="s">
        <v>288</v>
      </c>
      <c r="D76" s="65" t="s">
        <v>289</v>
      </c>
      <c r="E76" s="65" t="s">
        <v>290</v>
      </c>
      <c r="F76" s="66">
        <v>97321</v>
      </c>
      <c r="G76" s="67">
        <v>2320</v>
      </c>
      <c r="H76" s="68">
        <v>5419674501</v>
      </c>
      <c r="I76" s="69" t="s">
        <v>291</v>
      </c>
      <c r="J76" s="70" t="s">
        <v>41</v>
      </c>
      <c r="K76" s="71" t="s">
        <v>42</v>
      </c>
      <c r="L76" s="72">
        <v>7458.61006287141</v>
      </c>
      <c r="M76" s="73"/>
      <c r="N76" s="74">
        <v>11.32626569</v>
      </c>
      <c r="O76" s="70" t="s">
        <v>41</v>
      </c>
      <c r="P76" s="75"/>
      <c r="Q76" s="71" t="str">
        <f t="shared" si="11"/>
        <v>NO</v>
      </c>
      <c r="R76" s="76" t="s">
        <v>41</v>
      </c>
      <c r="S76" s="77">
        <v>372341.48</v>
      </c>
      <c r="T76" s="78">
        <v>38679.4</v>
      </c>
      <c r="U76" s="78">
        <v>41683.69752663237</v>
      </c>
      <c r="V76" s="79">
        <v>31221.144119964436</v>
      </c>
      <c r="W76" s="64">
        <f t="shared" si="12"/>
        <v>0</v>
      </c>
      <c r="X76" s="65">
        <f t="shared" si="13"/>
        <v>0</v>
      </c>
      <c r="Y76" s="65">
        <f t="shared" si="14"/>
        <v>0</v>
      </c>
      <c r="Z76" s="80">
        <f t="shared" si="15"/>
        <v>0</v>
      </c>
      <c r="AA76" s="81" t="str">
        <f t="shared" si="16"/>
        <v>-</v>
      </c>
      <c r="AB76" s="64">
        <f t="shared" si="17"/>
        <v>0</v>
      </c>
      <c r="AC76" s="65">
        <f t="shared" si="18"/>
        <v>0</v>
      </c>
      <c r="AD76" s="80">
        <f t="shared" si="19"/>
        <v>0</v>
      </c>
      <c r="AE76" s="81" t="str">
        <f t="shared" si="20"/>
        <v>-</v>
      </c>
      <c r="AF76" s="64">
        <f t="shared" si="21"/>
        <v>0</v>
      </c>
      <c r="AG76" s="82" t="s">
        <v>44</v>
      </c>
    </row>
    <row r="77" spans="1:33" ht="12.75">
      <c r="A77" s="62">
        <v>4106000</v>
      </c>
      <c r="B77" s="63">
        <v>2183</v>
      </c>
      <c r="C77" s="64" t="s">
        <v>292</v>
      </c>
      <c r="D77" s="65" t="s">
        <v>293</v>
      </c>
      <c r="E77" s="65" t="s">
        <v>294</v>
      </c>
      <c r="F77" s="66">
        <v>97030</v>
      </c>
      <c r="G77" s="67">
        <v>3825</v>
      </c>
      <c r="H77" s="68">
        <v>5036182450</v>
      </c>
      <c r="I77" s="69" t="s">
        <v>147</v>
      </c>
      <c r="J77" s="70" t="s">
        <v>41</v>
      </c>
      <c r="K77" s="71" t="s">
        <v>42</v>
      </c>
      <c r="L77" s="72">
        <v>10758.5352059817</v>
      </c>
      <c r="M77" s="73"/>
      <c r="N77" s="74">
        <v>9.87371686</v>
      </c>
      <c r="O77" s="70" t="s">
        <v>41</v>
      </c>
      <c r="P77" s="75"/>
      <c r="Q77" s="71" t="str">
        <f t="shared" si="11"/>
        <v>NO</v>
      </c>
      <c r="R77" s="76" t="s">
        <v>41</v>
      </c>
      <c r="S77" s="77">
        <v>348815.31</v>
      </c>
      <c r="T77" s="78">
        <v>46599.17</v>
      </c>
      <c r="U77" s="78">
        <v>52651.59777763678</v>
      </c>
      <c r="V77" s="79">
        <v>41447.827078285976</v>
      </c>
      <c r="W77" s="64">
        <f t="shared" si="12"/>
        <v>0</v>
      </c>
      <c r="X77" s="65">
        <f t="shared" si="13"/>
        <v>0</v>
      </c>
      <c r="Y77" s="65">
        <f t="shared" si="14"/>
        <v>0</v>
      </c>
      <c r="Z77" s="80">
        <f t="shared" si="15"/>
        <v>0</v>
      </c>
      <c r="AA77" s="81" t="str">
        <f t="shared" si="16"/>
        <v>-</v>
      </c>
      <c r="AB77" s="64">
        <f t="shared" si="17"/>
        <v>0</v>
      </c>
      <c r="AC77" s="65">
        <f t="shared" si="18"/>
        <v>0</v>
      </c>
      <c r="AD77" s="80">
        <f t="shared" si="19"/>
        <v>0</v>
      </c>
      <c r="AE77" s="81" t="str">
        <f t="shared" si="20"/>
        <v>-</v>
      </c>
      <c r="AF77" s="64">
        <f t="shared" si="21"/>
        <v>0</v>
      </c>
      <c r="AG77" s="82" t="s">
        <v>44</v>
      </c>
    </row>
    <row r="78" spans="1:33" ht="12.75">
      <c r="A78" s="62">
        <v>4102490</v>
      </c>
      <c r="B78" s="63">
        <v>2014</v>
      </c>
      <c r="C78" s="64" t="s">
        <v>295</v>
      </c>
      <c r="D78" s="65" t="s">
        <v>296</v>
      </c>
      <c r="E78" s="65" t="s">
        <v>297</v>
      </c>
      <c r="F78" s="66">
        <v>97720</v>
      </c>
      <c r="G78" s="67">
        <v>1590</v>
      </c>
      <c r="H78" s="68">
        <v>5415736811</v>
      </c>
      <c r="I78" s="69" t="s">
        <v>48</v>
      </c>
      <c r="J78" s="70" t="s">
        <v>41</v>
      </c>
      <c r="K78" s="71" t="s">
        <v>42</v>
      </c>
      <c r="L78" s="72">
        <v>944.73481541462</v>
      </c>
      <c r="M78" s="73" t="s">
        <v>72</v>
      </c>
      <c r="N78" s="74">
        <v>17.04347826</v>
      </c>
      <c r="O78" s="70" t="s">
        <v>41</v>
      </c>
      <c r="P78" s="75"/>
      <c r="Q78" s="71" t="str">
        <f t="shared" si="11"/>
        <v>NO</v>
      </c>
      <c r="R78" s="76" t="s">
        <v>43</v>
      </c>
      <c r="S78" s="77">
        <v>64031.61</v>
      </c>
      <c r="T78" s="78">
        <v>8679.46</v>
      </c>
      <c r="U78" s="78">
        <v>6840.452270634738</v>
      </c>
      <c r="V78" s="79">
        <v>9393.829305206244</v>
      </c>
      <c r="W78" s="64">
        <f t="shared" si="12"/>
        <v>0</v>
      </c>
      <c r="X78" s="65">
        <f t="shared" si="13"/>
        <v>1</v>
      </c>
      <c r="Y78" s="65">
        <f t="shared" si="14"/>
        <v>0</v>
      </c>
      <c r="Z78" s="80">
        <f t="shared" si="15"/>
        <v>0</v>
      </c>
      <c r="AA78" s="81" t="str">
        <f t="shared" si="16"/>
        <v>-</v>
      </c>
      <c r="AB78" s="64">
        <f t="shared" si="17"/>
        <v>1</v>
      </c>
      <c r="AC78" s="65">
        <f t="shared" si="18"/>
        <v>0</v>
      </c>
      <c r="AD78" s="80">
        <f t="shared" si="19"/>
        <v>0</v>
      </c>
      <c r="AE78" s="81" t="str">
        <f t="shared" si="20"/>
        <v>-</v>
      </c>
      <c r="AF78" s="64">
        <f t="shared" si="21"/>
        <v>0</v>
      </c>
      <c r="AG78" s="82" t="s">
        <v>44</v>
      </c>
    </row>
    <row r="79" spans="1:33" ht="12.75">
      <c r="A79" s="62">
        <v>4103600</v>
      </c>
      <c r="B79" s="63">
        <v>2015</v>
      </c>
      <c r="C79" s="64" t="s">
        <v>298</v>
      </c>
      <c r="D79" s="65" t="s">
        <v>299</v>
      </c>
      <c r="E79" s="65" t="s">
        <v>300</v>
      </c>
      <c r="F79" s="66">
        <v>97732</v>
      </c>
      <c r="G79" s="67">
        <v>828</v>
      </c>
      <c r="H79" s="68">
        <v>5414932641</v>
      </c>
      <c r="I79" s="69" t="s">
        <v>68</v>
      </c>
      <c r="J79" s="70" t="s">
        <v>43</v>
      </c>
      <c r="K79" s="71" t="s">
        <v>42</v>
      </c>
      <c r="L79" s="72">
        <v>72.85661764707</v>
      </c>
      <c r="M79" s="73" t="s">
        <v>72</v>
      </c>
      <c r="N79" s="74">
        <v>28.57142857</v>
      </c>
      <c r="O79" s="70" t="s">
        <v>43</v>
      </c>
      <c r="P79" s="75"/>
      <c r="Q79" s="71" t="str">
        <f t="shared" si="11"/>
        <v>NO</v>
      </c>
      <c r="R79" s="76" t="s">
        <v>43</v>
      </c>
      <c r="S79" s="77">
        <v>3621.36</v>
      </c>
      <c r="T79" s="78">
        <v>1310.53</v>
      </c>
      <c r="U79" s="78">
        <v>911.4845782709187</v>
      </c>
      <c r="V79" s="79">
        <v>1373.3106422751116</v>
      </c>
      <c r="W79" s="64">
        <f t="shared" si="12"/>
        <v>1</v>
      </c>
      <c r="X79" s="65">
        <f t="shared" si="13"/>
        <v>1</v>
      </c>
      <c r="Y79" s="65">
        <f t="shared" si="14"/>
        <v>0</v>
      </c>
      <c r="Z79" s="80">
        <f t="shared" si="15"/>
        <v>0</v>
      </c>
      <c r="AA79" s="81" t="str">
        <f t="shared" si="16"/>
        <v>SRSA</v>
      </c>
      <c r="AB79" s="64">
        <f t="shared" si="17"/>
        <v>1</v>
      </c>
      <c r="AC79" s="65">
        <f t="shared" si="18"/>
        <v>1</v>
      </c>
      <c r="AD79" s="80" t="str">
        <f t="shared" si="19"/>
        <v>Initial</v>
      </c>
      <c r="AE79" s="81" t="str">
        <f t="shared" si="20"/>
        <v>-</v>
      </c>
      <c r="AF79" s="64" t="str">
        <f t="shared" si="21"/>
        <v>SRSA</v>
      </c>
      <c r="AG79" s="82" t="s">
        <v>44</v>
      </c>
    </row>
    <row r="80" spans="1:33" ht="12.75">
      <c r="A80" s="62">
        <v>4103630</v>
      </c>
      <c r="B80" s="63">
        <v>2023</v>
      </c>
      <c r="C80" s="64" t="s">
        <v>301</v>
      </c>
      <c r="D80" s="65" t="s">
        <v>299</v>
      </c>
      <c r="E80" s="65" t="s">
        <v>300</v>
      </c>
      <c r="F80" s="66">
        <v>97732</v>
      </c>
      <c r="G80" s="67">
        <v>828</v>
      </c>
      <c r="H80" s="68">
        <v>5414932641</v>
      </c>
      <c r="I80" s="69" t="s">
        <v>68</v>
      </c>
      <c r="J80" s="70" t="s">
        <v>43</v>
      </c>
      <c r="K80" s="71" t="s">
        <v>42</v>
      </c>
      <c r="L80" s="72">
        <v>72.05747126437</v>
      </c>
      <c r="M80" s="73" t="s">
        <v>72</v>
      </c>
      <c r="N80" s="74">
        <v>6.451612903</v>
      </c>
      <c r="O80" s="70" t="s">
        <v>41</v>
      </c>
      <c r="P80" s="75"/>
      <c r="Q80" s="71" t="str">
        <f t="shared" si="11"/>
        <v>NO</v>
      </c>
      <c r="R80" s="76" t="s">
        <v>43</v>
      </c>
      <c r="S80" s="77">
        <v>1450.01</v>
      </c>
      <c r="T80" s="78">
        <v>0</v>
      </c>
      <c r="U80" s="78">
        <v>209.22191573654277</v>
      </c>
      <c r="V80" s="79">
        <v>1332.2024033765306</v>
      </c>
      <c r="W80" s="64">
        <f t="shared" si="12"/>
        <v>1</v>
      </c>
      <c r="X80" s="65">
        <f t="shared" si="13"/>
        <v>1</v>
      </c>
      <c r="Y80" s="65">
        <f t="shared" si="14"/>
        <v>0</v>
      </c>
      <c r="Z80" s="80">
        <f t="shared" si="15"/>
        <v>0</v>
      </c>
      <c r="AA80" s="81" t="str">
        <f t="shared" si="16"/>
        <v>SRSA</v>
      </c>
      <c r="AB80" s="64">
        <f t="shared" si="17"/>
        <v>1</v>
      </c>
      <c r="AC80" s="65">
        <f t="shared" si="18"/>
        <v>0</v>
      </c>
      <c r="AD80" s="80">
        <f t="shared" si="19"/>
        <v>0</v>
      </c>
      <c r="AE80" s="81" t="str">
        <f t="shared" si="20"/>
        <v>-</v>
      </c>
      <c r="AF80" s="64">
        <f t="shared" si="21"/>
        <v>0</v>
      </c>
      <c r="AG80" s="82" t="s">
        <v>44</v>
      </c>
    </row>
    <row r="81" spans="1:33" ht="12.75">
      <c r="A81" s="62">
        <v>4106120</v>
      </c>
      <c r="B81" s="63">
        <v>2114</v>
      </c>
      <c r="C81" s="64" t="s">
        <v>302</v>
      </c>
      <c r="D81" s="65" t="s">
        <v>303</v>
      </c>
      <c r="E81" s="65" t="s">
        <v>304</v>
      </c>
      <c r="F81" s="66">
        <v>97906</v>
      </c>
      <c r="G81" s="67">
        <v>800</v>
      </c>
      <c r="H81" s="68">
        <v>5413582473</v>
      </c>
      <c r="I81" s="69" t="s">
        <v>68</v>
      </c>
      <c r="J81" s="70" t="s">
        <v>43</v>
      </c>
      <c r="K81" s="71" t="s">
        <v>42</v>
      </c>
      <c r="L81" s="72">
        <v>80.4421654166</v>
      </c>
      <c r="M81" s="73"/>
      <c r="N81" s="74">
        <v>28.30188679</v>
      </c>
      <c r="O81" s="70" t="s">
        <v>43</v>
      </c>
      <c r="P81" s="75"/>
      <c r="Q81" s="71" t="str">
        <f t="shared" si="11"/>
        <v>NO</v>
      </c>
      <c r="R81" s="76" t="s">
        <v>43</v>
      </c>
      <c r="S81" s="77">
        <v>3918.88</v>
      </c>
      <c r="T81" s="78">
        <v>734.06</v>
      </c>
      <c r="U81" s="78">
        <v>669.8518258583429</v>
      </c>
      <c r="V81" s="79">
        <v>1285.5249054395579</v>
      </c>
      <c r="W81" s="64">
        <f t="shared" si="12"/>
        <v>1</v>
      </c>
      <c r="X81" s="65">
        <f t="shared" si="13"/>
        <v>1</v>
      </c>
      <c r="Y81" s="65">
        <f t="shared" si="14"/>
        <v>0</v>
      </c>
      <c r="Z81" s="80">
        <f t="shared" si="15"/>
        <v>0</v>
      </c>
      <c r="AA81" s="81" t="str">
        <f t="shared" si="16"/>
        <v>SRSA</v>
      </c>
      <c r="AB81" s="64">
        <f t="shared" si="17"/>
        <v>1</v>
      </c>
      <c r="AC81" s="65">
        <f t="shared" si="18"/>
        <v>1</v>
      </c>
      <c r="AD81" s="80" t="str">
        <f t="shared" si="19"/>
        <v>Initial</v>
      </c>
      <c r="AE81" s="81" t="str">
        <f t="shared" si="20"/>
        <v>-</v>
      </c>
      <c r="AF81" s="64" t="str">
        <f t="shared" si="21"/>
        <v>SRSA</v>
      </c>
      <c r="AG81" s="82" t="s">
        <v>44</v>
      </c>
    </row>
    <row r="82" spans="1:33" ht="12.75">
      <c r="A82" s="62">
        <v>4100019</v>
      </c>
      <c r="B82" s="63">
        <v>2099</v>
      </c>
      <c r="C82" s="64" t="s">
        <v>305</v>
      </c>
      <c r="D82" s="65" t="s">
        <v>306</v>
      </c>
      <c r="E82" s="65" t="s">
        <v>307</v>
      </c>
      <c r="F82" s="66">
        <v>97446</v>
      </c>
      <c r="G82" s="67">
        <v>208</v>
      </c>
      <c r="H82" s="68">
        <v>5419956626</v>
      </c>
      <c r="I82" s="69" t="s">
        <v>131</v>
      </c>
      <c r="J82" s="70" t="s">
        <v>41</v>
      </c>
      <c r="K82" s="71" t="s">
        <v>42</v>
      </c>
      <c r="L82" s="72">
        <v>694.45092387719</v>
      </c>
      <c r="M82" s="73"/>
      <c r="N82" s="74">
        <v>10.40268456</v>
      </c>
      <c r="O82" s="70" t="s">
        <v>41</v>
      </c>
      <c r="P82" s="75"/>
      <c r="Q82" s="71" t="str">
        <f t="shared" si="11"/>
        <v>NO</v>
      </c>
      <c r="R82" s="76" t="s">
        <v>43</v>
      </c>
      <c r="S82" s="77">
        <v>33470.68</v>
      </c>
      <c r="T82" s="78">
        <v>3252.24</v>
      </c>
      <c r="U82" s="78">
        <v>3523.689010591309</v>
      </c>
      <c r="V82" s="79">
        <v>4894.500629151064</v>
      </c>
      <c r="W82" s="64">
        <f t="shared" si="12"/>
        <v>0</v>
      </c>
      <c r="X82" s="65">
        <f t="shared" si="13"/>
        <v>0</v>
      </c>
      <c r="Y82" s="65">
        <f t="shared" si="14"/>
        <v>0</v>
      </c>
      <c r="Z82" s="80">
        <f t="shared" si="15"/>
        <v>0</v>
      </c>
      <c r="AA82" s="81" t="str">
        <f t="shared" si="16"/>
        <v>-</v>
      </c>
      <c r="AB82" s="64">
        <f t="shared" si="17"/>
        <v>1</v>
      </c>
      <c r="AC82" s="65">
        <f t="shared" si="18"/>
        <v>0</v>
      </c>
      <c r="AD82" s="80">
        <f t="shared" si="19"/>
        <v>0</v>
      </c>
      <c r="AE82" s="81" t="str">
        <f t="shared" si="20"/>
        <v>-</v>
      </c>
      <c r="AF82" s="64">
        <f t="shared" si="21"/>
        <v>0</v>
      </c>
      <c r="AG82" s="82" t="s">
        <v>44</v>
      </c>
    </row>
    <row r="83" spans="1:33" ht="12.75">
      <c r="A83" s="62">
        <v>4106270</v>
      </c>
      <c r="B83" s="63">
        <v>2201</v>
      </c>
      <c r="C83" s="64" t="s">
        <v>308</v>
      </c>
      <c r="D83" s="65" t="s">
        <v>309</v>
      </c>
      <c r="E83" s="65" t="s">
        <v>310</v>
      </c>
      <c r="F83" s="66">
        <v>97835</v>
      </c>
      <c r="G83" s="67">
        <v>398</v>
      </c>
      <c r="H83" s="68">
        <v>5414572175</v>
      </c>
      <c r="I83" s="69" t="s">
        <v>68</v>
      </c>
      <c r="J83" s="70" t="s">
        <v>43</v>
      </c>
      <c r="K83" s="71" t="s">
        <v>42</v>
      </c>
      <c r="L83" s="72">
        <v>161.07917594287</v>
      </c>
      <c r="M83" s="73"/>
      <c r="N83" s="74">
        <v>12.68656716</v>
      </c>
      <c r="O83" s="70" t="s">
        <v>41</v>
      </c>
      <c r="P83" s="75"/>
      <c r="Q83" s="71" t="str">
        <f t="shared" si="11"/>
        <v>NO</v>
      </c>
      <c r="R83" s="76" t="s">
        <v>43</v>
      </c>
      <c r="S83" s="77">
        <v>6393.26</v>
      </c>
      <c r="T83" s="78">
        <v>751.67</v>
      </c>
      <c r="U83" s="78">
        <v>813.8415872859696</v>
      </c>
      <c r="V83" s="79">
        <v>2428.9122365359244</v>
      </c>
      <c r="W83" s="64">
        <f t="shared" si="12"/>
        <v>1</v>
      </c>
      <c r="X83" s="65">
        <f t="shared" si="13"/>
        <v>1</v>
      </c>
      <c r="Y83" s="65">
        <f t="shared" si="14"/>
        <v>0</v>
      </c>
      <c r="Z83" s="80">
        <f t="shared" si="15"/>
        <v>0</v>
      </c>
      <c r="AA83" s="81" t="str">
        <f t="shared" si="16"/>
        <v>SRSA</v>
      </c>
      <c r="AB83" s="64">
        <f t="shared" si="17"/>
        <v>1</v>
      </c>
      <c r="AC83" s="65">
        <f t="shared" si="18"/>
        <v>0</v>
      </c>
      <c r="AD83" s="80">
        <f t="shared" si="19"/>
        <v>0</v>
      </c>
      <c r="AE83" s="81" t="str">
        <f t="shared" si="20"/>
        <v>-</v>
      </c>
      <c r="AF83" s="64">
        <f t="shared" si="21"/>
        <v>0</v>
      </c>
      <c r="AG83" s="82" t="s">
        <v>44</v>
      </c>
    </row>
    <row r="84" spans="1:33" ht="12.75">
      <c r="A84" s="62">
        <v>4106300</v>
      </c>
      <c r="B84" s="63">
        <v>2206</v>
      </c>
      <c r="C84" s="64" t="s">
        <v>311</v>
      </c>
      <c r="D84" s="65" t="s">
        <v>312</v>
      </c>
      <c r="E84" s="65" t="s">
        <v>313</v>
      </c>
      <c r="F84" s="66">
        <v>97838</v>
      </c>
      <c r="G84" s="67">
        <v>1890</v>
      </c>
      <c r="H84" s="68">
        <v>5416676000</v>
      </c>
      <c r="I84" s="69" t="s">
        <v>48</v>
      </c>
      <c r="J84" s="70" t="s">
        <v>41</v>
      </c>
      <c r="K84" s="71" t="s">
        <v>42</v>
      </c>
      <c r="L84" s="72">
        <v>3905.88549931599</v>
      </c>
      <c r="M84" s="73"/>
      <c r="N84" s="74">
        <v>16.23762376</v>
      </c>
      <c r="O84" s="70" t="s">
        <v>41</v>
      </c>
      <c r="P84" s="75"/>
      <c r="Q84" s="71" t="str">
        <f t="shared" si="11"/>
        <v>NO</v>
      </c>
      <c r="R84" s="76" t="s">
        <v>43</v>
      </c>
      <c r="S84" s="77">
        <v>241268.24</v>
      </c>
      <c r="T84" s="78">
        <v>29529.08</v>
      </c>
      <c r="U84" s="78">
        <v>25871.704504665282</v>
      </c>
      <c r="V84" s="79">
        <v>22527.103520604094</v>
      </c>
      <c r="W84" s="64">
        <f t="shared" si="12"/>
        <v>0</v>
      </c>
      <c r="X84" s="65">
        <f t="shared" si="13"/>
        <v>0</v>
      </c>
      <c r="Y84" s="65">
        <f t="shared" si="14"/>
        <v>0</v>
      </c>
      <c r="Z84" s="80">
        <f t="shared" si="15"/>
        <v>0</v>
      </c>
      <c r="AA84" s="81" t="str">
        <f t="shared" si="16"/>
        <v>-</v>
      </c>
      <c r="AB84" s="64">
        <f t="shared" si="17"/>
        <v>1</v>
      </c>
      <c r="AC84" s="65">
        <f t="shared" si="18"/>
        <v>0</v>
      </c>
      <c r="AD84" s="80">
        <f t="shared" si="19"/>
        <v>0</v>
      </c>
      <c r="AE84" s="81" t="str">
        <f t="shared" si="20"/>
        <v>-</v>
      </c>
      <c r="AF84" s="64">
        <f t="shared" si="21"/>
        <v>0</v>
      </c>
      <c r="AG84" s="82" t="s">
        <v>44</v>
      </c>
    </row>
    <row r="85" spans="1:33" ht="12.75">
      <c r="A85" s="62">
        <v>4100023</v>
      </c>
      <c r="B85" s="63">
        <v>2239</v>
      </c>
      <c r="C85" s="64" t="s">
        <v>314</v>
      </c>
      <c r="D85" s="65" t="s">
        <v>315</v>
      </c>
      <c r="E85" s="65" t="s">
        <v>316</v>
      </c>
      <c r="F85" s="66">
        <v>97124</v>
      </c>
      <c r="G85" s="67">
        <v>6009</v>
      </c>
      <c r="H85" s="68">
        <v>5038441500</v>
      </c>
      <c r="I85" s="69" t="s">
        <v>317</v>
      </c>
      <c r="J85" s="70" t="s">
        <v>41</v>
      </c>
      <c r="K85" s="71" t="s">
        <v>42</v>
      </c>
      <c r="L85" s="72">
        <v>16923.4232271057</v>
      </c>
      <c r="M85" s="73"/>
      <c r="N85" s="74">
        <v>8.910757008</v>
      </c>
      <c r="O85" s="70" t="s">
        <v>41</v>
      </c>
      <c r="P85" s="75"/>
      <c r="Q85" s="71" t="str">
        <f t="shared" si="11"/>
        <v>NO</v>
      </c>
      <c r="R85" s="76" t="s">
        <v>41</v>
      </c>
      <c r="S85" s="77">
        <v>668492.87</v>
      </c>
      <c r="T85" s="78">
        <v>66785.35</v>
      </c>
      <c r="U85" s="78">
        <v>78537.2786007134</v>
      </c>
      <c r="V85" s="79">
        <v>64252.372898289475</v>
      </c>
      <c r="W85" s="64">
        <f t="shared" si="12"/>
        <v>0</v>
      </c>
      <c r="X85" s="65">
        <f t="shared" si="13"/>
        <v>0</v>
      </c>
      <c r="Y85" s="65">
        <f t="shared" si="14"/>
        <v>0</v>
      </c>
      <c r="Z85" s="80">
        <f t="shared" si="15"/>
        <v>0</v>
      </c>
      <c r="AA85" s="81" t="str">
        <f t="shared" si="16"/>
        <v>-</v>
      </c>
      <c r="AB85" s="64">
        <f t="shared" si="17"/>
        <v>0</v>
      </c>
      <c r="AC85" s="65">
        <f t="shared" si="18"/>
        <v>0</v>
      </c>
      <c r="AD85" s="80">
        <f t="shared" si="19"/>
        <v>0</v>
      </c>
      <c r="AE85" s="81" t="str">
        <f t="shared" si="20"/>
        <v>-</v>
      </c>
      <c r="AF85" s="64">
        <f t="shared" si="21"/>
        <v>0</v>
      </c>
      <c r="AG85" s="82" t="s">
        <v>44</v>
      </c>
    </row>
    <row r="86" spans="1:33" ht="12.75">
      <c r="A86" s="62">
        <v>4106510</v>
      </c>
      <c r="B86" s="63">
        <v>2024</v>
      </c>
      <c r="C86" s="64" t="s">
        <v>318</v>
      </c>
      <c r="D86" s="65" t="s">
        <v>319</v>
      </c>
      <c r="E86" s="65" t="s">
        <v>320</v>
      </c>
      <c r="F86" s="66">
        <v>97031</v>
      </c>
      <c r="G86" s="67">
        <v>30</v>
      </c>
      <c r="H86" s="68">
        <v>5413862511</v>
      </c>
      <c r="I86" s="69" t="s">
        <v>48</v>
      </c>
      <c r="J86" s="70" t="s">
        <v>41</v>
      </c>
      <c r="K86" s="71" t="s">
        <v>42</v>
      </c>
      <c r="L86" s="72">
        <v>3511.93220447541</v>
      </c>
      <c r="M86" s="73"/>
      <c r="N86" s="74">
        <v>15.16042126</v>
      </c>
      <c r="O86" s="70" t="s">
        <v>41</v>
      </c>
      <c r="P86" s="75"/>
      <c r="Q86" s="71" t="str">
        <f t="shared" si="11"/>
        <v>NO</v>
      </c>
      <c r="R86" s="76" t="s">
        <v>43</v>
      </c>
      <c r="S86" s="77">
        <v>205209.97</v>
      </c>
      <c r="T86" s="78">
        <v>29335.78</v>
      </c>
      <c r="U86" s="78">
        <v>25027.942841062468</v>
      </c>
      <c r="V86" s="79">
        <v>23032.16426611747</v>
      </c>
      <c r="W86" s="64">
        <f t="shared" si="12"/>
        <v>0</v>
      </c>
      <c r="X86" s="65">
        <f t="shared" si="13"/>
        <v>0</v>
      </c>
      <c r="Y86" s="65">
        <f t="shared" si="14"/>
        <v>0</v>
      </c>
      <c r="Z86" s="80">
        <f t="shared" si="15"/>
        <v>0</v>
      </c>
      <c r="AA86" s="81" t="str">
        <f t="shared" si="16"/>
        <v>-</v>
      </c>
      <c r="AB86" s="64">
        <f t="shared" si="17"/>
        <v>1</v>
      </c>
      <c r="AC86" s="65">
        <f t="shared" si="18"/>
        <v>0</v>
      </c>
      <c r="AD86" s="80">
        <f t="shared" si="19"/>
        <v>0</v>
      </c>
      <c r="AE86" s="81" t="str">
        <f t="shared" si="20"/>
        <v>-</v>
      </c>
      <c r="AF86" s="64">
        <f t="shared" si="21"/>
        <v>0</v>
      </c>
      <c r="AG86" s="82" t="s">
        <v>44</v>
      </c>
    </row>
    <row r="87" spans="1:33" ht="12.75">
      <c r="A87" s="62">
        <v>4106600</v>
      </c>
      <c r="B87" s="63">
        <v>1895</v>
      </c>
      <c r="C87" s="64" t="s">
        <v>321</v>
      </c>
      <c r="D87" s="65" t="s">
        <v>322</v>
      </c>
      <c r="E87" s="65" t="s">
        <v>323</v>
      </c>
      <c r="F87" s="66">
        <v>97907</v>
      </c>
      <c r="G87" s="67">
        <v>5054</v>
      </c>
      <c r="H87" s="68">
        <v>5418692204</v>
      </c>
      <c r="I87" s="69" t="s">
        <v>68</v>
      </c>
      <c r="J87" s="70" t="s">
        <v>43</v>
      </c>
      <c r="K87" s="71" t="s">
        <v>42</v>
      </c>
      <c r="L87" s="72">
        <v>90.14041095891</v>
      </c>
      <c r="M87" s="73" t="s">
        <v>72</v>
      </c>
      <c r="N87" s="74">
        <v>22.44897959</v>
      </c>
      <c r="O87" s="70" t="s">
        <v>43</v>
      </c>
      <c r="P87" s="75"/>
      <c r="Q87" s="71" t="str">
        <f t="shared" si="11"/>
        <v>NO</v>
      </c>
      <c r="R87" s="76" t="s">
        <v>43</v>
      </c>
      <c r="S87" s="77">
        <v>12495.4</v>
      </c>
      <c r="T87" s="78">
        <v>1413.11</v>
      </c>
      <c r="U87" s="78">
        <v>1037.483006998494</v>
      </c>
      <c r="V87" s="79">
        <v>1621.682298630567</v>
      </c>
      <c r="W87" s="64">
        <f t="shared" si="12"/>
        <v>1</v>
      </c>
      <c r="X87" s="65">
        <f t="shared" si="13"/>
        <v>1</v>
      </c>
      <c r="Y87" s="65">
        <f t="shared" si="14"/>
        <v>0</v>
      </c>
      <c r="Z87" s="80">
        <f t="shared" si="15"/>
        <v>0</v>
      </c>
      <c r="AA87" s="81" t="str">
        <f t="shared" si="16"/>
        <v>SRSA</v>
      </c>
      <c r="AB87" s="64">
        <f t="shared" si="17"/>
        <v>1</v>
      </c>
      <c r="AC87" s="65">
        <f t="shared" si="18"/>
        <v>1</v>
      </c>
      <c r="AD87" s="80" t="str">
        <f t="shared" si="19"/>
        <v>Initial</v>
      </c>
      <c r="AE87" s="81" t="str">
        <f t="shared" si="20"/>
        <v>-</v>
      </c>
      <c r="AF87" s="64" t="str">
        <f t="shared" si="21"/>
        <v>SRSA</v>
      </c>
      <c r="AG87" s="82" t="s">
        <v>44</v>
      </c>
    </row>
    <row r="88" spans="1:33" ht="12.75">
      <c r="A88" s="62">
        <v>4106630</v>
      </c>
      <c r="B88" s="63">
        <v>2215</v>
      </c>
      <c r="C88" s="64" t="s">
        <v>324</v>
      </c>
      <c r="D88" s="65" t="s">
        <v>325</v>
      </c>
      <c r="E88" s="65" t="s">
        <v>326</v>
      </c>
      <c r="F88" s="66">
        <v>97841</v>
      </c>
      <c r="G88" s="67">
        <v>164</v>
      </c>
      <c r="H88" s="68">
        <v>5415345331</v>
      </c>
      <c r="I88" s="69" t="s">
        <v>68</v>
      </c>
      <c r="J88" s="70" t="s">
        <v>43</v>
      </c>
      <c r="K88" s="71" t="s">
        <v>42</v>
      </c>
      <c r="L88" s="72">
        <v>274.61925287354</v>
      </c>
      <c r="M88" s="73"/>
      <c r="N88" s="74">
        <v>8.424908425</v>
      </c>
      <c r="O88" s="70" t="s">
        <v>41</v>
      </c>
      <c r="P88" s="75"/>
      <c r="Q88" s="71" t="str">
        <f t="shared" si="11"/>
        <v>NO</v>
      </c>
      <c r="R88" s="76" t="s">
        <v>43</v>
      </c>
      <c r="S88" s="77">
        <v>14065.6</v>
      </c>
      <c r="T88" s="78">
        <v>982.59</v>
      </c>
      <c r="U88" s="78">
        <v>1300.098419154011</v>
      </c>
      <c r="V88" s="79">
        <v>2178.0334822618865</v>
      </c>
      <c r="W88" s="64">
        <f t="shared" si="12"/>
        <v>1</v>
      </c>
      <c r="X88" s="65">
        <f t="shared" si="13"/>
        <v>1</v>
      </c>
      <c r="Y88" s="65">
        <f t="shared" si="14"/>
        <v>0</v>
      </c>
      <c r="Z88" s="80">
        <f t="shared" si="15"/>
        <v>0</v>
      </c>
      <c r="AA88" s="81" t="str">
        <f t="shared" si="16"/>
        <v>SRSA</v>
      </c>
      <c r="AB88" s="64">
        <f t="shared" si="17"/>
        <v>1</v>
      </c>
      <c r="AC88" s="65">
        <f t="shared" si="18"/>
        <v>0</v>
      </c>
      <c r="AD88" s="80">
        <f t="shared" si="19"/>
        <v>0</v>
      </c>
      <c r="AE88" s="81" t="str">
        <f t="shared" si="20"/>
        <v>-</v>
      </c>
      <c r="AF88" s="64">
        <f t="shared" si="21"/>
        <v>0</v>
      </c>
      <c r="AG88" s="82" t="s">
        <v>44</v>
      </c>
    </row>
    <row r="89" spans="1:33" ht="12.75">
      <c r="A89" s="62">
        <v>4100047</v>
      </c>
      <c r="B89" s="86">
        <v>3997</v>
      </c>
      <c r="C89" s="64" t="s">
        <v>327</v>
      </c>
      <c r="D89" s="65" t="s">
        <v>328</v>
      </c>
      <c r="E89" s="65" t="s">
        <v>329</v>
      </c>
      <c r="F89" s="65">
        <v>97843</v>
      </c>
      <c r="G89" s="67">
        <v>167</v>
      </c>
      <c r="H89" s="68">
        <v>5414227131</v>
      </c>
      <c r="I89" s="69">
        <v>7</v>
      </c>
      <c r="J89" s="70" t="s">
        <v>43</v>
      </c>
      <c r="K89" s="71" t="s">
        <v>42</v>
      </c>
      <c r="L89" s="72">
        <v>145.93</v>
      </c>
      <c r="M89" s="73" t="s">
        <v>72</v>
      </c>
      <c r="N89" s="74">
        <v>2.68</v>
      </c>
      <c r="O89" s="70"/>
      <c r="P89" s="87"/>
      <c r="Q89" s="71" t="str">
        <f t="shared" si="11"/>
        <v>NO</v>
      </c>
      <c r="R89" s="76" t="s">
        <v>43</v>
      </c>
      <c r="S89" s="77">
        <v>5885.99</v>
      </c>
      <c r="T89" s="78">
        <v>1187.48</v>
      </c>
      <c r="U89" s="78">
        <v>990.19</v>
      </c>
      <c r="V89" s="79">
        <v>1007.23</v>
      </c>
      <c r="W89" s="64">
        <f t="shared" si="12"/>
        <v>1</v>
      </c>
      <c r="X89" s="65">
        <f t="shared" si="13"/>
        <v>1</v>
      </c>
      <c r="Y89" s="65">
        <f t="shared" si="14"/>
        <v>0</v>
      </c>
      <c r="Z89" s="80">
        <f t="shared" si="15"/>
        <v>0</v>
      </c>
      <c r="AA89" s="81" t="str">
        <f t="shared" si="16"/>
        <v>SRSA</v>
      </c>
      <c r="AB89" s="64">
        <f t="shared" si="17"/>
        <v>1</v>
      </c>
      <c r="AC89" s="65">
        <f t="shared" si="18"/>
        <v>0</v>
      </c>
      <c r="AD89" s="80">
        <f t="shared" si="19"/>
        <v>0</v>
      </c>
      <c r="AE89" s="81" t="str">
        <f t="shared" si="20"/>
        <v>-</v>
      </c>
      <c r="AF89" s="64">
        <f t="shared" si="21"/>
        <v>0</v>
      </c>
      <c r="AG89" s="82" t="s">
        <v>44</v>
      </c>
    </row>
    <row r="90" spans="1:33" ht="12.75">
      <c r="A90" s="62">
        <v>4106740</v>
      </c>
      <c r="B90" s="63">
        <v>2053</v>
      </c>
      <c r="C90" s="64" t="s">
        <v>45</v>
      </c>
      <c r="D90" s="65" t="s">
        <v>46</v>
      </c>
      <c r="E90" s="65" t="s">
        <v>47</v>
      </c>
      <c r="F90" s="66">
        <v>97741</v>
      </c>
      <c r="G90" s="67">
        <v>1595</v>
      </c>
      <c r="H90" s="68">
        <v>5414756192</v>
      </c>
      <c r="I90" s="69" t="s">
        <v>48</v>
      </c>
      <c r="J90" s="70" t="s">
        <v>41</v>
      </c>
      <c r="K90" s="71" t="s">
        <v>42</v>
      </c>
      <c r="L90" s="72">
        <v>2678.53460078129</v>
      </c>
      <c r="M90" s="73"/>
      <c r="N90" s="74">
        <v>21.21666167</v>
      </c>
      <c r="O90" s="70" t="s">
        <v>43</v>
      </c>
      <c r="P90" s="75"/>
      <c r="Q90" s="71" t="str">
        <f t="shared" si="11"/>
        <v>NO</v>
      </c>
      <c r="R90" s="76" t="s">
        <v>43</v>
      </c>
      <c r="S90" s="77">
        <v>199606.4</v>
      </c>
      <c r="T90" s="78">
        <v>31751.89</v>
      </c>
      <c r="U90" s="78">
        <v>24530.777314895113</v>
      </c>
      <c r="V90" s="79">
        <v>18699.607394273193</v>
      </c>
      <c r="W90" s="64">
        <f t="shared" si="12"/>
        <v>0</v>
      </c>
      <c r="X90" s="65">
        <f t="shared" si="13"/>
        <v>0</v>
      </c>
      <c r="Y90" s="65">
        <f t="shared" si="14"/>
        <v>0</v>
      </c>
      <c r="Z90" s="80">
        <f t="shared" si="15"/>
        <v>0</v>
      </c>
      <c r="AA90" s="81" t="str">
        <f t="shared" si="16"/>
        <v>-</v>
      </c>
      <c r="AB90" s="64">
        <f t="shared" si="17"/>
        <v>1</v>
      </c>
      <c r="AC90" s="65">
        <f t="shared" si="18"/>
        <v>1</v>
      </c>
      <c r="AD90" s="80" t="str">
        <f t="shared" si="19"/>
        <v>Initial</v>
      </c>
      <c r="AE90" s="81" t="str">
        <f t="shared" si="20"/>
        <v>RLIS</v>
      </c>
      <c r="AF90" s="64">
        <f t="shared" si="21"/>
        <v>0</v>
      </c>
      <c r="AG90" s="82" t="s">
        <v>44</v>
      </c>
    </row>
    <row r="91" spans="1:33" ht="12.75">
      <c r="A91" s="62">
        <v>4106710</v>
      </c>
      <c r="B91" s="63">
        <v>2140</v>
      </c>
      <c r="C91" s="64" t="s">
        <v>330</v>
      </c>
      <c r="D91" s="65" t="s">
        <v>331</v>
      </c>
      <c r="E91" s="65" t="s">
        <v>332</v>
      </c>
      <c r="F91" s="66">
        <v>97352</v>
      </c>
      <c r="G91" s="67">
        <v>9711</v>
      </c>
      <c r="H91" s="68">
        <v>5413273337</v>
      </c>
      <c r="I91" s="69" t="s">
        <v>151</v>
      </c>
      <c r="J91" s="70" t="s">
        <v>41</v>
      </c>
      <c r="K91" s="71" t="s">
        <v>42</v>
      </c>
      <c r="L91" s="72">
        <v>807.77999115043</v>
      </c>
      <c r="M91" s="73"/>
      <c r="N91" s="74">
        <v>16.79936306</v>
      </c>
      <c r="O91" s="70" t="s">
        <v>41</v>
      </c>
      <c r="P91" s="75"/>
      <c r="Q91" s="71" t="str">
        <f t="shared" si="11"/>
        <v>NO</v>
      </c>
      <c r="R91" s="76" t="s">
        <v>41</v>
      </c>
      <c r="S91" s="77">
        <v>56791.48</v>
      </c>
      <c r="T91" s="78">
        <v>7923.54</v>
      </c>
      <c r="U91" s="78">
        <v>6733.946400803696</v>
      </c>
      <c r="V91" s="79">
        <v>8574.028524021604</v>
      </c>
      <c r="W91" s="64">
        <f t="shared" si="12"/>
        <v>0</v>
      </c>
      <c r="X91" s="65">
        <f t="shared" si="13"/>
        <v>0</v>
      </c>
      <c r="Y91" s="65">
        <f t="shared" si="14"/>
        <v>0</v>
      </c>
      <c r="Z91" s="80">
        <f t="shared" si="15"/>
        <v>0</v>
      </c>
      <c r="AA91" s="81" t="str">
        <f t="shared" si="16"/>
        <v>-</v>
      </c>
      <c r="AB91" s="64">
        <f t="shared" si="17"/>
        <v>0</v>
      </c>
      <c r="AC91" s="65">
        <f t="shared" si="18"/>
        <v>0</v>
      </c>
      <c r="AD91" s="80">
        <f t="shared" si="19"/>
        <v>0</v>
      </c>
      <c r="AE91" s="81" t="str">
        <f t="shared" si="20"/>
        <v>-</v>
      </c>
      <c r="AF91" s="64">
        <f t="shared" si="21"/>
        <v>0</v>
      </c>
      <c r="AG91" s="82" t="s">
        <v>44</v>
      </c>
    </row>
    <row r="92" spans="1:33" ht="12.75">
      <c r="A92" s="62">
        <v>4106750</v>
      </c>
      <c r="B92" s="63">
        <v>1934</v>
      </c>
      <c r="C92" s="64" t="s">
        <v>333</v>
      </c>
      <c r="D92" s="65" t="s">
        <v>334</v>
      </c>
      <c r="E92" s="65" t="s">
        <v>335</v>
      </c>
      <c r="F92" s="66">
        <v>97138</v>
      </c>
      <c r="G92" s="67">
        <v>6154</v>
      </c>
      <c r="H92" s="68">
        <v>5037552451</v>
      </c>
      <c r="I92" s="69" t="s">
        <v>68</v>
      </c>
      <c r="J92" s="70" t="s">
        <v>43</v>
      </c>
      <c r="K92" s="71" t="s">
        <v>42</v>
      </c>
      <c r="L92" s="72">
        <v>176.32471264368</v>
      </c>
      <c r="M92" s="73"/>
      <c r="N92" s="74">
        <v>11.76470588</v>
      </c>
      <c r="O92" s="70" t="s">
        <v>41</v>
      </c>
      <c r="P92" s="75"/>
      <c r="Q92" s="71" t="str">
        <f t="shared" si="11"/>
        <v>NO</v>
      </c>
      <c r="R92" s="76" t="s">
        <v>43</v>
      </c>
      <c r="S92" s="77">
        <v>5383.76</v>
      </c>
      <c r="T92" s="78">
        <v>611.81</v>
      </c>
      <c r="U92" s="78">
        <v>754.3722636742696</v>
      </c>
      <c r="V92" s="79">
        <v>2469.3566988834596</v>
      </c>
      <c r="W92" s="64">
        <f t="shared" si="12"/>
        <v>1</v>
      </c>
      <c r="X92" s="65">
        <f t="shared" si="13"/>
        <v>1</v>
      </c>
      <c r="Y92" s="65">
        <f t="shared" si="14"/>
        <v>0</v>
      </c>
      <c r="Z92" s="80">
        <f t="shared" si="15"/>
        <v>0</v>
      </c>
      <c r="AA92" s="81" t="str">
        <f t="shared" si="16"/>
        <v>SRSA</v>
      </c>
      <c r="AB92" s="64">
        <f t="shared" si="17"/>
        <v>1</v>
      </c>
      <c r="AC92" s="65">
        <f t="shared" si="18"/>
        <v>0</v>
      </c>
      <c r="AD92" s="80">
        <f t="shared" si="19"/>
        <v>0</v>
      </c>
      <c r="AE92" s="81" t="str">
        <f t="shared" si="20"/>
        <v>-</v>
      </c>
      <c r="AF92" s="64">
        <f t="shared" si="21"/>
        <v>0</v>
      </c>
      <c r="AG92" s="82" t="s">
        <v>44</v>
      </c>
    </row>
    <row r="93" spans="1:33" ht="12.75">
      <c r="A93" s="62">
        <v>4106780</v>
      </c>
      <c r="B93" s="63">
        <v>2008</v>
      </c>
      <c r="C93" s="64" t="s">
        <v>336</v>
      </c>
      <c r="D93" s="65" t="s">
        <v>337</v>
      </c>
      <c r="E93" s="65" t="s">
        <v>338</v>
      </c>
      <c r="F93" s="66">
        <v>97820</v>
      </c>
      <c r="G93" s="67">
        <v>6111</v>
      </c>
      <c r="H93" s="68">
        <v>5415751280</v>
      </c>
      <c r="I93" s="69" t="s">
        <v>68</v>
      </c>
      <c r="J93" s="70" t="s">
        <v>43</v>
      </c>
      <c r="K93" s="71" t="s">
        <v>42</v>
      </c>
      <c r="L93" s="72">
        <v>724.78590543564</v>
      </c>
      <c r="M93" s="73" t="s">
        <v>72</v>
      </c>
      <c r="N93" s="74">
        <v>14.51440768</v>
      </c>
      <c r="O93" s="70" t="s">
        <v>41</v>
      </c>
      <c r="P93" s="75"/>
      <c r="Q93" s="71" t="str">
        <f t="shared" si="11"/>
        <v>NO</v>
      </c>
      <c r="R93" s="76" t="s">
        <v>43</v>
      </c>
      <c r="S93" s="77">
        <v>42479.09</v>
      </c>
      <c r="T93" s="78">
        <v>7276.56</v>
      </c>
      <c r="U93" s="78">
        <v>5993.030229660438</v>
      </c>
      <c r="V93" s="79">
        <v>7980.877021764032</v>
      </c>
      <c r="W93" s="64">
        <f t="shared" si="12"/>
        <v>1</v>
      </c>
      <c r="X93" s="65">
        <f t="shared" si="13"/>
        <v>1</v>
      </c>
      <c r="Y93" s="65">
        <f t="shared" si="14"/>
        <v>0</v>
      </c>
      <c r="Z93" s="80">
        <f t="shared" si="15"/>
        <v>0</v>
      </c>
      <c r="AA93" s="81" t="str">
        <f t="shared" si="16"/>
        <v>SRSA</v>
      </c>
      <c r="AB93" s="64">
        <f t="shared" si="17"/>
        <v>1</v>
      </c>
      <c r="AC93" s="65">
        <f t="shared" si="18"/>
        <v>0</v>
      </c>
      <c r="AD93" s="80">
        <f t="shared" si="19"/>
        <v>0</v>
      </c>
      <c r="AE93" s="81" t="str">
        <f t="shared" si="20"/>
        <v>-</v>
      </c>
      <c r="AF93" s="64">
        <f t="shared" si="21"/>
        <v>0</v>
      </c>
      <c r="AG93" s="82" t="s">
        <v>44</v>
      </c>
    </row>
    <row r="94" spans="1:33" ht="12.75">
      <c r="A94" s="62">
        <v>4106820</v>
      </c>
      <c r="B94" s="63">
        <v>2107</v>
      </c>
      <c r="C94" s="64" t="s">
        <v>339</v>
      </c>
      <c r="D94" s="65" t="s">
        <v>340</v>
      </c>
      <c r="E94" s="65" t="s">
        <v>341</v>
      </c>
      <c r="F94" s="66">
        <v>97910</v>
      </c>
      <c r="G94" s="67">
        <v>99</v>
      </c>
      <c r="H94" s="68">
        <v>5415862213</v>
      </c>
      <c r="I94" s="69" t="s">
        <v>68</v>
      </c>
      <c r="J94" s="70" t="s">
        <v>43</v>
      </c>
      <c r="K94" s="71" t="s">
        <v>42</v>
      </c>
      <c r="L94" s="72">
        <v>104.04955125182</v>
      </c>
      <c r="M94" s="73"/>
      <c r="N94" s="74">
        <v>26.19047619</v>
      </c>
      <c r="O94" s="70" t="s">
        <v>43</v>
      </c>
      <c r="P94" s="75"/>
      <c r="Q94" s="71" t="str">
        <f t="shared" si="11"/>
        <v>NO</v>
      </c>
      <c r="R94" s="76" t="s">
        <v>43</v>
      </c>
      <c r="S94" s="77">
        <v>13510.65</v>
      </c>
      <c r="T94" s="78">
        <v>1701.53</v>
      </c>
      <c r="U94" s="78">
        <v>1115.1419887337224</v>
      </c>
      <c r="V94" s="79">
        <v>1199.0504502476879</v>
      </c>
      <c r="W94" s="64">
        <f t="shared" si="12"/>
        <v>1</v>
      </c>
      <c r="X94" s="65">
        <f t="shared" si="13"/>
        <v>1</v>
      </c>
      <c r="Y94" s="65">
        <f t="shared" si="14"/>
        <v>0</v>
      </c>
      <c r="Z94" s="80">
        <f t="shared" si="15"/>
        <v>0</v>
      </c>
      <c r="AA94" s="81" t="str">
        <f t="shared" si="16"/>
        <v>SRSA</v>
      </c>
      <c r="AB94" s="64">
        <f t="shared" si="17"/>
        <v>1</v>
      </c>
      <c r="AC94" s="65">
        <f t="shared" si="18"/>
        <v>1</v>
      </c>
      <c r="AD94" s="80" t="str">
        <f t="shared" si="19"/>
        <v>Initial</v>
      </c>
      <c r="AE94" s="81" t="str">
        <f t="shared" si="20"/>
        <v>-</v>
      </c>
      <c r="AF94" s="64" t="str">
        <f t="shared" si="21"/>
        <v>SRSA</v>
      </c>
      <c r="AG94" s="82" t="s">
        <v>44</v>
      </c>
    </row>
    <row r="95" spans="1:33" ht="12.75">
      <c r="A95" s="62">
        <v>4106870</v>
      </c>
      <c r="B95" s="63">
        <v>2219</v>
      </c>
      <c r="C95" s="64" t="s">
        <v>342</v>
      </c>
      <c r="D95" s="65" t="s">
        <v>343</v>
      </c>
      <c r="E95" s="65" t="s">
        <v>344</v>
      </c>
      <c r="F95" s="66">
        <v>97846</v>
      </c>
      <c r="G95" s="67">
        <v>619</v>
      </c>
      <c r="H95" s="68">
        <v>5414327311</v>
      </c>
      <c r="I95" s="69" t="s">
        <v>68</v>
      </c>
      <c r="J95" s="70" t="s">
        <v>43</v>
      </c>
      <c r="K95" s="71" t="s">
        <v>42</v>
      </c>
      <c r="L95" s="72">
        <v>251.81410086552</v>
      </c>
      <c r="M95" s="73" t="s">
        <v>72</v>
      </c>
      <c r="N95" s="74">
        <v>10.16949153</v>
      </c>
      <c r="O95" s="70" t="s">
        <v>41</v>
      </c>
      <c r="P95" s="75"/>
      <c r="Q95" s="71" t="str">
        <f t="shared" si="11"/>
        <v>NO</v>
      </c>
      <c r="R95" s="76" t="s">
        <v>43</v>
      </c>
      <c r="S95" s="77">
        <v>27087.84</v>
      </c>
      <c r="T95" s="78">
        <v>2584.04</v>
      </c>
      <c r="U95" s="78">
        <v>2172.966214575313</v>
      </c>
      <c r="V95" s="79">
        <v>2378.3918422210827</v>
      </c>
      <c r="W95" s="64">
        <f t="shared" si="12"/>
        <v>1</v>
      </c>
      <c r="X95" s="65">
        <f t="shared" si="13"/>
        <v>1</v>
      </c>
      <c r="Y95" s="65">
        <f t="shared" si="14"/>
        <v>0</v>
      </c>
      <c r="Z95" s="80">
        <f t="shared" si="15"/>
        <v>0</v>
      </c>
      <c r="AA95" s="81" t="str">
        <f t="shared" si="16"/>
        <v>SRSA</v>
      </c>
      <c r="AB95" s="64">
        <f t="shared" si="17"/>
        <v>1</v>
      </c>
      <c r="AC95" s="65">
        <f t="shared" si="18"/>
        <v>0</v>
      </c>
      <c r="AD95" s="80">
        <f t="shared" si="19"/>
        <v>0</v>
      </c>
      <c r="AE95" s="81" t="str">
        <f t="shared" si="20"/>
        <v>-</v>
      </c>
      <c r="AF95" s="64">
        <f t="shared" si="21"/>
        <v>0</v>
      </c>
      <c r="AG95" s="82" t="s">
        <v>44</v>
      </c>
    </row>
    <row r="96" spans="1:33" ht="12.75">
      <c r="A96" s="62">
        <v>4106930</v>
      </c>
      <c r="B96" s="63">
        <v>2091</v>
      </c>
      <c r="C96" s="64" t="s">
        <v>345</v>
      </c>
      <c r="D96" s="65" t="s">
        <v>346</v>
      </c>
      <c r="E96" s="65" t="s">
        <v>347</v>
      </c>
      <c r="F96" s="66">
        <v>97448</v>
      </c>
      <c r="G96" s="67">
        <v>1359</v>
      </c>
      <c r="H96" s="68">
        <v>5419986311</v>
      </c>
      <c r="I96" s="69" t="s">
        <v>151</v>
      </c>
      <c r="J96" s="70" t="s">
        <v>41</v>
      </c>
      <c r="K96" s="71" t="s">
        <v>42</v>
      </c>
      <c r="L96" s="72">
        <v>1580.20535714283</v>
      </c>
      <c r="M96" s="73"/>
      <c r="N96" s="74">
        <v>11.74603175</v>
      </c>
      <c r="O96" s="70" t="s">
        <v>41</v>
      </c>
      <c r="P96" s="75"/>
      <c r="Q96" s="71" t="str">
        <f t="shared" si="11"/>
        <v>NO</v>
      </c>
      <c r="R96" s="76" t="s">
        <v>41</v>
      </c>
      <c r="S96" s="77">
        <v>85872.64</v>
      </c>
      <c r="T96" s="78">
        <v>8533.12</v>
      </c>
      <c r="U96" s="78">
        <v>9074.091388640827</v>
      </c>
      <c r="V96" s="79">
        <v>6695.808953374343</v>
      </c>
      <c r="W96" s="64">
        <f t="shared" si="12"/>
        <v>0</v>
      </c>
      <c r="X96" s="65">
        <f t="shared" si="13"/>
        <v>0</v>
      </c>
      <c r="Y96" s="65">
        <f t="shared" si="14"/>
        <v>0</v>
      </c>
      <c r="Z96" s="80">
        <f t="shared" si="15"/>
        <v>0</v>
      </c>
      <c r="AA96" s="81" t="str">
        <f t="shared" si="16"/>
        <v>-</v>
      </c>
      <c r="AB96" s="64">
        <f t="shared" si="17"/>
        <v>0</v>
      </c>
      <c r="AC96" s="65">
        <f t="shared" si="18"/>
        <v>0</v>
      </c>
      <c r="AD96" s="80">
        <f t="shared" si="19"/>
        <v>0</v>
      </c>
      <c r="AE96" s="81" t="str">
        <f t="shared" si="20"/>
        <v>-</v>
      </c>
      <c r="AF96" s="64">
        <f t="shared" si="21"/>
        <v>0</v>
      </c>
      <c r="AG96" s="82" t="s">
        <v>44</v>
      </c>
    </row>
    <row r="97" spans="1:33" ht="12.75">
      <c r="A97" s="62">
        <v>4106960</v>
      </c>
      <c r="B97" s="63">
        <v>2109</v>
      </c>
      <c r="C97" s="64" t="s">
        <v>348</v>
      </c>
      <c r="D97" s="65" t="s">
        <v>349</v>
      </c>
      <c r="E97" s="65" t="s">
        <v>350</v>
      </c>
      <c r="F97" s="66">
        <v>97911</v>
      </c>
      <c r="G97" s="67">
        <v>248</v>
      </c>
      <c r="H97" s="68">
        <v>5412773261</v>
      </c>
      <c r="I97" s="69" t="s">
        <v>68</v>
      </c>
      <c r="J97" s="70" t="s">
        <v>43</v>
      </c>
      <c r="K97" s="71" t="s">
        <v>42</v>
      </c>
      <c r="L97" s="72">
        <v>7.44055944058</v>
      </c>
      <c r="M97" s="73"/>
      <c r="N97" s="74">
        <v>19.04761905</v>
      </c>
      <c r="O97" s="70" t="s">
        <v>41</v>
      </c>
      <c r="P97" s="75"/>
      <c r="Q97" s="71" t="str">
        <f t="shared" si="11"/>
        <v>NO</v>
      </c>
      <c r="R97" s="76" t="s">
        <v>43</v>
      </c>
      <c r="S97" s="77">
        <v>1631.3</v>
      </c>
      <c r="T97" s="78">
        <v>0</v>
      </c>
      <c r="U97" s="78">
        <v>14.166067211328418</v>
      </c>
      <c r="V97" s="79">
        <v>228.781873487397</v>
      </c>
      <c r="W97" s="64">
        <f t="shared" si="12"/>
        <v>1</v>
      </c>
      <c r="X97" s="65">
        <f t="shared" si="13"/>
        <v>1</v>
      </c>
      <c r="Y97" s="65">
        <f t="shared" si="14"/>
        <v>0</v>
      </c>
      <c r="Z97" s="80">
        <f t="shared" si="15"/>
        <v>0</v>
      </c>
      <c r="AA97" s="81" t="str">
        <f t="shared" si="16"/>
        <v>SRSA</v>
      </c>
      <c r="AB97" s="64">
        <f t="shared" si="17"/>
        <v>1</v>
      </c>
      <c r="AC97" s="65">
        <f t="shared" si="18"/>
        <v>0</v>
      </c>
      <c r="AD97" s="80">
        <f t="shared" si="19"/>
        <v>0</v>
      </c>
      <c r="AE97" s="81" t="str">
        <f t="shared" si="20"/>
        <v>-</v>
      </c>
      <c r="AF97" s="64">
        <f t="shared" si="21"/>
        <v>0</v>
      </c>
      <c r="AG97" s="82" t="s">
        <v>44</v>
      </c>
    </row>
    <row r="98" spans="1:33" ht="12.75">
      <c r="A98" s="62">
        <v>4107020</v>
      </c>
      <c r="B98" s="63">
        <v>2057</v>
      </c>
      <c r="C98" s="64" t="s">
        <v>351</v>
      </c>
      <c r="D98" s="65" t="s">
        <v>352</v>
      </c>
      <c r="E98" s="65" t="s">
        <v>353</v>
      </c>
      <c r="F98" s="66">
        <v>97603</v>
      </c>
      <c r="G98" s="67">
        <v>8626</v>
      </c>
      <c r="H98" s="68">
        <v>5418835000</v>
      </c>
      <c r="I98" s="69" t="s">
        <v>48</v>
      </c>
      <c r="J98" s="70" t="s">
        <v>41</v>
      </c>
      <c r="K98" s="71" t="s">
        <v>42</v>
      </c>
      <c r="L98" s="72">
        <v>5896.26667494594</v>
      </c>
      <c r="M98" s="73"/>
      <c r="N98" s="74">
        <v>18.04560261</v>
      </c>
      <c r="O98" s="70" t="s">
        <v>41</v>
      </c>
      <c r="P98" s="75"/>
      <c r="Q98" s="71" t="str">
        <f t="shared" si="11"/>
        <v>NO</v>
      </c>
      <c r="R98" s="76" t="s">
        <v>43</v>
      </c>
      <c r="S98" s="77">
        <v>427806.46</v>
      </c>
      <c r="T98" s="78">
        <v>62996.07</v>
      </c>
      <c r="U98" s="78">
        <v>50902.63160800212</v>
      </c>
      <c r="V98" s="79">
        <v>51638.257882303384</v>
      </c>
      <c r="W98" s="64">
        <f t="shared" si="12"/>
        <v>0</v>
      </c>
      <c r="X98" s="65">
        <f t="shared" si="13"/>
        <v>0</v>
      </c>
      <c r="Y98" s="65">
        <f t="shared" si="14"/>
        <v>0</v>
      </c>
      <c r="Z98" s="80">
        <f t="shared" si="15"/>
        <v>0</v>
      </c>
      <c r="AA98" s="81" t="str">
        <f t="shared" si="16"/>
        <v>-</v>
      </c>
      <c r="AB98" s="64">
        <f t="shared" si="17"/>
        <v>1</v>
      </c>
      <c r="AC98" s="65">
        <f t="shared" si="18"/>
        <v>0</v>
      </c>
      <c r="AD98" s="80">
        <f t="shared" si="19"/>
        <v>0</v>
      </c>
      <c r="AE98" s="81" t="str">
        <f t="shared" si="20"/>
        <v>-</v>
      </c>
      <c r="AF98" s="64">
        <f t="shared" si="21"/>
        <v>0</v>
      </c>
      <c r="AG98" s="82" t="s">
        <v>44</v>
      </c>
    </row>
    <row r="99" spans="1:33" ht="12.75">
      <c r="A99" s="62">
        <v>4107080</v>
      </c>
      <c r="B99" s="63">
        <v>2056</v>
      </c>
      <c r="C99" s="64" t="s">
        <v>354</v>
      </c>
      <c r="D99" s="65" t="s">
        <v>355</v>
      </c>
      <c r="E99" s="65" t="s">
        <v>353</v>
      </c>
      <c r="F99" s="66">
        <v>97603</v>
      </c>
      <c r="G99" s="67">
        <v>4423</v>
      </c>
      <c r="H99" s="68">
        <v>5418834700</v>
      </c>
      <c r="I99" s="69" t="s">
        <v>131</v>
      </c>
      <c r="J99" s="70" t="s">
        <v>41</v>
      </c>
      <c r="K99" s="71" t="s">
        <v>42</v>
      </c>
      <c r="L99" s="72">
        <v>3405.4558441559</v>
      </c>
      <c r="M99" s="73"/>
      <c r="N99" s="74">
        <v>18.86581826</v>
      </c>
      <c r="O99" s="70" t="s">
        <v>41</v>
      </c>
      <c r="P99" s="75"/>
      <c r="Q99" s="71" t="str">
        <f t="shared" si="11"/>
        <v>NO</v>
      </c>
      <c r="R99" s="76" t="s">
        <v>43</v>
      </c>
      <c r="S99" s="77">
        <v>298002</v>
      </c>
      <c r="T99" s="78">
        <v>36625.72</v>
      </c>
      <c r="U99" s="78">
        <v>29584.47146626372</v>
      </c>
      <c r="V99" s="79">
        <v>23724.650098874365</v>
      </c>
      <c r="W99" s="64">
        <f t="shared" si="12"/>
        <v>0</v>
      </c>
      <c r="X99" s="65">
        <f t="shared" si="13"/>
        <v>0</v>
      </c>
      <c r="Y99" s="65">
        <f t="shared" si="14"/>
        <v>0</v>
      </c>
      <c r="Z99" s="80">
        <f t="shared" si="15"/>
        <v>0</v>
      </c>
      <c r="AA99" s="81" t="str">
        <f t="shared" si="16"/>
        <v>-</v>
      </c>
      <c r="AB99" s="64">
        <f t="shared" si="17"/>
        <v>1</v>
      </c>
      <c r="AC99" s="65">
        <f t="shared" si="18"/>
        <v>0</v>
      </c>
      <c r="AD99" s="80">
        <f t="shared" si="19"/>
        <v>0</v>
      </c>
      <c r="AE99" s="81" t="str">
        <f t="shared" si="20"/>
        <v>-</v>
      </c>
      <c r="AF99" s="64">
        <f t="shared" si="21"/>
        <v>0</v>
      </c>
      <c r="AG99" s="82" t="s">
        <v>44</v>
      </c>
    </row>
    <row r="100" spans="1:33" ht="12.75">
      <c r="A100" s="62">
        <v>4100040</v>
      </c>
      <c r="B100" s="63">
        <v>2262</v>
      </c>
      <c r="C100" s="64" t="s">
        <v>356</v>
      </c>
      <c r="D100" s="65" t="s">
        <v>357</v>
      </c>
      <c r="E100" s="65" t="s">
        <v>100</v>
      </c>
      <c r="F100" s="66">
        <v>97103</v>
      </c>
      <c r="G100" s="67">
        <v>8640</v>
      </c>
      <c r="H100" s="68">
        <v>5034586166</v>
      </c>
      <c r="I100" s="69" t="s">
        <v>68</v>
      </c>
      <c r="J100" s="70" t="s">
        <v>43</v>
      </c>
      <c r="K100" s="71" t="s">
        <v>42</v>
      </c>
      <c r="L100" s="72">
        <v>534.63594716179</v>
      </c>
      <c r="M100" s="73"/>
      <c r="N100" s="74">
        <v>12.70358306</v>
      </c>
      <c r="O100" s="70" t="s">
        <v>41</v>
      </c>
      <c r="P100" s="75"/>
      <c r="Q100" s="71" t="str">
        <f t="shared" si="11"/>
        <v>NO</v>
      </c>
      <c r="R100" s="76" t="s">
        <v>43</v>
      </c>
      <c r="S100" s="77">
        <v>29319.32</v>
      </c>
      <c r="T100" s="78">
        <v>2975.28</v>
      </c>
      <c r="U100" s="78">
        <v>2999.847589477072</v>
      </c>
      <c r="V100" s="79">
        <v>4151.577806556375</v>
      </c>
      <c r="W100" s="64">
        <f t="shared" si="12"/>
        <v>1</v>
      </c>
      <c r="X100" s="65">
        <f t="shared" si="13"/>
        <v>1</v>
      </c>
      <c r="Y100" s="65">
        <f t="shared" si="14"/>
        <v>0</v>
      </c>
      <c r="Z100" s="80">
        <f t="shared" si="15"/>
        <v>0</v>
      </c>
      <c r="AA100" s="81" t="str">
        <f t="shared" si="16"/>
        <v>SRSA</v>
      </c>
      <c r="AB100" s="64">
        <f t="shared" si="17"/>
        <v>1</v>
      </c>
      <c r="AC100" s="65">
        <f t="shared" si="18"/>
        <v>0</v>
      </c>
      <c r="AD100" s="80">
        <f t="shared" si="19"/>
        <v>0</v>
      </c>
      <c r="AE100" s="81" t="str">
        <f t="shared" si="20"/>
        <v>-</v>
      </c>
      <c r="AF100" s="64">
        <f t="shared" si="21"/>
        <v>0</v>
      </c>
      <c r="AG100" s="82" t="s">
        <v>44</v>
      </c>
    </row>
    <row r="101" spans="1:33" ht="12.75">
      <c r="A101" s="62">
        <v>4107200</v>
      </c>
      <c r="B101" s="63">
        <v>2212</v>
      </c>
      <c r="C101" s="64" t="s">
        <v>358</v>
      </c>
      <c r="D101" s="65" t="s">
        <v>359</v>
      </c>
      <c r="E101" s="65" t="s">
        <v>360</v>
      </c>
      <c r="F101" s="66">
        <v>97850</v>
      </c>
      <c r="G101" s="67">
        <v>2179</v>
      </c>
      <c r="H101" s="68">
        <v>5416633202</v>
      </c>
      <c r="I101" s="69" t="s">
        <v>48</v>
      </c>
      <c r="J101" s="70" t="s">
        <v>41</v>
      </c>
      <c r="K101" s="71" t="s">
        <v>42</v>
      </c>
      <c r="L101" s="72">
        <v>2024.32327586206</v>
      </c>
      <c r="M101" s="73"/>
      <c r="N101" s="74">
        <v>9.588014981</v>
      </c>
      <c r="O101" s="70" t="s">
        <v>41</v>
      </c>
      <c r="P101" s="75"/>
      <c r="Q101" s="71" t="str">
        <f t="shared" si="11"/>
        <v>NO</v>
      </c>
      <c r="R101" s="76" t="s">
        <v>43</v>
      </c>
      <c r="S101" s="77">
        <v>130906.93</v>
      </c>
      <c r="T101" s="78">
        <v>11508.12</v>
      </c>
      <c r="U101" s="78">
        <v>11608.266185605353</v>
      </c>
      <c r="V101" s="79">
        <v>8038.260932844577</v>
      </c>
      <c r="W101" s="64">
        <f t="shared" si="12"/>
        <v>0</v>
      </c>
      <c r="X101" s="65">
        <f t="shared" si="13"/>
        <v>0</v>
      </c>
      <c r="Y101" s="65">
        <f t="shared" si="14"/>
        <v>0</v>
      </c>
      <c r="Z101" s="80">
        <f t="shared" si="15"/>
        <v>0</v>
      </c>
      <c r="AA101" s="81" t="str">
        <f t="shared" si="16"/>
        <v>-</v>
      </c>
      <c r="AB101" s="64">
        <f t="shared" si="17"/>
        <v>1</v>
      </c>
      <c r="AC101" s="65">
        <f t="shared" si="18"/>
        <v>0</v>
      </c>
      <c r="AD101" s="80">
        <f t="shared" si="19"/>
        <v>0</v>
      </c>
      <c r="AE101" s="81" t="str">
        <f t="shared" si="20"/>
        <v>-</v>
      </c>
      <c r="AF101" s="64">
        <f t="shared" si="21"/>
        <v>0</v>
      </c>
      <c r="AG101" s="82" t="s">
        <v>44</v>
      </c>
    </row>
    <row r="102" spans="1:33" ht="12.75">
      <c r="A102" s="62">
        <v>4107280</v>
      </c>
      <c r="B102" s="63">
        <v>2059</v>
      </c>
      <c r="C102" s="64" t="s">
        <v>361</v>
      </c>
      <c r="D102" s="65" t="s">
        <v>362</v>
      </c>
      <c r="E102" s="65" t="s">
        <v>71</v>
      </c>
      <c r="F102" s="66">
        <v>97630</v>
      </c>
      <c r="G102" s="67">
        <v>1632</v>
      </c>
      <c r="H102" s="68">
        <v>5419473347</v>
      </c>
      <c r="I102" s="69" t="s">
        <v>68</v>
      </c>
      <c r="J102" s="70" t="s">
        <v>43</v>
      </c>
      <c r="K102" s="71" t="s">
        <v>42</v>
      </c>
      <c r="L102" s="72">
        <v>720.12209227056</v>
      </c>
      <c r="M102" s="73" t="s">
        <v>72</v>
      </c>
      <c r="N102" s="74">
        <v>15.30286929</v>
      </c>
      <c r="O102" s="70" t="s">
        <v>41</v>
      </c>
      <c r="P102" s="75"/>
      <c r="Q102" s="71" t="str">
        <f t="shared" si="11"/>
        <v>NO</v>
      </c>
      <c r="R102" s="76" t="s">
        <v>43</v>
      </c>
      <c r="S102" s="77">
        <v>59463.22</v>
      </c>
      <c r="T102" s="78">
        <v>7047</v>
      </c>
      <c r="U102" s="78">
        <v>5783.887803672206</v>
      </c>
      <c r="V102" s="79">
        <v>8425.565264314228</v>
      </c>
      <c r="W102" s="64">
        <f t="shared" si="12"/>
        <v>1</v>
      </c>
      <c r="X102" s="65">
        <f t="shared" si="13"/>
        <v>1</v>
      </c>
      <c r="Y102" s="65">
        <f t="shared" si="14"/>
        <v>0</v>
      </c>
      <c r="Z102" s="80">
        <f t="shared" si="15"/>
        <v>0</v>
      </c>
      <c r="AA102" s="81" t="str">
        <f t="shared" si="16"/>
        <v>SRSA</v>
      </c>
      <c r="AB102" s="64">
        <f t="shared" si="17"/>
        <v>1</v>
      </c>
      <c r="AC102" s="65">
        <f t="shared" si="18"/>
        <v>0</v>
      </c>
      <c r="AD102" s="80">
        <f t="shared" si="19"/>
        <v>0</v>
      </c>
      <c r="AE102" s="81" t="str">
        <f t="shared" si="20"/>
        <v>-</v>
      </c>
      <c r="AF102" s="64">
        <f t="shared" si="21"/>
        <v>0</v>
      </c>
      <c r="AG102" s="82" t="s">
        <v>44</v>
      </c>
    </row>
    <row r="103" spans="1:33" ht="12.75">
      <c r="A103" s="62">
        <v>4107230</v>
      </c>
      <c r="B103" s="63">
        <v>1923</v>
      </c>
      <c r="C103" s="64" t="s">
        <v>363</v>
      </c>
      <c r="D103" s="65" t="s">
        <v>364</v>
      </c>
      <c r="E103" s="65" t="s">
        <v>365</v>
      </c>
      <c r="F103" s="66">
        <v>97034</v>
      </c>
      <c r="G103" s="67">
        <v>70</v>
      </c>
      <c r="H103" s="68">
        <v>5035342000</v>
      </c>
      <c r="I103" s="69" t="s">
        <v>277</v>
      </c>
      <c r="J103" s="70" t="s">
        <v>41</v>
      </c>
      <c r="K103" s="71" t="s">
        <v>42</v>
      </c>
      <c r="L103" s="72">
        <v>6429.25962208113</v>
      </c>
      <c r="M103" s="73"/>
      <c r="N103" s="74">
        <v>2.36259028</v>
      </c>
      <c r="O103" s="70" t="s">
        <v>41</v>
      </c>
      <c r="P103" s="75"/>
      <c r="Q103" s="71" t="str">
        <f t="shared" si="11"/>
        <v>NO</v>
      </c>
      <c r="R103" s="76" t="s">
        <v>41</v>
      </c>
      <c r="S103" s="77">
        <v>141221.28</v>
      </c>
      <c r="T103" s="78">
        <v>4218.95</v>
      </c>
      <c r="U103" s="78">
        <v>19586.963838621035</v>
      </c>
      <c r="V103" s="79">
        <v>27106.79394127544</v>
      </c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80">
        <f t="shared" si="15"/>
        <v>0</v>
      </c>
      <c r="AA103" s="81" t="str">
        <f t="shared" si="16"/>
        <v>-</v>
      </c>
      <c r="AB103" s="64">
        <f t="shared" si="17"/>
        <v>0</v>
      </c>
      <c r="AC103" s="65">
        <f t="shared" si="18"/>
        <v>0</v>
      </c>
      <c r="AD103" s="80">
        <f t="shared" si="19"/>
        <v>0</v>
      </c>
      <c r="AE103" s="81" t="str">
        <f t="shared" si="20"/>
        <v>-</v>
      </c>
      <c r="AF103" s="64">
        <f t="shared" si="21"/>
        <v>0</v>
      </c>
      <c r="AG103" s="82" t="s">
        <v>44</v>
      </c>
    </row>
    <row r="104" spans="1:33" ht="12.75">
      <c r="A104" s="62">
        <v>4107380</v>
      </c>
      <c r="B104" s="63">
        <v>2101</v>
      </c>
      <c r="C104" s="64" t="s">
        <v>366</v>
      </c>
      <c r="D104" s="65" t="s">
        <v>367</v>
      </c>
      <c r="E104" s="65" t="s">
        <v>368</v>
      </c>
      <c r="F104" s="66">
        <v>97355</v>
      </c>
      <c r="G104" s="67">
        <v>2602</v>
      </c>
      <c r="H104" s="68">
        <v>5414518511</v>
      </c>
      <c r="I104" s="69" t="s">
        <v>48</v>
      </c>
      <c r="J104" s="70" t="s">
        <v>41</v>
      </c>
      <c r="K104" s="71" t="s">
        <v>42</v>
      </c>
      <c r="L104" s="72">
        <v>3869.62991144513</v>
      </c>
      <c r="M104" s="73"/>
      <c r="N104" s="74">
        <v>13.07330459</v>
      </c>
      <c r="O104" s="70" t="s">
        <v>41</v>
      </c>
      <c r="P104" s="75"/>
      <c r="Q104" s="71" t="str">
        <f t="shared" si="11"/>
        <v>NO</v>
      </c>
      <c r="R104" s="76" t="s">
        <v>43</v>
      </c>
      <c r="S104" s="77">
        <v>249828.9</v>
      </c>
      <c r="T104" s="78">
        <v>27163.82</v>
      </c>
      <c r="U104" s="78">
        <v>25603.890289364652</v>
      </c>
      <c r="V104" s="79">
        <v>23681.251570547094</v>
      </c>
      <c r="W104" s="64">
        <f t="shared" si="12"/>
        <v>0</v>
      </c>
      <c r="X104" s="65">
        <f t="shared" si="13"/>
        <v>0</v>
      </c>
      <c r="Y104" s="65">
        <f t="shared" si="14"/>
        <v>0</v>
      </c>
      <c r="Z104" s="80">
        <f t="shared" si="15"/>
        <v>0</v>
      </c>
      <c r="AA104" s="81" t="str">
        <f t="shared" si="16"/>
        <v>-</v>
      </c>
      <c r="AB104" s="64">
        <f t="shared" si="17"/>
        <v>1</v>
      </c>
      <c r="AC104" s="65">
        <f t="shared" si="18"/>
        <v>0</v>
      </c>
      <c r="AD104" s="80">
        <f t="shared" si="19"/>
        <v>0</v>
      </c>
      <c r="AE104" s="81" t="str">
        <f t="shared" si="20"/>
        <v>-</v>
      </c>
      <c r="AF104" s="64">
        <f t="shared" si="21"/>
        <v>0</v>
      </c>
      <c r="AG104" s="82" t="s">
        <v>44</v>
      </c>
    </row>
    <row r="105" spans="1:33" ht="12.75">
      <c r="A105" s="62">
        <v>4107500</v>
      </c>
      <c r="B105" s="63">
        <v>2097</v>
      </c>
      <c r="C105" s="64" t="s">
        <v>369</v>
      </c>
      <c r="D105" s="65" t="s">
        <v>370</v>
      </c>
      <c r="E105" s="65" t="s">
        <v>371</v>
      </c>
      <c r="F105" s="66">
        <v>97365</v>
      </c>
      <c r="G105" s="67">
        <v>88</v>
      </c>
      <c r="H105" s="68">
        <v>5412659211</v>
      </c>
      <c r="I105" s="69" t="s">
        <v>287</v>
      </c>
      <c r="J105" s="70" t="s">
        <v>41</v>
      </c>
      <c r="K105" s="71" t="s">
        <v>42</v>
      </c>
      <c r="L105" s="72">
        <v>5178.20032267749</v>
      </c>
      <c r="M105" s="73"/>
      <c r="N105" s="74">
        <v>18.53067047</v>
      </c>
      <c r="O105" s="70" t="s">
        <v>41</v>
      </c>
      <c r="P105" s="75"/>
      <c r="Q105" s="71" t="str">
        <f t="shared" si="11"/>
        <v>NO</v>
      </c>
      <c r="R105" s="76" t="s">
        <v>43</v>
      </c>
      <c r="S105" s="77">
        <v>435537.51</v>
      </c>
      <c r="T105" s="78">
        <v>57803.14</v>
      </c>
      <c r="U105" s="78">
        <v>46170.665636978185</v>
      </c>
      <c r="V105" s="79">
        <v>39197.53198623669</v>
      </c>
      <c r="W105" s="64">
        <f t="shared" si="12"/>
        <v>0</v>
      </c>
      <c r="X105" s="65">
        <f t="shared" si="13"/>
        <v>0</v>
      </c>
      <c r="Y105" s="65">
        <f t="shared" si="14"/>
        <v>0</v>
      </c>
      <c r="Z105" s="80">
        <f t="shared" si="15"/>
        <v>0</v>
      </c>
      <c r="AA105" s="81" t="str">
        <f t="shared" si="16"/>
        <v>-</v>
      </c>
      <c r="AB105" s="64">
        <f t="shared" si="17"/>
        <v>1</v>
      </c>
      <c r="AC105" s="65">
        <f t="shared" si="18"/>
        <v>0</v>
      </c>
      <c r="AD105" s="80">
        <f t="shared" si="19"/>
        <v>0</v>
      </c>
      <c r="AE105" s="81" t="str">
        <f t="shared" si="20"/>
        <v>-</v>
      </c>
      <c r="AF105" s="64">
        <f t="shared" si="21"/>
        <v>0</v>
      </c>
      <c r="AG105" s="82" t="s">
        <v>44</v>
      </c>
    </row>
    <row r="106" spans="1:33" ht="12.75">
      <c r="A106" s="62">
        <v>4107530</v>
      </c>
      <c r="B106" s="63">
        <v>2012</v>
      </c>
      <c r="C106" s="64" t="s">
        <v>372</v>
      </c>
      <c r="D106" s="65" t="s">
        <v>373</v>
      </c>
      <c r="E106" s="65" t="s">
        <v>374</v>
      </c>
      <c r="F106" s="66">
        <v>97856</v>
      </c>
      <c r="G106" s="67">
        <v>429</v>
      </c>
      <c r="H106" s="68">
        <v>5414213896</v>
      </c>
      <c r="I106" s="69" t="s">
        <v>68</v>
      </c>
      <c r="J106" s="70" t="s">
        <v>43</v>
      </c>
      <c r="K106" s="71" t="s">
        <v>42</v>
      </c>
      <c r="L106" s="72">
        <v>45.97241379312</v>
      </c>
      <c r="M106" s="73" t="s">
        <v>72</v>
      </c>
      <c r="N106" s="74">
        <v>13.75</v>
      </c>
      <c r="O106" s="70" t="s">
        <v>41</v>
      </c>
      <c r="P106" s="75"/>
      <c r="Q106" s="71" t="str">
        <f t="shared" si="11"/>
        <v>NO</v>
      </c>
      <c r="R106" s="76" t="s">
        <v>43</v>
      </c>
      <c r="S106" s="77">
        <v>5074.86</v>
      </c>
      <c r="T106" s="78">
        <v>529.26</v>
      </c>
      <c r="U106" s="78">
        <v>489.102861987191</v>
      </c>
      <c r="V106" s="79">
        <v>963.3169138335547</v>
      </c>
      <c r="W106" s="64">
        <f t="shared" si="12"/>
        <v>1</v>
      </c>
      <c r="X106" s="65">
        <f t="shared" si="13"/>
        <v>1</v>
      </c>
      <c r="Y106" s="65">
        <f t="shared" si="14"/>
        <v>0</v>
      </c>
      <c r="Z106" s="80">
        <f t="shared" si="15"/>
        <v>0</v>
      </c>
      <c r="AA106" s="81" t="str">
        <f t="shared" si="16"/>
        <v>SRSA</v>
      </c>
      <c r="AB106" s="64">
        <f t="shared" si="17"/>
        <v>1</v>
      </c>
      <c r="AC106" s="65">
        <f t="shared" si="18"/>
        <v>0</v>
      </c>
      <c r="AD106" s="80">
        <f t="shared" si="19"/>
        <v>0</v>
      </c>
      <c r="AE106" s="81" t="str">
        <f t="shared" si="20"/>
        <v>-</v>
      </c>
      <c r="AF106" s="64">
        <f t="shared" si="21"/>
        <v>0</v>
      </c>
      <c r="AG106" s="82" t="s">
        <v>44</v>
      </c>
    </row>
    <row r="107" spans="1:33" ht="12.75">
      <c r="A107" s="62">
        <v>4107590</v>
      </c>
      <c r="B107" s="63">
        <v>2092</v>
      </c>
      <c r="C107" s="64" t="s">
        <v>375</v>
      </c>
      <c r="D107" s="65" t="s">
        <v>376</v>
      </c>
      <c r="E107" s="65" t="s">
        <v>377</v>
      </c>
      <c r="F107" s="66">
        <v>97452</v>
      </c>
      <c r="G107" s="67">
        <v>9721</v>
      </c>
      <c r="H107" s="68">
        <v>5419378405</v>
      </c>
      <c r="I107" s="69" t="s">
        <v>79</v>
      </c>
      <c r="J107" s="70" t="s">
        <v>43</v>
      </c>
      <c r="K107" s="71" t="s">
        <v>42</v>
      </c>
      <c r="L107" s="72">
        <v>301.08639143732</v>
      </c>
      <c r="M107" s="73"/>
      <c r="N107" s="74">
        <v>7.947019868</v>
      </c>
      <c r="O107" s="70" t="s">
        <v>41</v>
      </c>
      <c r="P107" s="75"/>
      <c r="Q107" s="71" t="str">
        <f t="shared" si="11"/>
        <v>NO</v>
      </c>
      <c r="R107" s="76" t="s">
        <v>43</v>
      </c>
      <c r="S107" s="77">
        <v>15284.88</v>
      </c>
      <c r="T107" s="78">
        <v>1219.7</v>
      </c>
      <c r="U107" s="78">
        <v>1490.4042433383624</v>
      </c>
      <c r="V107" s="79">
        <v>2433.296550247109</v>
      </c>
      <c r="W107" s="64">
        <f t="shared" si="12"/>
        <v>1</v>
      </c>
      <c r="X107" s="65">
        <f t="shared" si="13"/>
        <v>1</v>
      </c>
      <c r="Y107" s="65">
        <f t="shared" si="14"/>
        <v>0</v>
      </c>
      <c r="Z107" s="80">
        <f t="shared" si="15"/>
        <v>0</v>
      </c>
      <c r="AA107" s="81" t="str">
        <f t="shared" si="16"/>
        <v>SRSA</v>
      </c>
      <c r="AB107" s="64">
        <f t="shared" si="17"/>
        <v>1</v>
      </c>
      <c r="AC107" s="65">
        <f t="shared" si="18"/>
        <v>0</v>
      </c>
      <c r="AD107" s="80">
        <f t="shared" si="19"/>
        <v>0</v>
      </c>
      <c r="AE107" s="81" t="str">
        <f t="shared" si="20"/>
        <v>-</v>
      </c>
      <c r="AF107" s="64">
        <f t="shared" si="21"/>
        <v>0</v>
      </c>
      <c r="AG107" s="82" t="s">
        <v>44</v>
      </c>
    </row>
    <row r="108" spans="1:33" ht="12.75">
      <c r="A108" s="62">
        <v>4107710</v>
      </c>
      <c r="B108" s="63">
        <v>2085</v>
      </c>
      <c r="C108" s="64" t="s">
        <v>378</v>
      </c>
      <c r="D108" s="65" t="s">
        <v>379</v>
      </c>
      <c r="E108" s="65" t="s">
        <v>380</v>
      </c>
      <c r="F108" s="66">
        <v>97453</v>
      </c>
      <c r="G108" s="67">
        <v>388</v>
      </c>
      <c r="H108" s="68">
        <v>5412684312</v>
      </c>
      <c r="I108" s="69" t="s">
        <v>79</v>
      </c>
      <c r="J108" s="70" t="s">
        <v>43</v>
      </c>
      <c r="K108" s="71" t="s">
        <v>42</v>
      </c>
      <c r="L108" s="72">
        <v>196.85672514623</v>
      </c>
      <c r="M108" s="73"/>
      <c r="N108" s="74">
        <v>20.6779661</v>
      </c>
      <c r="O108" s="70" t="s">
        <v>43</v>
      </c>
      <c r="P108" s="75"/>
      <c r="Q108" s="71" t="str">
        <f t="shared" si="11"/>
        <v>NO</v>
      </c>
      <c r="R108" s="76" t="s">
        <v>43</v>
      </c>
      <c r="S108" s="77">
        <v>14448.55</v>
      </c>
      <c r="T108" s="78">
        <v>2254.88</v>
      </c>
      <c r="U108" s="78">
        <v>1840.5975691905858</v>
      </c>
      <c r="V108" s="79">
        <v>4117.128797213033</v>
      </c>
      <c r="W108" s="64">
        <f t="shared" si="12"/>
        <v>1</v>
      </c>
      <c r="X108" s="65">
        <f t="shared" si="13"/>
        <v>1</v>
      </c>
      <c r="Y108" s="65">
        <f t="shared" si="14"/>
        <v>0</v>
      </c>
      <c r="Z108" s="80">
        <f t="shared" si="15"/>
        <v>0</v>
      </c>
      <c r="AA108" s="81" t="str">
        <f t="shared" si="16"/>
        <v>SRSA</v>
      </c>
      <c r="AB108" s="64">
        <f t="shared" si="17"/>
        <v>1</v>
      </c>
      <c r="AC108" s="65">
        <f t="shared" si="18"/>
        <v>1</v>
      </c>
      <c r="AD108" s="80" t="str">
        <f t="shared" si="19"/>
        <v>Initial</v>
      </c>
      <c r="AE108" s="81" t="str">
        <f t="shared" si="20"/>
        <v>-</v>
      </c>
      <c r="AF108" s="64" t="str">
        <f t="shared" si="21"/>
        <v>SRSA</v>
      </c>
      <c r="AG108" s="82" t="s">
        <v>44</v>
      </c>
    </row>
    <row r="109" spans="1:33" ht="12.75">
      <c r="A109" s="62">
        <v>4107740</v>
      </c>
      <c r="B109" s="63">
        <v>2094</v>
      </c>
      <c r="C109" s="64" t="s">
        <v>381</v>
      </c>
      <c r="D109" s="65" t="s">
        <v>382</v>
      </c>
      <c r="E109" s="65" t="s">
        <v>383</v>
      </c>
      <c r="F109" s="66">
        <v>97454</v>
      </c>
      <c r="G109" s="67">
        <v>9732</v>
      </c>
      <c r="H109" s="68">
        <v>5419332817</v>
      </c>
      <c r="I109" s="69" t="s">
        <v>79</v>
      </c>
      <c r="J109" s="70" t="s">
        <v>43</v>
      </c>
      <c r="K109" s="71" t="s">
        <v>42</v>
      </c>
      <c r="L109" s="72">
        <v>270.18516132488</v>
      </c>
      <c r="M109" s="73"/>
      <c r="N109" s="74">
        <v>10.95100865</v>
      </c>
      <c r="O109" s="70" t="s">
        <v>41</v>
      </c>
      <c r="P109" s="75"/>
      <c r="Q109" s="71" t="str">
        <f t="shared" si="11"/>
        <v>NO</v>
      </c>
      <c r="R109" s="76" t="s">
        <v>43</v>
      </c>
      <c r="S109" s="77">
        <v>16861.66</v>
      </c>
      <c r="T109" s="78">
        <v>1542.14</v>
      </c>
      <c r="U109" s="78">
        <v>1544.362902196643</v>
      </c>
      <c r="V109" s="79">
        <v>4192.223199161828</v>
      </c>
      <c r="W109" s="64">
        <f t="shared" si="12"/>
        <v>1</v>
      </c>
      <c r="X109" s="65">
        <f t="shared" si="13"/>
        <v>1</v>
      </c>
      <c r="Y109" s="65">
        <f t="shared" si="14"/>
        <v>0</v>
      </c>
      <c r="Z109" s="80">
        <f t="shared" si="15"/>
        <v>0</v>
      </c>
      <c r="AA109" s="81" t="str">
        <f t="shared" si="16"/>
        <v>SRSA</v>
      </c>
      <c r="AB109" s="64">
        <f t="shared" si="17"/>
        <v>1</v>
      </c>
      <c r="AC109" s="65">
        <f t="shared" si="18"/>
        <v>0</v>
      </c>
      <c r="AD109" s="80">
        <f t="shared" si="19"/>
        <v>0</v>
      </c>
      <c r="AE109" s="81" t="str">
        <f t="shared" si="20"/>
        <v>-</v>
      </c>
      <c r="AF109" s="64">
        <f t="shared" si="21"/>
        <v>0</v>
      </c>
      <c r="AG109" s="82" t="s">
        <v>44</v>
      </c>
    </row>
    <row r="110" spans="1:33" ht="12.75">
      <c r="A110" s="62">
        <v>4107980</v>
      </c>
      <c r="B110" s="63">
        <v>2090</v>
      </c>
      <c r="C110" s="64" t="s">
        <v>384</v>
      </c>
      <c r="D110" s="65" t="s">
        <v>385</v>
      </c>
      <c r="E110" s="65" t="s">
        <v>386</v>
      </c>
      <c r="F110" s="66">
        <v>97488</v>
      </c>
      <c r="G110" s="67">
        <v>9602</v>
      </c>
      <c r="H110" s="68">
        <v>5418223338</v>
      </c>
      <c r="I110" s="69" t="s">
        <v>79</v>
      </c>
      <c r="J110" s="70" t="s">
        <v>43</v>
      </c>
      <c r="K110" s="71" t="s">
        <v>42</v>
      </c>
      <c r="L110" s="72">
        <v>269.44048249486</v>
      </c>
      <c r="M110" s="73"/>
      <c r="N110" s="74">
        <v>15.0273224</v>
      </c>
      <c r="O110" s="70" t="s">
        <v>41</v>
      </c>
      <c r="P110" s="75"/>
      <c r="Q110" s="71" t="str">
        <f t="shared" si="11"/>
        <v>NO</v>
      </c>
      <c r="R110" s="76" t="s">
        <v>43</v>
      </c>
      <c r="S110" s="77">
        <v>22288.7</v>
      </c>
      <c r="T110" s="78">
        <v>2044.09</v>
      </c>
      <c r="U110" s="78">
        <v>1938.2561674706078</v>
      </c>
      <c r="V110" s="79">
        <v>4603.969432729504</v>
      </c>
      <c r="W110" s="64">
        <f t="shared" si="12"/>
        <v>1</v>
      </c>
      <c r="X110" s="65">
        <f t="shared" si="13"/>
        <v>1</v>
      </c>
      <c r="Y110" s="65">
        <f t="shared" si="14"/>
        <v>0</v>
      </c>
      <c r="Z110" s="80">
        <f t="shared" si="15"/>
        <v>0</v>
      </c>
      <c r="AA110" s="81" t="str">
        <f t="shared" si="16"/>
        <v>SRSA</v>
      </c>
      <c r="AB110" s="64">
        <f t="shared" si="17"/>
        <v>1</v>
      </c>
      <c r="AC110" s="65">
        <f t="shared" si="18"/>
        <v>0</v>
      </c>
      <c r="AD110" s="80">
        <f t="shared" si="19"/>
        <v>0</v>
      </c>
      <c r="AE110" s="81" t="str">
        <f t="shared" si="20"/>
        <v>-</v>
      </c>
      <c r="AF110" s="64">
        <f t="shared" si="21"/>
        <v>0</v>
      </c>
      <c r="AG110" s="82" t="s">
        <v>44</v>
      </c>
    </row>
    <row r="111" spans="1:33" ht="12.75">
      <c r="A111" s="62">
        <v>4108010</v>
      </c>
      <c r="B111" s="63">
        <v>2256</v>
      </c>
      <c r="C111" s="64" t="s">
        <v>387</v>
      </c>
      <c r="D111" s="65" t="s">
        <v>388</v>
      </c>
      <c r="E111" s="65" t="s">
        <v>389</v>
      </c>
      <c r="F111" s="66">
        <v>97128</v>
      </c>
      <c r="G111" s="67">
        <v>3004</v>
      </c>
      <c r="H111" s="68">
        <v>5035654000</v>
      </c>
      <c r="I111" s="69" t="s">
        <v>277</v>
      </c>
      <c r="J111" s="70" t="s">
        <v>41</v>
      </c>
      <c r="K111" s="71" t="s">
        <v>42</v>
      </c>
      <c r="L111" s="72">
        <v>5184.40261627905</v>
      </c>
      <c r="M111" s="73"/>
      <c r="N111" s="74">
        <v>14.35683315</v>
      </c>
      <c r="O111" s="70" t="s">
        <v>41</v>
      </c>
      <c r="P111" s="75"/>
      <c r="Q111" s="71" t="str">
        <f t="shared" si="11"/>
        <v>NO</v>
      </c>
      <c r="R111" s="76" t="s">
        <v>41</v>
      </c>
      <c r="S111" s="77">
        <v>246376.89</v>
      </c>
      <c r="T111" s="78">
        <v>31570.04</v>
      </c>
      <c r="U111" s="78">
        <v>29383.670532802334</v>
      </c>
      <c r="V111" s="79">
        <v>30334.34786762681</v>
      </c>
      <c r="W111" s="64">
        <f t="shared" si="12"/>
        <v>0</v>
      </c>
      <c r="X111" s="65">
        <f t="shared" si="13"/>
        <v>0</v>
      </c>
      <c r="Y111" s="65">
        <f t="shared" si="14"/>
        <v>0</v>
      </c>
      <c r="Z111" s="80">
        <f t="shared" si="15"/>
        <v>0</v>
      </c>
      <c r="AA111" s="81" t="str">
        <f t="shared" si="16"/>
        <v>-</v>
      </c>
      <c r="AB111" s="64">
        <f t="shared" si="17"/>
        <v>0</v>
      </c>
      <c r="AC111" s="65">
        <f t="shared" si="18"/>
        <v>0</v>
      </c>
      <c r="AD111" s="80">
        <f t="shared" si="19"/>
        <v>0</v>
      </c>
      <c r="AE111" s="81" t="str">
        <f t="shared" si="20"/>
        <v>-</v>
      </c>
      <c r="AF111" s="64">
        <f t="shared" si="21"/>
        <v>0</v>
      </c>
      <c r="AG111" s="82" t="s">
        <v>44</v>
      </c>
    </row>
    <row r="112" spans="1:33" ht="12.75">
      <c r="A112" s="62">
        <v>4108040</v>
      </c>
      <c r="B112" s="63">
        <v>2048</v>
      </c>
      <c r="C112" s="64" t="s">
        <v>390</v>
      </c>
      <c r="D112" s="65" t="s">
        <v>391</v>
      </c>
      <c r="E112" s="65" t="s">
        <v>392</v>
      </c>
      <c r="F112" s="66">
        <v>97501</v>
      </c>
      <c r="G112" s="67">
        <v>3522</v>
      </c>
      <c r="H112" s="68">
        <v>5418423636</v>
      </c>
      <c r="I112" s="69" t="s">
        <v>121</v>
      </c>
      <c r="J112" s="70" t="s">
        <v>41</v>
      </c>
      <c r="K112" s="71" t="s">
        <v>42</v>
      </c>
      <c r="L112" s="72">
        <v>11196.7187499999</v>
      </c>
      <c r="M112" s="73"/>
      <c r="N112" s="74">
        <v>15.4905686</v>
      </c>
      <c r="O112" s="70" t="s">
        <v>41</v>
      </c>
      <c r="P112" s="75"/>
      <c r="Q112" s="71" t="str">
        <f t="shared" si="11"/>
        <v>NO</v>
      </c>
      <c r="R112" s="76" t="s">
        <v>41</v>
      </c>
      <c r="S112" s="77">
        <v>682144.72</v>
      </c>
      <c r="T112" s="78">
        <v>95669.55</v>
      </c>
      <c r="U112" s="78">
        <v>86244.11915827608</v>
      </c>
      <c r="V112" s="79">
        <v>75025.22900956124</v>
      </c>
      <c r="W112" s="64">
        <f t="shared" si="12"/>
        <v>0</v>
      </c>
      <c r="X112" s="65">
        <f t="shared" si="13"/>
        <v>0</v>
      </c>
      <c r="Y112" s="65">
        <f t="shared" si="14"/>
        <v>0</v>
      </c>
      <c r="Z112" s="80">
        <f t="shared" si="15"/>
        <v>0</v>
      </c>
      <c r="AA112" s="81" t="str">
        <f t="shared" si="16"/>
        <v>-</v>
      </c>
      <c r="AB112" s="64">
        <f t="shared" si="17"/>
        <v>0</v>
      </c>
      <c r="AC112" s="65">
        <f t="shared" si="18"/>
        <v>0</v>
      </c>
      <c r="AD112" s="80">
        <f t="shared" si="19"/>
        <v>0</v>
      </c>
      <c r="AE112" s="81" t="str">
        <f t="shared" si="20"/>
        <v>-</v>
      </c>
      <c r="AF112" s="64">
        <f t="shared" si="21"/>
        <v>0</v>
      </c>
      <c r="AG112" s="82" t="s">
        <v>44</v>
      </c>
    </row>
    <row r="113" spans="1:33" ht="12.75">
      <c r="A113" s="62">
        <v>4108160</v>
      </c>
      <c r="B113" s="63">
        <v>2205</v>
      </c>
      <c r="C113" s="64" t="s">
        <v>393</v>
      </c>
      <c r="D113" s="65" t="s">
        <v>394</v>
      </c>
      <c r="E113" s="65" t="s">
        <v>395</v>
      </c>
      <c r="F113" s="66">
        <v>97862</v>
      </c>
      <c r="G113" s="67">
        <v>1343</v>
      </c>
      <c r="H113" s="68">
        <v>5419383551</v>
      </c>
      <c r="I113" s="69" t="s">
        <v>48</v>
      </c>
      <c r="J113" s="70" t="s">
        <v>41</v>
      </c>
      <c r="K113" s="71" t="s">
        <v>42</v>
      </c>
      <c r="L113" s="72">
        <v>1668.26969665918</v>
      </c>
      <c r="M113" s="73"/>
      <c r="N113" s="74">
        <v>15.33131226</v>
      </c>
      <c r="O113" s="70" t="s">
        <v>41</v>
      </c>
      <c r="P113" s="75"/>
      <c r="Q113" s="71" t="str">
        <f t="shared" si="11"/>
        <v>NO</v>
      </c>
      <c r="R113" s="76" t="s">
        <v>43</v>
      </c>
      <c r="S113" s="77">
        <v>111703.13</v>
      </c>
      <c r="T113" s="78">
        <v>14389.89</v>
      </c>
      <c r="U113" s="78">
        <v>12640.63954937056</v>
      </c>
      <c r="V113" s="79">
        <v>11054.006452883012</v>
      </c>
      <c r="W113" s="64">
        <f t="shared" si="12"/>
        <v>0</v>
      </c>
      <c r="X113" s="65">
        <f t="shared" si="13"/>
        <v>0</v>
      </c>
      <c r="Y113" s="65">
        <f t="shared" si="14"/>
        <v>0</v>
      </c>
      <c r="Z113" s="80">
        <f t="shared" si="15"/>
        <v>0</v>
      </c>
      <c r="AA113" s="81" t="str">
        <f t="shared" si="16"/>
        <v>-</v>
      </c>
      <c r="AB113" s="64">
        <f t="shared" si="17"/>
        <v>1</v>
      </c>
      <c r="AC113" s="65">
        <f t="shared" si="18"/>
        <v>0</v>
      </c>
      <c r="AD113" s="80">
        <f t="shared" si="19"/>
        <v>0</v>
      </c>
      <c r="AE113" s="81" t="str">
        <f t="shared" si="20"/>
        <v>-</v>
      </c>
      <c r="AF113" s="64">
        <f t="shared" si="21"/>
        <v>0</v>
      </c>
      <c r="AG113" s="82" t="s">
        <v>44</v>
      </c>
    </row>
    <row r="114" spans="1:33" ht="12.75">
      <c r="A114" s="62">
        <v>4108280</v>
      </c>
      <c r="B114" s="63">
        <v>2249</v>
      </c>
      <c r="C114" s="64" t="s">
        <v>396</v>
      </c>
      <c r="D114" s="65" t="s">
        <v>397</v>
      </c>
      <c r="E114" s="65" t="s">
        <v>398</v>
      </c>
      <c r="F114" s="66">
        <v>97750</v>
      </c>
      <c r="G114" s="67">
        <v>247</v>
      </c>
      <c r="H114" s="68">
        <v>5414623311</v>
      </c>
      <c r="I114" s="69" t="s">
        <v>68</v>
      </c>
      <c r="J114" s="70" t="s">
        <v>43</v>
      </c>
      <c r="K114" s="71" t="s">
        <v>42</v>
      </c>
      <c r="L114" s="72">
        <v>72.04868567197</v>
      </c>
      <c r="M114" s="73" t="s">
        <v>72</v>
      </c>
      <c r="N114" s="74">
        <v>24.63768116</v>
      </c>
      <c r="O114" s="70" t="s">
        <v>43</v>
      </c>
      <c r="P114" s="75"/>
      <c r="Q114" s="71" t="str">
        <f t="shared" si="11"/>
        <v>NO</v>
      </c>
      <c r="R114" s="76" t="s">
        <v>43</v>
      </c>
      <c r="S114" s="77">
        <v>4654.38</v>
      </c>
      <c r="T114" s="78">
        <v>1931.82</v>
      </c>
      <c r="U114" s="78">
        <v>1252.5565871568429</v>
      </c>
      <c r="V114" s="79">
        <v>1400.2177766512045</v>
      </c>
      <c r="W114" s="64">
        <f t="shared" si="12"/>
        <v>1</v>
      </c>
      <c r="X114" s="65">
        <f t="shared" si="13"/>
        <v>1</v>
      </c>
      <c r="Y114" s="65">
        <f t="shared" si="14"/>
        <v>0</v>
      </c>
      <c r="Z114" s="80">
        <f t="shared" si="15"/>
        <v>0</v>
      </c>
      <c r="AA114" s="81" t="str">
        <f t="shared" si="16"/>
        <v>SRSA</v>
      </c>
      <c r="AB114" s="64">
        <f t="shared" si="17"/>
        <v>1</v>
      </c>
      <c r="AC114" s="65">
        <f t="shared" si="18"/>
        <v>1</v>
      </c>
      <c r="AD114" s="80" t="str">
        <f t="shared" si="19"/>
        <v>Initial</v>
      </c>
      <c r="AE114" s="81" t="str">
        <f t="shared" si="20"/>
        <v>-</v>
      </c>
      <c r="AF114" s="64" t="str">
        <f t="shared" si="21"/>
        <v>SRSA</v>
      </c>
      <c r="AG114" s="82" t="s">
        <v>44</v>
      </c>
    </row>
    <row r="115" spans="1:33" ht="12.75">
      <c r="A115" s="62">
        <v>4108310</v>
      </c>
      <c r="B115" s="63">
        <v>1925</v>
      </c>
      <c r="C115" s="64" t="s">
        <v>399</v>
      </c>
      <c r="D115" s="65" t="s">
        <v>400</v>
      </c>
      <c r="E115" s="65" t="s">
        <v>401</v>
      </c>
      <c r="F115" s="66">
        <v>97038</v>
      </c>
      <c r="G115" s="67">
        <v>188</v>
      </c>
      <c r="H115" s="68">
        <v>5038292359</v>
      </c>
      <c r="I115" s="69" t="s">
        <v>147</v>
      </c>
      <c r="J115" s="70" t="s">
        <v>41</v>
      </c>
      <c r="K115" s="71" t="s">
        <v>42</v>
      </c>
      <c r="L115" s="72">
        <v>2531.90150948597</v>
      </c>
      <c r="M115" s="73"/>
      <c r="N115" s="74">
        <v>10.89137289</v>
      </c>
      <c r="O115" s="70" t="s">
        <v>41</v>
      </c>
      <c r="P115" s="75"/>
      <c r="Q115" s="71" t="str">
        <f t="shared" si="11"/>
        <v>NO</v>
      </c>
      <c r="R115" s="76" t="s">
        <v>41</v>
      </c>
      <c r="S115" s="77">
        <v>126480.63</v>
      </c>
      <c r="T115" s="78">
        <v>12429.37</v>
      </c>
      <c r="U115" s="78">
        <v>13066.77104832483</v>
      </c>
      <c r="V115" s="79">
        <v>10103.338856906495</v>
      </c>
      <c r="W115" s="64">
        <f t="shared" si="12"/>
        <v>0</v>
      </c>
      <c r="X115" s="65">
        <f t="shared" si="13"/>
        <v>0</v>
      </c>
      <c r="Y115" s="65">
        <f t="shared" si="14"/>
        <v>0</v>
      </c>
      <c r="Z115" s="80">
        <f t="shared" si="15"/>
        <v>0</v>
      </c>
      <c r="AA115" s="81" t="str">
        <f t="shared" si="16"/>
        <v>-</v>
      </c>
      <c r="AB115" s="64">
        <f t="shared" si="17"/>
        <v>0</v>
      </c>
      <c r="AC115" s="65">
        <f t="shared" si="18"/>
        <v>0</v>
      </c>
      <c r="AD115" s="80">
        <f t="shared" si="19"/>
        <v>0</v>
      </c>
      <c r="AE115" s="81" t="str">
        <f t="shared" si="20"/>
        <v>-</v>
      </c>
      <c r="AF115" s="64">
        <f t="shared" si="21"/>
        <v>0</v>
      </c>
      <c r="AG115" s="82" t="s">
        <v>44</v>
      </c>
    </row>
    <row r="116" spans="1:33" ht="12.75">
      <c r="A116" s="62">
        <v>4108430</v>
      </c>
      <c r="B116" s="63">
        <v>1898</v>
      </c>
      <c r="C116" s="64" t="s">
        <v>402</v>
      </c>
      <c r="D116" s="65" t="s">
        <v>403</v>
      </c>
      <c r="E116" s="65" t="s">
        <v>404</v>
      </c>
      <c r="F116" s="66">
        <v>97456</v>
      </c>
      <c r="G116" s="67">
        <v>9506</v>
      </c>
      <c r="H116" s="68">
        <v>5418476292</v>
      </c>
      <c r="I116" s="69" t="s">
        <v>405</v>
      </c>
      <c r="J116" s="70" t="s">
        <v>43</v>
      </c>
      <c r="K116" s="71" t="s">
        <v>42</v>
      </c>
      <c r="L116" s="72">
        <v>382.81837247984</v>
      </c>
      <c r="M116" s="73"/>
      <c r="N116" s="74">
        <v>10.01890359</v>
      </c>
      <c r="O116" s="70" t="s">
        <v>41</v>
      </c>
      <c r="P116" s="75"/>
      <c r="Q116" s="71" t="str">
        <f t="shared" si="11"/>
        <v>NO</v>
      </c>
      <c r="R116" s="76" t="s">
        <v>43</v>
      </c>
      <c r="S116" s="77">
        <v>16790.9</v>
      </c>
      <c r="T116" s="78">
        <v>2028.63</v>
      </c>
      <c r="U116" s="78">
        <v>2197.795720016686</v>
      </c>
      <c r="V116" s="79">
        <v>3113.622475399693</v>
      </c>
      <c r="W116" s="64">
        <f t="shared" si="12"/>
        <v>1</v>
      </c>
      <c r="X116" s="65">
        <f t="shared" si="13"/>
        <v>1</v>
      </c>
      <c r="Y116" s="65">
        <f t="shared" si="14"/>
        <v>0</v>
      </c>
      <c r="Z116" s="80">
        <f t="shared" si="15"/>
        <v>0</v>
      </c>
      <c r="AA116" s="81" t="str">
        <f t="shared" si="16"/>
        <v>SRSA</v>
      </c>
      <c r="AB116" s="64">
        <f t="shared" si="17"/>
        <v>1</v>
      </c>
      <c r="AC116" s="65">
        <f t="shared" si="18"/>
        <v>0</v>
      </c>
      <c r="AD116" s="80">
        <f t="shared" si="19"/>
        <v>0</v>
      </c>
      <c r="AE116" s="81" t="str">
        <f t="shared" si="20"/>
        <v>-</v>
      </c>
      <c r="AF116" s="64">
        <f t="shared" si="21"/>
        <v>0</v>
      </c>
      <c r="AG116" s="82" t="s">
        <v>44</v>
      </c>
    </row>
    <row r="117" spans="1:33" ht="12.75">
      <c r="A117" s="62">
        <v>4108460</v>
      </c>
      <c r="B117" s="63">
        <v>2010</v>
      </c>
      <c r="C117" s="64" t="s">
        <v>406</v>
      </c>
      <c r="D117" s="65" t="s">
        <v>407</v>
      </c>
      <c r="E117" s="65" t="s">
        <v>408</v>
      </c>
      <c r="F117" s="66">
        <v>97864</v>
      </c>
      <c r="G117" s="67">
        <v>127</v>
      </c>
      <c r="H117" s="68">
        <v>5419342646</v>
      </c>
      <c r="I117" s="69" t="s">
        <v>68</v>
      </c>
      <c r="J117" s="70" t="s">
        <v>43</v>
      </c>
      <c r="K117" s="71" t="s">
        <v>42</v>
      </c>
      <c r="L117" s="72">
        <v>45.91780821916</v>
      </c>
      <c r="M117" s="73" t="s">
        <v>72</v>
      </c>
      <c r="N117" s="74">
        <v>13.20754717</v>
      </c>
      <c r="O117" s="70" t="s">
        <v>41</v>
      </c>
      <c r="P117" s="75"/>
      <c r="Q117" s="71" t="str">
        <f t="shared" si="11"/>
        <v>NO</v>
      </c>
      <c r="R117" s="76" t="s">
        <v>43</v>
      </c>
      <c r="S117" s="77">
        <v>13677.41</v>
      </c>
      <c r="T117" s="78">
        <v>2161.84</v>
      </c>
      <c r="U117" s="78">
        <v>1349.0615611801536</v>
      </c>
      <c r="V117" s="79">
        <v>802.0562541843773</v>
      </c>
      <c r="W117" s="64">
        <f t="shared" si="12"/>
        <v>1</v>
      </c>
      <c r="X117" s="65">
        <f t="shared" si="13"/>
        <v>1</v>
      </c>
      <c r="Y117" s="65">
        <f t="shared" si="14"/>
        <v>0</v>
      </c>
      <c r="Z117" s="80">
        <f t="shared" si="15"/>
        <v>0</v>
      </c>
      <c r="AA117" s="81" t="str">
        <f t="shared" si="16"/>
        <v>SRSA</v>
      </c>
      <c r="AB117" s="64">
        <f t="shared" si="17"/>
        <v>1</v>
      </c>
      <c r="AC117" s="65">
        <f t="shared" si="18"/>
        <v>0</v>
      </c>
      <c r="AD117" s="80">
        <f t="shared" si="19"/>
        <v>0</v>
      </c>
      <c r="AE117" s="81" t="str">
        <f t="shared" si="20"/>
        <v>-</v>
      </c>
      <c r="AF117" s="64">
        <f t="shared" si="21"/>
        <v>0</v>
      </c>
      <c r="AG117" s="82" t="s">
        <v>44</v>
      </c>
    </row>
    <row r="118" spans="1:33" ht="12.75">
      <c r="A118" s="62">
        <v>4108520</v>
      </c>
      <c r="B118" s="63">
        <v>2147</v>
      </c>
      <c r="C118" s="64" t="s">
        <v>409</v>
      </c>
      <c r="D118" s="65" t="s">
        <v>410</v>
      </c>
      <c r="E118" s="65" t="s">
        <v>411</v>
      </c>
      <c r="F118" s="66">
        <v>97839</v>
      </c>
      <c r="G118" s="67">
        <v>368</v>
      </c>
      <c r="H118" s="68">
        <v>5419898202</v>
      </c>
      <c r="I118" s="69" t="s">
        <v>48</v>
      </c>
      <c r="J118" s="70" t="s">
        <v>41</v>
      </c>
      <c r="K118" s="71" t="s">
        <v>42</v>
      </c>
      <c r="L118" s="72">
        <v>1929.23993197275</v>
      </c>
      <c r="M118" s="73" t="s">
        <v>72</v>
      </c>
      <c r="N118" s="74">
        <v>15.63421829</v>
      </c>
      <c r="O118" s="70" t="s">
        <v>41</v>
      </c>
      <c r="P118" s="75"/>
      <c r="Q118" s="71" t="str">
        <f t="shared" si="11"/>
        <v>NO</v>
      </c>
      <c r="R118" s="76" t="s">
        <v>43</v>
      </c>
      <c r="S118" s="77">
        <v>85881.98</v>
      </c>
      <c r="T118" s="78">
        <v>17326.39</v>
      </c>
      <c r="U118" s="78">
        <v>14447.7</v>
      </c>
      <c r="V118" s="79">
        <v>14696.38</v>
      </c>
      <c r="W118" s="64">
        <f t="shared" si="12"/>
        <v>0</v>
      </c>
      <c r="X118" s="65">
        <f t="shared" si="13"/>
        <v>1</v>
      </c>
      <c r="Y118" s="65">
        <f t="shared" si="14"/>
        <v>0</v>
      </c>
      <c r="Z118" s="80">
        <f t="shared" si="15"/>
        <v>0</v>
      </c>
      <c r="AA118" s="81" t="str">
        <f t="shared" si="16"/>
        <v>-</v>
      </c>
      <c r="AB118" s="64">
        <f t="shared" si="17"/>
        <v>1</v>
      </c>
      <c r="AC118" s="65">
        <f t="shared" si="18"/>
        <v>0</v>
      </c>
      <c r="AD118" s="80">
        <f t="shared" si="19"/>
        <v>0</v>
      </c>
      <c r="AE118" s="81" t="str">
        <f t="shared" si="20"/>
        <v>-</v>
      </c>
      <c r="AF118" s="64">
        <f t="shared" si="21"/>
        <v>0</v>
      </c>
      <c r="AG118" s="82" t="s">
        <v>44</v>
      </c>
    </row>
    <row r="119" spans="1:33" ht="12.75">
      <c r="A119" s="62">
        <v>4108550</v>
      </c>
      <c r="B119" s="63">
        <v>2145</v>
      </c>
      <c r="C119" s="64" t="s">
        <v>412</v>
      </c>
      <c r="D119" s="65" t="s">
        <v>413</v>
      </c>
      <c r="E119" s="65" t="s">
        <v>414</v>
      </c>
      <c r="F119" s="66">
        <v>97362</v>
      </c>
      <c r="G119" s="67">
        <v>9704</v>
      </c>
      <c r="H119" s="68">
        <v>5038452345</v>
      </c>
      <c r="I119" s="69" t="s">
        <v>196</v>
      </c>
      <c r="J119" s="70" t="s">
        <v>41</v>
      </c>
      <c r="K119" s="71" t="s">
        <v>42</v>
      </c>
      <c r="L119" s="72">
        <v>699.08615288221</v>
      </c>
      <c r="M119" s="73"/>
      <c r="N119" s="74">
        <v>15.92210767</v>
      </c>
      <c r="O119" s="70" t="s">
        <v>41</v>
      </c>
      <c r="P119" s="75"/>
      <c r="Q119" s="71" t="str">
        <f t="shared" si="11"/>
        <v>NO</v>
      </c>
      <c r="R119" s="76" t="s">
        <v>41</v>
      </c>
      <c r="S119" s="77">
        <v>47986.77</v>
      </c>
      <c r="T119" s="78">
        <v>6700.02</v>
      </c>
      <c r="U119" s="78">
        <v>5543.450181238139</v>
      </c>
      <c r="V119" s="79">
        <v>6602.862492609198</v>
      </c>
      <c r="W119" s="64">
        <f t="shared" si="12"/>
        <v>0</v>
      </c>
      <c r="X119" s="65">
        <f t="shared" si="13"/>
        <v>0</v>
      </c>
      <c r="Y119" s="65">
        <f t="shared" si="14"/>
        <v>0</v>
      </c>
      <c r="Z119" s="80">
        <f t="shared" si="15"/>
        <v>0</v>
      </c>
      <c r="AA119" s="81" t="str">
        <f t="shared" si="16"/>
        <v>-</v>
      </c>
      <c r="AB119" s="64">
        <f t="shared" si="17"/>
        <v>0</v>
      </c>
      <c r="AC119" s="65">
        <f t="shared" si="18"/>
        <v>0</v>
      </c>
      <c r="AD119" s="80">
        <f t="shared" si="19"/>
        <v>0</v>
      </c>
      <c r="AE119" s="81" t="str">
        <f t="shared" si="20"/>
        <v>-</v>
      </c>
      <c r="AF119" s="64">
        <f t="shared" si="21"/>
        <v>0</v>
      </c>
      <c r="AG119" s="82" t="s">
        <v>44</v>
      </c>
    </row>
    <row r="120" spans="1:33" ht="12.75">
      <c r="A120" s="62">
        <v>4180180</v>
      </c>
      <c r="B120" s="63">
        <v>2148</v>
      </c>
      <c r="C120" s="64" t="s">
        <v>415</v>
      </c>
      <c r="D120" s="65" t="s">
        <v>416</v>
      </c>
      <c r="E120" s="65" t="s">
        <v>154</v>
      </c>
      <c r="F120" s="66">
        <v>97294</v>
      </c>
      <c r="G120" s="67">
        <v>9039</v>
      </c>
      <c r="H120" s="68">
        <v>5032551841</v>
      </c>
      <c r="I120" s="69" t="s">
        <v>417</v>
      </c>
      <c r="J120" s="70" t="s">
        <v>41</v>
      </c>
      <c r="K120" s="71" t="s">
        <v>42</v>
      </c>
      <c r="L120" s="72">
        <v>51.70718414534</v>
      </c>
      <c r="M120" s="73"/>
      <c r="N120" s="74" t="s">
        <v>418</v>
      </c>
      <c r="O120" s="70" t="s">
        <v>418</v>
      </c>
      <c r="P120" s="75"/>
      <c r="Q120" s="71" t="str">
        <f t="shared" si="11"/>
        <v>NO</v>
      </c>
      <c r="R120" s="76" t="s">
        <v>41</v>
      </c>
      <c r="S120" s="77"/>
      <c r="T120" s="78"/>
      <c r="U120" s="78"/>
      <c r="V120" s="79"/>
      <c r="W120" s="64">
        <f t="shared" si="12"/>
        <v>0</v>
      </c>
      <c r="X120" s="65">
        <f t="shared" si="13"/>
        <v>1</v>
      </c>
      <c r="Y120" s="65">
        <f t="shared" si="14"/>
        <v>0</v>
      </c>
      <c r="Z120" s="80">
        <f t="shared" si="15"/>
        <v>0</v>
      </c>
      <c r="AA120" s="81" t="str">
        <f t="shared" si="16"/>
        <v>-</v>
      </c>
      <c r="AB120" s="64">
        <f t="shared" si="17"/>
        <v>0</v>
      </c>
      <c r="AC120" s="65">
        <f t="shared" si="18"/>
        <v>0</v>
      </c>
      <c r="AD120" s="80">
        <f t="shared" si="19"/>
        <v>0</v>
      </c>
      <c r="AE120" s="81" t="str">
        <f t="shared" si="20"/>
        <v>-</v>
      </c>
      <c r="AF120" s="64">
        <f t="shared" si="21"/>
        <v>0</v>
      </c>
      <c r="AG120" s="82" t="s">
        <v>44</v>
      </c>
    </row>
    <row r="121" spans="1:33" ht="12.75">
      <c r="A121" s="62">
        <v>4100640</v>
      </c>
      <c r="B121" s="63">
        <v>1968</v>
      </c>
      <c r="C121" s="64" t="s">
        <v>419</v>
      </c>
      <c r="D121" s="65" t="s">
        <v>420</v>
      </c>
      <c r="E121" s="65" t="s">
        <v>421</v>
      </c>
      <c r="F121" s="66">
        <v>97458</v>
      </c>
      <c r="G121" s="67">
        <v>1094</v>
      </c>
      <c r="H121" s="68">
        <v>5415722811</v>
      </c>
      <c r="I121" s="69" t="s">
        <v>422</v>
      </c>
      <c r="J121" s="70" t="s">
        <v>43</v>
      </c>
      <c r="K121" s="71" t="s">
        <v>42</v>
      </c>
      <c r="L121" s="72">
        <v>690.08876623379</v>
      </c>
      <c r="M121" s="73"/>
      <c r="N121" s="74">
        <v>16.79306609</v>
      </c>
      <c r="O121" s="70" t="s">
        <v>41</v>
      </c>
      <c r="P121" s="75"/>
      <c r="Q121" s="71" t="str">
        <f t="shared" si="11"/>
        <v>NO</v>
      </c>
      <c r="R121" s="76" t="s">
        <v>43</v>
      </c>
      <c r="S121" s="77">
        <v>72081.16</v>
      </c>
      <c r="T121" s="78">
        <v>7622.4</v>
      </c>
      <c r="U121" s="78">
        <v>6062.185413270602</v>
      </c>
      <c r="V121" s="79">
        <v>7395.403728463829</v>
      </c>
      <c r="W121" s="64">
        <f t="shared" si="12"/>
        <v>1</v>
      </c>
      <c r="X121" s="65">
        <f t="shared" si="13"/>
        <v>0</v>
      </c>
      <c r="Y121" s="65">
        <f t="shared" si="14"/>
        <v>0</v>
      </c>
      <c r="Z121" s="80">
        <f t="shared" si="15"/>
        <v>0</v>
      </c>
      <c r="AA121" s="81" t="str">
        <f t="shared" si="16"/>
        <v>-</v>
      </c>
      <c r="AB121" s="64">
        <f t="shared" si="17"/>
        <v>1</v>
      </c>
      <c r="AC121" s="65">
        <f t="shared" si="18"/>
        <v>0</v>
      </c>
      <c r="AD121" s="80">
        <f t="shared" si="19"/>
        <v>0</v>
      </c>
      <c r="AE121" s="81" t="str">
        <f t="shared" si="20"/>
        <v>-</v>
      </c>
      <c r="AF121" s="64">
        <f t="shared" si="21"/>
        <v>0</v>
      </c>
      <c r="AG121" s="82" t="s">
        <v>44</v>
      </c>
    </row>
    <row r="122" spans="1:33" ht="12.75">
      <c r="A122" s="62">
        <v>4108650</v>
      </c>
      <c r="B122" s="63">
        <v>2198</v>
      </c>
      <c r="C122" s="64" t="s">
        <v>423</v>
      </c>
      <c r="D122" s="65" t="s">
        <v>424</v>
      </c>
      <c r="E122" s="65" t="s">
        <v>425</v>
      </c>
      <c r="F122" s="66">
        <v>97136</v>
      </c>
      <c r="G122" s="67">
        <v>28</v>
      </c>
      <c r="H122" s="68">
        <v>5033552222</v>
      </c>
      <c r="I122" s="69" t="s">
        <v>68</v>
      </c>
      <c r="J122" s="70" t="s">
        <v>43</v>
      </c>
      <c r="K122" s="71" t="s">
        <v>42</v>
      </c>
      <c r="L122" s="72">
        <v>703.71153846152</v>
      </c>
      <c r="M122" s="73"/>
      <c r="N122" s="74">
        <v>14.55180442</v>
      </c>
      <c r="O122" s="70" t="s">
        <v>41</v>
      </c>
      <c r="P122" s="75"/>
      <c r="Q122" s="71" t="str">
        <f t="shared" si="11"/>
        <v>NO</v>
      </c>
      <c r="R122" s="76" t="s">
        <v>43</v>
      </c>
      <c r="S122" s="77">
        <v>46651.07</v>
      </c>
      <c r="T122" s="78">
        <v>5148.91</v>
      </c>
      <c r="U122" s="78">
        <v>4664.394356006282</v>
      </c>
      <c r="V122" s="79">
        <v>10801.573932994386</v>
      </c>
      <c r="W122" s="64">
        <f t="shared" si="12"/>
        <v>1</v>
      </c>
      <c r="X122" s="65">
        <f t="shared" si="13"/>
        <v>0</v>
      </c>
      <c r="Y122" s="65">
        <f t="shared" si="14"/>
        <v>0</v>
      </c>
      <c r="Z122" s="80">
        <f t="shared" si="15"/>
        <v>0</v>
      </c>
      <c r="AA122" s="81" t="str">
        <f t="shared" si="16"/>
        <v>-</v>
      </c>
      <c r="AB122" s="64">
        <f t="shared" si="17"/>
        <v>1</v>
      </c>
      <c r="AC122" s="65">
        <f t="shared" si="18"/>
        <v>0</v>
      </c>
      <c r="AD122" s="80">
        <f t="shared" si="19"/>
        <v>0</v>
      </c>
      <c r="AE122" s="81" t="str">
        <f t="shared" si="20"/>
        <v>-</v>
      </c>
      <c r="AF122" s="64">
        <f t="shared" si="21"/>
        <v>0</v>
      </c>
      <c r="AG122" s="82" t="s">
        <v>44</v>
      </c>
    </row>
    <row r="123" spans="1:33" ht="12.75">
      <c r="A123" s="62">
        <v>4108700</v>
      </c>
      <c r="B123" s="63">
        <v>2199</v>
      </c>
      <c r="C123" s="64" t="s">
        <v>426</v>
      </c>
      <c r="D123" s="65" t="s">
        <v>427</v>
      </c>
      <c r="E123" s="65" t="s">
        <v>428</v>
      </c>
      <c r="F123" s="66">
        <v>97122</v>
      </c>
      <c r="G123" s="67">
        <v>327</v>
      </c>
      <c r="H123" s="68">
        <v>5033924892</v>
      </c>
      <c r="I123" s="69" t="s">
        <v>68</v>
      </c>
      <c r="J123" s="70" t="s">
        <v>43</v>
      </c>
      <c r="K123" s="71" t="s">
        <v>42</v>
      </c>
      <c r="L123" s="72">
        <v>536.57029434311</v>
      </c>
      <c r="M123" s="73"/>
      <c r="N123" s="74">
        <v>14.77761836</v>
      </c>
      <c r="O123" s="70" t="s">
        <v>41</v>
      </c>
      <c r="P123" s="75"/>
      <c r="Q123" s="71" t="str">
        <f t="shared" si="11"/>
        <v>NO</v>
      </c>
      <c r="R123" s="76" t="s">
        <v>43</v>
      </c>
      <c r="S123" s="77">
        <v>41064.35</v>
      </c>
      <c r="T123" s="78">
        <v>4374.33</v>
      </c>
      <c r="U123" s="78">
        <v>3911.6974716035056</v>
      </c>
      <c r="V123" s="79">
        <v>5840.304614008082</v>
      </c>
      <c r="W123" s="64">
        <f t="shared" si="12"/>
        <v>1</v>
      </c>
      <c r="X123" s="65">
        <f t="shared" si="13"/>
        <v>1</v>
      </c>
      <c r="Y123" s="65">
        <f t="shared" si="14"/>
        <v>0</v>
      </c>
      <c r="Z123" s="80">
        <f t="shared" si="15"/>
        <v>0</v>
      </c>
      <c r="AA123" s="81" t="str">
        <f t="shared" si="16"/>
        <v>SRSA</v>
      </c>
      <c r="AB123" s="64">
        <f t="shared" si="17"/>
        <v>1</v>
      </c>
      <c r="AC123" s="65">
        <f t="shared" si="18"/>
        <v>0</v>
      </c>
      <c r="AD123" s="80">
        <f t="shared" si="19"/>
        <v>0</v>
      </c>
      <c r="AE123" s="81" t="str">
        <f t="shared" si="20"/>
        <v>-</v>
      </c>
      <c r="AF123" s="64">
        <f t="shared" si="21"/>
        <v>0</v>
      </c>
      <c r="AG123" s="82" t="s">
        <v>44</v>
      </c>
    </row>
    <row r="124" spans="1:33" ht="12.75">
      <c r="A124" s="62">
        <v>4108720</v>
      </c>
      <c r="B124" s="63">
        <v>2254</v>
      </c>
      <c r="C124" s="64" t="s">
        <v>429</v>
      </c>
      <c r="D124" s="65" t="s">
        <v>430</v>
      </c>
      <c r="E124" s="65" t="s">
        <v>431</v>
      </c>
      <c r="F124" s="66">
        <v>97132</v>
      </c>
      <c r="G124" s="67">
        <v>3498</v>
      </c>
      <c r="H124" s="68">
        <v>5035545000</v>
      </c>
      <c r="I124" s="69" t="s">
        <v>147</v>
      </c>
      <c r="J124" s="70" t="s">
        <v>41</v>
      </c>
      <c r="K124" s="71" t="s">
        <v>42</v>
      </c>
      <c r="L124" s="72">
        <v>4517.31874597431</v>
      </c>
      <c r="M124" s="73"/>
      <c r="N124" s="74">
        <v>8.158630328</v>
      </c>
      <c r="O124" s="70" t="s">
        <v>41</v>
      </c>
      <c r="P124" s="75"/>
      <c r="Q124" s="71" t="str">
        <f t="shared" si="11"/>
        <v>NO</v>
      </c>
      <c r="R124" s="76" t="s">
        <v>41</v>
      </c>
      <c r="S124" s="77">
        <v>190931.98</v>
      </c>
      <c r="T124" s="78">
        <v>15874.81</v>
      </c>
      <c r="U124" s="78">
        <v>22211.83439698362</v>
      </c>
      <c r="V124" s="79">
        <v>18550.58585579091</v>
      </c>
      <c r="W124" s="64">
        <f t="shared" si="12"/>
        <v>0</v>
      </c>
      <c r="X124" s="65">
        <f t="shared" si="13"/>
        <v>0</v>
      </c>
      <c r="Y124" s="65">
        <f t="shared" si="14"/>
        <v>0</v>
      </c>
      <c r="Z124" s="80">
        <f t="shared" si="15"/>
        <v>0</v>
      </c>
      <c r="AA124" s="81" t="str">
        <f t="shared" si="16"/>
        <v>-</v>
      </c>
      <c r="AB124" s="64">
        <f t="shared" si="17"/>
        <v>0</v>
      </c>
      <c r="AC124" s="65">
        <f t="shared" si="18"/>
        <v>0</v>
      </c>
      <c r="AD124" s="80">
        <f t="shared" si="19"/>
        <v>0</v>
      </c>
      <c r="AE124" s="81" t="str">
        <f t="shared" si="20"/>
        <v>-</v>
      </c>
      <c r="AF124" s="64">
        <f t="shared" si="21"/>
        <v>0</v>
      </c>
      <c r="AG124" s="82" t="s">
        <v>44</v>
      </c>
    </row>
    <row r="125" spans="1:33" ht="12.75">
      <c r="A125" s="62">
        <v>4108820</v>
      </c>
      <c r="B125" s="63">
        <v>1966</v>
      </c>
      <c r="C125" s="64" t="s">
        <v>432</v>
      </c>
      <c r="D125" s="65" t="s">
        <v>433</v>
      </c>
      <c r="E125" s="65" t="s">
        <v>434</v>
      </c>
      <c r="F125" s="66">
        <v>97459</v>
      </c>
      <c r="G125" s="67">
        <v>3432</v>
      </c>
      <c r="H125" s="68">
        <v>5417562521</v>
      </c>
      <c r="I125" s="69" t="s">
        <v>287</v>
      </c>
      <c r="J125" s="70" t="s">
        <v>41</v>
      </c>
      <c r="K125" s="71" t="s">
        <v>42</v>
      </c>
      <c r="L125" s="72">
        <v>1935.59578982074</v>
      </c>
      <c r="M125" s="73"/>
      <c r="N125" s="74">
        <v>17.93349169</v>
      </c>
      <c r="O125" s="70" t="s">
        <v>41</v>
      </c>
      <c r="P125" s="75"/>
      <c r="Q125" s="71" t="str">
        <f t="shared" si="11"/>
        <v>NO</v>
      </c>
      <c r="R125" s="76" t="s">
        <v>43</v>
      </c>
      <c r="S125" s="77">
        <v>147877.77</v>
      </c>
      <c r="T125" s="78">
        <v>17977.62</v>
      </c>
      <c r="U125" s="78">
        <v>15521.939942260826</v>
      </c>
      <c r="V125" s="79">
        <v>13316.29268568828</v>
      </c>
      <c r="W125" s="64">
        <f t="shared" si="12"/>
        <v>0</v>
      </c>
      <c r="X125" s="65">
        <f t="shared" si="13"/>
        <v>0</v>
      </c>
      <c r="Y125" s="65">
        <f t="shared" si="14"/>
        <v>0</v>
      </c>
      <c r="Z125" s="80">
        <f t="shared" si="15"/>
        <v>0</v>
      </c>
      <c r="AA125" s="81" t="str">
        <f t="shared" si="16"/>
        <v>-</v>
      </c>
      <c r="AB125" s="64">
        <f t="shared" si="17"/>
        <v>1</v>
      </c>
      <c r="AC125" s="65">
        <f t="shared" si="18"/>
        <v>0</v>
      </c>
      <c r="AD125" s="80">
        <f t="shared" si="19"/>
        <v>0</v>
      </c>
      <c r="AE125" s="81" t="str">
        <f t="shared" si="20"/>
        <v>-</v>
      </c>
      <c r="AF125" s="64">
        <f t="shared" si="21"/>
        <v>0</v>
      </c>
      <c r="AG125" s="82" t="s">
        <v>44</v>
      </c>
    </row>
    <row r="126" spans="1:33" ht="12.75">
      <c r="A126" s="62">
        <v>4108830</v>
      </c>
      <c r="B126" s="63">
        <v>1924</v>
      </c>
      <c r="C126" s="64" t="s">
        <v>435</v>
      </c>
      <c r="D126" s="65" t="s">
        <v>436</v>
      </c>
      <c r="E126" s="65" t="s">
        <v>437</v>
      </c>
      <c r="F126" s="66">
        <v>97222</v>
      </c>
      <c r="G126" s="67">
        <v>4799</v>
      </c>
      <c r="H126" s="68">
        <v>5036533600</v>
      </c>
      <c r="I126" s="69" t="s">
        <v>277</v>
      </c>
      <c r="J126" s="70" t="s">
        <v>41</v>
      </c>
      <c r="K126" s="71" t="s">
        <v>42</v>
      </c>
      <c r="L126" s="72">
        <v>14522.414435063</v>
      </c>
      <c r="M126" s="73"/>
      <c r="N126" s="74">
        <v>9.559290706</v>
      </c>
      <c r="O126" s="70" t="s">
        <v>41</v>
      </c>
      <c r="P126" s="75"/>
      <c r="Q126" s="71" t="str">
        <f t="shared" si="11"/>
        <v>NO</v>
      </c>
      <c r="R126" s="76" t="s">
        <v>41</v>
      </c>
      <c r="S126" s="77">
        <v>506857.55</v>
      </c>
      <c r="T126" s="78">
        <v>56397.57</v>
      </c>
      <c r="U126" s="78">
        <v>68114.45236980474</v>
      </c>
      <c r="V126" s="79">
        <v>57332.364023661</v>
      </c>
      <c r="W126" s="64">
        <f t="shared" si="12"/>
        <v>0</v>
      </c>
      <c r="X126" s="65">
        <f t="shared" si="13"/>
        <v>0</v>
      </c>
      <c r="Y126" s="65">
        <f t="shared" si="14"/>
        <v>0</v>
      </c>
      <c r="Z126" s="80">
        <f t="shared" si="15"/>
        <v>0</v>
      </c>
      <c r="AA126" s="81" t="str">
        <f t="shared" si="16"/>
        <v>-</v>
      </c>
      <c r="AB126" s="64">
        <f t="shared" si="17"/>
        <v>0</v>
      </c>
      <c r="AC126" s="65">
        <f t="shared" si="18"/>
        <v>0</v>
      </c>
      <c r="AD126" s="80">
        <f t="shared" si="19"/>
        <v>0</v>
      </c>
      <c r="AE126" s="81" t="str">
        <f t="shared" si="20"/>
        <v>-</v>
      </c>
      <c r="AF126" s="64">
        <f t="shared" si="21"/>
        <v>0</v>
      </c>
      <c r="AG126" s="82" t="s">
        <v>44</v>
      </c>
    </row>
    <row r="127" spans="1:33" ht="12.75">
      <c r="A127" s="62">
        <v>4104350</v>
      </c>
      <c r="B127" s="63">
        <v>1996</v>
      </c>
      <c r="C127" s="64" t="s">
        <v>438</v>
      </c>
      <c r="D127" s="65" t="s">
        <v>439</v>
      </c>
      <c r="E127" s="65" t="s">
        <v>440</v>
      </c>
      <c r="F127" s="66">
        <v>97435</v>
      </c>
      <c r="G127" s="67">
        <v>428</v>
      </c>
      <c r="H127" s="68">
        <v>5418362223</v>
      </c>
      <c r="I127" s="69" t="s">
        <v>68</v>
      </c>
      <c r="J127" s="70" t="s">
        <v>43</v>
      </c>
      <c r="K127" s="71" t="s">
        <v>42</v>
      </c>
      <c r="L127" s="72">
        <v>333.88492944868</v>
      </c>
      <c r="M127" s="73"/>
      <c r="N127" s="74">
        <v>21.3592233</v>
      </c>
      <c r="O127" s="70" t="s">
        <v>43</v>
      </c>
      <c r="P127" s="75"/>
      <c r="Q127" s="71" t="str">
        <f t="shared" si="11"/>
        <v>NO</v>
      </c>
      <c r="R127" s="76" t="s">
        <v>43</v>
      </c>
      <c r="S127" s="77">
        <v>29179.53</v>
      </c>
      <c r="T127" s="78">
        <v>3458.81</v>
      </c>
      <c r="U127" s="78">
        <v>2768.5185654162633</v>
      </c>
      <c r="V127" s="79">
        <v>3619.4896770607</v>
      </c>
      <c r="W127" s="64">
        <f t="shared" si="12"/>
        <v>1</v>
      </c>
      <c r="X127" s="65">
        <f t="shared" si="13"/>
        <v>1</v>
      </c>
      <c r="Y127" s="65">
        <f t="shared" si="14"/>
        <v>0</v>
      </c>
      <c r="Z127" s="80">
        <f t="shared" si="15"/>
        <v>0</v>
      </c>
      <c r="AA127" s="81" t="str">
        <f t="shared" si="16"/>
        <v>SRSA</v>
      </c>
      <c r="AB127" s="64">
        <f t="shared" si="17"/>
        <v>1</v>
      </c>
      <c r="AC127" s="65">
        <f t="shared" si="18"/>
        <v>1</v>
      </c>
      <c r="AD127" s="80" t="str">
        <f t="shared" si="19"/>
        <v>Initial</v>
      </c>
      <c r="AE127" s="81" t="str">
        <f t="shared" si="20"/>
        <v>-</v>
      </c>
      <c r="AF127" s="64" t="str">
        <f t="shared" si="21"/>
        <v>SRSA</v>
      </c>
      <c r="AG127" s="82" t="s">
        <v>44</v>
      </c>
    </row>
    <row r="128" spans="1:33" ht="12.75">
      <c r="A128" s="62">
        <v>4111400</v>
      </c>
      <c r="B128" s="63">
        <v>2061</v>
      </c>
      <c r="C128" s="64" t="s">
        <v>441</v>
      </c>
      <c r="D128" s="65" t="s">
        <v>442</v>
      </c>
      <c r="E128" s="65" t="s">
        <v>443</v>
      </c>
      <c r="F128" s="66">
        <v>97638</v>
      </c>
      <c r="G128" s="67">
        <v>9629</v>
      </c>
      <c r="H128" s="68">
        <v>5415762121</v>
      </c>
      <c r="I128" s="69" t="s">
        <v>68</v>
      </c>
      <c r="J128" s="70" t="s">
        <v>43</v>
      </c>
      <c r="K128" s="71" t="s">
        <v>42</v>
      </c>
      <c r="L128" s="72">
        <v>191.57500000001</v>
      </c>
      <c r="M128" s="73" t="s">
        <v>72</v>
      </c>
      <c r="N128" s="74">
        <v>27.75665399</v>
      </c>
      <c r="O128" s="70" t="s">
        <v>43</v>
      </c>
      <c r="P128" s="75"/>
      <c r="Q128" s="71" t="str">
        <f t="shared" si="11"/>
        <v>NO</v>
      </c>
      <c r="R128" s="76" t="s">
        <v>43</v>
      </c>
      <c r="S128" s="77">
        <v>17889.82</v>
      </c>
      <c r="T128" s="78">
        <v>3681.55</v>
      </c>
      <c r="U128" s="78">
        <v>2639.697488767134</v>
      </c>
      <c r="V128" s="79">
        <v>3966.782516644271</v>
      </c>
      <c r="W128" s="64">
        <f t="shared" si="12"/>
        <v>1</v>
      </c>
      <c r="X128" s="65">
        <f t="shared" si="13"/>
        <v>1</v>
      </c>
      <c r="Y128" s="65">
        <f t="shared" si="14"/>
        <v>0</v>
      </c>
      <c r="Z128" s="80">
        <f t="shared" si="15"/>
        <v>0</v>
      </c>
      <c r="AA128" s="81" t="str">
        <f t="shared" si="16"/>
        <v>SRSA</v>
      </c>
      <c r="AB128" s="64">
        <f t="shared" si="17"/>
        <v>1</v>
      </c>
      <c r="AC128" s="65">
        <f t="shared" si="18"/>
        <v>1</v>
      </c>
      <c r="AD128" s="80" t="str">
        <f t="shared" si="19"/>
        <v>Initial</v>
      </c>
      <c r="AE128" s="81" t="str">
        <f t="shared" si="20"/>
        <v>-</v>
      </c>
      <c r="AF128" s="64" t="str">
        <f t="shared" si="21"/>
        <v>SRSA</v>
      </c>
      <c r="AG128" s="82" t="s">
        <v>44</v>
      </c>
    </row>
    <row r="129" spans="1:33" ht="12.75">
      <c r="A129" s="62">
        <v>4108880</v>
      </c>
      <c r="B129" s="63">
        <v>2141</v>
      </c>
      <c r="C129" s="64" t="s">
        <v>444</v>
      </c>
      <c r="D129" s="65" t="s">
        <v>445</v>
      </c>
      <c r="E129" s="65" t="s">
        <v>446</v>
      </c>
      <c r="F129" s="66">
        <v>97002</v>
      </c>
      <c r="G129" s="67">
        <v>9499</v>
      </c>
      <c r="H129" s="68">
        <v>5036785835</v>
      </c>
      <c r="I129" s="69" t="s">
        <v>79</v>
      </c>
      <c r="J129" s="70" t="s">
        <v>43</v>
      </c>
      <c r="K129" s="71" t="s">
        <v>42</v>
      </c>
      <c r="L129" s="72">
        <v>1597.00000000001</v>
      </c>
      <c r="M129" s="73"/>
      <c r="N129" s="74">
        <v>11.63405605</v>
      </c>
      <c r="O129" s="70" t="s">
        <v>41</v>
      </c>
      <c r="P129" s="75"/>
      <c r="Q129" s="71" t="str">
        <f t="shared" si="11"/>
        <v>NO</v>
      </c>
      <c r="R129" s="76" t="s">
        <v>43</v>
      </c>
      <c r="S129" s="77">
        <v>68319.29</v>
      </c>
      <c r="T129" s="78">
        <v>7309.5</v>
      </c>
      <c r="U129" s="78">
        <v>7827.310134954085</v>
      </c>
      <c r="V129" s="79">
        <v>5821.504818054712</v>
      </c>
      <c r="W129" s="64">
        <f t="shared" si="12"/>
        <v>1</v>
      </c>
      <c r="X129" s="65">
        <f t="shared" si="13"/>
        <v>0</v>
      </c>
      <c r="Y129" s="65">
        <f t="shared" si="14"/>
        <v>0</v>
      </c>
      <c r="Z129" s="80">
        <f t="shared" si="15"/>
        <v>0</v>
      </c>
      <c r="AA129" s="81" t="str">
        <f t="shared" si="16"/>
        <v>-</v>
      </c>
      <c r="AB129" s="64">
        <f t="shared" si="17"/>
        <v>1</v>
      </c>
      <c r="AC129" s="65">
        <f t="shared" si="18"/>
        <v>0</v>
      </c>
      <c r="AD129" s="80">
        <f t="shared" si="19"/>
        <v>0</v>
      </c>
      <c r="AE129" s="81" t="str">
        <f t="shared" si="20"/>
        <v>-</v>
      </c>
      <c r="AF129" s="64">
        <f t="shared" si="21"/>
        <v>0</v>
      </c>
      <c r="AG129" s="82" t="s">
        <v>44</v>
      </c>
    </row>
    <row r="130" spans="1:33" ht="12.75">
      <c r="A130" s="62">
        <v>4108940</v>
      </c>
      <c r="B130" s="63">
        <v>2214</v>
      </c>
      <c r="C130" s="64" t="s">
        <v>447</v>
      </c>
      <c r="D130" s="65" t="s">
        <v>86</v>
      </c>
      <c r="E130" s="65" t="s">
        <v>448</v>
      </c>
      <c r="F130" s="66">
        <v>97867</v>
      </c>
      <c r="G130" s="67">
        <v>10</v>
      </c>
      <c r="H130" s="68">
        <v>5418982244</v>
      </c>
      <c r="I130" s="69" t="s">
        <v>68</v>
      </c>
      <c r="J130" s="70" t="s">
        <v>43</v>
      </c>
      <c r="K130" s="71" t="s">
        <v>42</v>
      </c>
      <c r="L130" s="72">
        <v>209.53401360545</v>
      </c>
      <c r="M130" s="73"/>
      <c r="N130" s="74">
        <v>26.25698324</v>
      </c>
      <c r="O130" s="70" t="s">
        <v>43</v>
      </c>
      <c r="P130" s="75"/>
      <c r="Q130" s="71" t="str">
        <f t="shared" si="11"/>
        <v>NO</v>
      </c>
      <c r="R130" s="76" t="s">
        <v>43</v>
      </c>
      <c r="S130" s="77">
        <v>11402.79</v>
      </c>
      <c r="T130" s="78">
        <v>2287.77</v>
      </c>
      <c r="U130" s="78">
        <v>1812.9941621646967</v>
      </c>
      <c r="V130" s="79">
        <v>3574.9131577862427</v>
      </c>
      <c r="W130" s="64">
        <f t="shared" si="12"/>
        <v>1</v>
      </c>
      <c r="X130" s="65">
        <f t="shared" si="13"/>
        <v>1</v>
      </c>
      <c r="Y130" s="65">
        <f t="shared" si="14"/>
        <v>0</v>
      </c>
      <c r="Z130" s="80">
        <f t="shared" si="15"/>
        <v>0</v>
      </c>
      <c r="AA130" s="81" t="str">
        <f t="shared" si="16"/>
        <v>SRSA</v>
      </c>
      <c r="AB130" s="64">
        <f t="shared" si="17"/>
        <v>1</v>
      </c>
      <c r="AC130" s="65">
        <f t="shared" si="18"/>
        <v>1</v>
      </c>
      <c r="AD130" s="80" t="str">
        <f t="shared" si="19"/>
        <v>Initial</v>
      </c>
      <c r="AE130" s="81" t="str">
        <f t="shared" si="20"/>
        <v>-</v>
      </c>
      <c r="AF130" s="64" t="str">
        <f t="shared" si="21"/>
        <v>SRSA</v>
      </c>
      <c r="AG130" s="82" t="s">
        <v>44</v>
      </c>
    </row>
    <row r="131" spans="1:33" ht="12.75">
      <c r="A131" s="62">
        <v>4100020</v>
      </c>
      <c r="B131" s="63">
        <v>2143</v>
      </c>
      <c r="C131" s="64" t="s">
        <v>449</v>
      </c>
      <c r="D131" s="65" t="s">
        <v>450</v>
      </c>
      <c r="E131" s="65" t="s">
        <v>451</v>
      </c>
      <c r="F131" s="66">
        <v>97383</v>
      </c>
      <c r="G131" s="67">
        <v>1801</v>
      </c>
      <c r="H131" s="68">
        <v>5037696924</v>
      </c>
      <c r="I131" s="69" t="s">
        <v>452</v>
      </c>
      <c r="J131" s="70" t="s">
        <v>41</v>
      </c>
      <c r="K131" s="71" t="s">
        <v>42</v>
      </c>
      <c r="L131" s="72">
        <v>2191.35561656</v>
      </c>
      <c r="M131" s="73"/>
      <c r="N131" s="74">
        <v>10.60353451</v>
      </c>
      <c r="O131" s="70" t="s">
        <v>41</v>
      </c>
      <c r="P131" s="75"/>
      <c r="Q131" s="71" t="str">
        <f t="shared" si="11"/>
        <v>NO</v>
      </c>
      <c r="R131" s="76" t="s">
        <v>41</v>
      </c>
      <c r="S131" s="77">
        <v>126849.31</v>
      </c>
      <c r="T131" s="78">
        <v>12021.96</v>
      </c>
      <c r="U131" s="78">
        <v>12982.416156128966</v>
      </c>
      <c r="V131" s="79">
        <v>9745.75901571711</v>
      </c>
      <c r="W131" s="64">
        <f t="shared" si="12"/>
        <v>0</v>
      </c>
      <c r="X131" s="65">
        <f t="shared" si="13"/>
        <v>0</v>
      </c>
      <c r="Y131" s="65">
        <f t="shared" si="14"/>
        <v>0</v>
      </c>
      <c r="Z131" s="80">
        <f t="shared" si="15"/>
        <v>0</v>
      </c>
      <c r="AA131" s="81" t="str">
        <f t="shared" si="16"/>
        <v>-</v>
      </c>
      <c r="AB131" s="64">
        <f t="shared" si="17"/>
        <v>0</v>
      </c>
      <c r="AC131" s="65">
        <f t="shared" si="18"/>
        <v>0</v>
      </c>
      <c r="AD131" s="80">
        <f t="shared" si="19"/>
        <v>0</v>
      </c>
      <c r="AE131" s="81" t="str">
        <f t="shared" si="20"/>
        <v>-</v>
      </c>
      <c r="AF131" s="64">
        <f t="shared" si="21"/>
        <v>0</v>
      </c>
      <c r="AG131" s="82" t="s">
        <v>44</v>
      </c>
    </row>
    <row r="132" spans="1:33" ht="12.75">
      <c r="A132" s="62"/>
      <c r="B132" s="86">
        <v>4131</v>
      </c>
      <c r="C132" s="64" t="s">
        <v>453</v>
      </c>
      <c r="D132" s="65" t="s">
        <v>454</v>
      </c>
      <c r="E132" s="65" t="s">
        <v>455</v>
      </c>
      <c r="F132" s="65">
        <v>97058</v>
      </c>
      <c r="G132" s="67">
        <v>4397</v>
      </c>
      <c r="H132" s="68">
        <v>5412966149</v>
      </c>
      <c r="I132" s="69" t="s">
        <v>48</v>
      </c>
      <c r="J132" s="70"/>
      <c r="K132" s="71" t="s">
        <v>42</v>
      </c>
      <c r="L132" s="72">
        <v>2637.08</v>
      </c>
      <c r="M132" s="73" t="s">
        <v>456</v>
      </c>
      <c r="N132" s="74">
        <v>17.4</v>
      </c>
      <c r="O132" s="70"/>
      <c r="P132" s="87"/>
      <c r="Q132" s="71" t="str">
        <f t="shared" si="11"/>
        <v>NO</v>
      </c>
      <c r="R132" s="76"/>
      <c r="S132" s="77">
        <v>194625</v>
      </c>
      <c r="T132" s="78">
        <v>22875</v>
      </c>
      <c r="U132" s="78">
        <v>19781</v>
      </c>
      <c r="V132" s="79">
        <v>20254</v>
      </c>
      <c r="W132" s="64">
        <f t="shared" si="12"/>
        <v>0</v>
      </c>
      <c r="X132" s="65">
        <f t="shared" si="13"/>
        <v>1</v>
      </c>
      <c r="Y132" s="65">
        <f t="shared" si="14"/>
        <v>0</v>
      </c>
      <c r="Z132" s="80">
        <f t="shared" si="15"/>
        <v>0</v>
      </c>
      <c r="AA132" s="81" t="str">
        <f t="shared" si="16"/>
        <v>-</v>
      </c>
      <c r="AB132" s="64">
        <f t="shared" si="17"/>
        <v>0</v>
      </c>
      <c r="AC132" s="65">
        <f t="shared" si="18"/>
        <v>0</v>
      </c>
      <c r="AD132" s="80">
        <f t="shared" si="19"/>
        <v>0</v>
      </c>
      <c r="AE132" s="81" t="str">
        <f t="shared" si="20"/>
        <v>-</v>
      </c>
      <c r="AF132" s="64">
        <f t="shared" si="21"/>
        <v>0</v>
      </c>
      <c r="AG132" s="82" t="s">
        <v>44</v>
      </c>
    </row>
    <row r="133" spans="1:33" ht="12.75">
      <c r="A133" s="62">
        <v>4109000</v>
      </c>
      <c r="B133" s="63">
        <v>2110</v>
      </c>
      <c r="C133" s="64" t="s">
        <v>49</v>
      </c>
      <c r="D133" s="65" t="s">
        <v>50</v>
      </c>
      <c r="E133" s="65" t="s">
        <v>51</v>
      </c>
      <c r="F133" s="66">
        <v>97913</v>
      </c>
      <c r="G133" s="67">
        <v>3642</v>
      </c>
      <c r="H133" s="68">
        <v>5413722275</v>
      </c>
      <c r="I133" s="69" t="s">
        <v>48</v>
      </c>
      <c r="J133" s="70" t="s">
        <v>41</v>
      </c>
      <c r="K133" s="71" t="s">
        <v>42</v>
      </c>
      <c r="L133" s="72">
        <v>1021.65789473684</v>
      </c>
      <c r="M133" s="73"/>
      <c r="N133" s="74">
        <v>20.78882498</v>
      </c>
      <c r="O133" s="70" t="s">
        <v>43</v>
      </c>
      <c r="P133" s="75"/>
      <c r="Q133" s="71" t="str">
        <f aca="true" t="shared" si="22" ref="Q133:Q196">IF(AND(ISNUMBER(P133),P133&gt;=20),"YES","NO")</f>
        <v>NO</v>
      </c>
      <c r="R133" s="76" t="s">
        <v>43</v>
      </c>
      <c r="S133" s="77">
        <v>88578.54</v>
      </c>
      <c r="T133" s="78">
        <v>11316.75</v>
      </c>
      <c r="U133" s="78">
        <v>8994.402234015144</v>
      </c>
      <c r="V133" s="79">
        <v>10386.934963333282</v>
      </c>
      <c r="W133" s="64">
        <f aca="true" t="shared" si="23" ref="W133:W196">IF(OR(J133="YES",K133="YES"),1,0)</f>
        <v>0</v>
      </c>
      <c r="X133" s="65">
        <f aca="true" t="shared" si="24" ref="X133:X196">IF(OR(AND(ISNUMBER(L133),AND(L133&gt;0,L133&lt;600)),AND(ISNUMBER(L133),AND(L133&gt;0,M133="YES"))),1,0)</f>
        <v>0</v>
      </c>
      <c r="Y133" s="65">
        <f aca="true" t="shared" si="25" ref="Y133:Y196">IF(AND(OR(J133="YES",K133="YES"),(W133=0)),"Trouble",0)</f>
        <v>0</v>
      </c>
      <c r="Z133" s="80">
        <f aca="true" t="shared" si="26" ref="Z133:Z196">IF(AND(OR(AND(ISNUMBER(L133),AND(L133&gt;0,L133&lt;600)),AND(ISNUMBER(L133),AND(L133&gt;0,M133="YES"))),(X133=0)),"Trouble",0)</f>
        <v>0</v>
      </c>
      <c r="AA133" s="81" t="str">
        <f aca="true" t="shared" si="27" ref="AA133:AA196">IF(AND(W133=1,X133=1),"SRSA","-")</f>
        <v>-</v>
      </c>
      <c r="AB133" s="64">
        <f aca="true" t="shared" si="28" ref="AB133:AB196">IF(R133="YES",1,0)</f>
        <v>1</v>
      </c>
      <c r="AC133" s="65">
        <f aca="true" t="shared" si="29" ref="AC133:AC196">IF(OR(AND(ISNUMBER(P133),P133&gt;=20),(AND(ISNUMBER(P133)=FALSE,AND(ISNUMBER(N133),N133&gt;=20)))),1,0)</f>
        <v>1</v>
      </c>
      <c r="AD133" s="80" t="str">
        <f aca="true" t="shared" si="30" ref="AD133:AD196">IF(AND(AB133=1,AC133=1),"Initial",0)</f>
        <v>Initial</v>
      </c>
      <c r="AE133" s="81" t="str">
        <f aca="true" t="shared" si="31" ref="AE133:AE196">IF(AND(AND(AD133="Initial",AF133=0),AND(ISNUMBER(L133),L133&gt;0)),"RLIS","-")</f>
        <v>RLIS</v>
      </c>
      <c r="AF133" s="64">
        <f aca="true" t="shared" si="32" ref="AF133:AF196">IF(AND(AA133="SRSA",AD133="Initial"),"SRSA",0)</f>
        <v>0</v>
      </c>
      <c r="AG133" s="82" t="s">
        <v>44</v>
      </c>
    </row>
    <row r="134" spans="1:33" ht="12.75">
      <c r="A134" s="62">
        <v>4109120</v>
      </c>
      <c r="B134" s="63">
        <v>1990</v>
      </c>
      <c r="C134" s="64" t="s">
        <v>457</v>
      </c>
      <c r="D134" s="65" t="s">
        <v>243</v>
      </c>
      <c r="E134" s="65" t="s">
        <v>458</v>
      </c>
      <c r="F134" s="66">
        <v>97462</v>
      </c>
      <c r="G134" s="67">
        <v>390</v>
      </c>
      <c r="H134" s="68">
        <v>5414594341</v>
      </c>
      <c r="I134" s="69" t="s">
        <v>68</v>
      </c>
      <c r="J134" s="70" t="s">
        <v>43</v>
      </c>
      <c r="K134" s="71" t="s">
        <v>42</v>
      </c>
      <c r="L134" s="72">
        <v>516.59200825943</v>
      </c>
      <c r="M134" s="73"/>
      <c r="N134" s="74">
        <v>21.3610586</v>
      </c>
      <c r="O134" s="70" t="s">
        <v>43</v>
      </c>
      <c r="P134" s="75"/>
      <c r="Q134" s="71" t="str">
        <f t="shared" si="22"/>
        <v>NO</v>
      </c>
      <c r="R134" s="76" t="s">
        <v>43</v>
      </c>
      <c r="S134" s="77">
        <v>36812.79</v>
      </c>
      <c r="T134" s="78">
        <v>4442.23</v>
      </c>
      <c r="U134" s="78">
        <v>3765.9299313571028</v>
      </c>
      <c r="V134" s="79">
        <v>5351.667558562508</v>
      </c>
      <c r="W134" s="64">
        <f t="shared" si="23"/>
        <v>1</v>
      </c>
      <c r="X134" s="65">
        <f t="shared" si="24"/>
        <v>1</v>
      </c>
      <c r="Y134" s="65">
        <f t="shared" si="25"/>
        <v>0</v>
      </c>
      <c r="Z134" s="80">
        <f t="shared" si="26"/>
        <v>0</v>
      </c>
      <c r="AA134" s="81" t="str">
        <f t="shared" si="27"/>
        <v>SRSA</v>
      </c>
      <c r="AB134" s="64">
        <f t="shared" si="28"/>
        <v>1</v>
      </c>
      <c r="AC134" s="65">
        <f t="shared" si="29"/>
        <v>1</v>
      </c>
      <c r="AD134" s="80" t="str">
        <f t="shared" si="30"/>
        <v>Initial</v>
      </c>
      <c r="AE134" s="81" t="str">
        <f t="shared" si="31"/>
        <v>-</v>
      </c>
      <c r="AF134" s="64" t="str">
        <f t="shared" si="32"/>
        <v>SRSA</v>
      </c>
      <c r="AG134" s="82" t="s">
        <v>44</v>
      </c>
    </row>
    <row r="135" spans="1:33" ht="12.75">
      <c r="A135" s="62">
        <v>4109150</v>
      </c>
      <c r="B135" s="63">
        <v>2093</v>
      </c>
      <c r="C135" s="64" t="s">
        <v>459</v>
      </c>
      <c r="D135" s="65" t="s">
        <v>460</v>
      </c>
      <c r="E135" s="65" t="s">
        <v>461</v>
      </c>
      <c r="F135" s="66">
        <v>97463</v>
      </c>
      <c r="G135" s="67">
        <v>9434</v>
      </c>
      <c r="H135" s="68">
        <v>5417822813</v>
      </c>
      <c r="I135" s="69" t="s">
        <v>196</v>
      </c>
      <c r="J135" s="70" t="s">
        <v>41</v>
      </c>
      <c r="K135" s="71" t="s">
        <v>42</v>
      </c>
      <c r="L135" s="72">
        <v>629.56158593435</v>
      </c>
      <c r="M135" s="73"/>
      <c r="N135" s="74">
        <v>19.48356808</v>
      </c>
      <c r="O135" s="70" t="s">
        <v>41</v>
      </c>
      <c r="P135" s="75"/>
      <c r="Q135" s="71" t="str">
        <f t="shared" si="22"/>
        <v>NO</v>
      </c>
      <c r="R135" s="76" t="s">
        <v>41</v>
      </c>
      <c r="S135" s="77">
        <v>51988.25</v>
      </c>
      <c r="T135" s="78">
        <v>6537.49</v>
      </c>
      <c r="U135" s="78">
        <v>5354.126812264244</v>
      </c>
      <c r="V135" s="79">
        <v>6629.362175093362</v>
      </c>
      <c r="W135" s="64">
        <f t="shared" si="23"/>
        <v>0</v>
      </c>
      <c r="X135" s="65">
        <f t="shared" si="24"/>
        <v>0</v>
      </c>
      <c r="Y135" s="65">
        <f t="shared" si="25"/>
        <v>0</v>
      </c>
      <c r="Z135" s="80">
        <f t="shared" si="26"/>
        <v>0</v>
      </c>
      <c r="AA135" s="81" t="str">
        <f t="shared" si="27"/>
        <v>-</v>
      </c>
      <c r="AB135" s="64">
        <f t="shared" si="28"/>
        <v>0</v>
      </c>
      <c r="AC135" s="65">
        <f t="shared" si="29"/>
        <v>0</v>
      </c>
      <c r="AD135" s="80">
        <f t="shared" si="30"/>
        <v>0</v>
      </c>
      <c r="AE135" s="81" t="str">
        <f t="shared" si="31"/>
        <v>-</v>
      </c>
      <c r="AF135" s="64">
        <f t="shared" si="32"/>
        <v>0</v>
      </c>
      <c r="AG135" s="82" t="s">
        <v>44</v>
      </c>
    </row>
    <row r="136" spans="1:33" ht="12.75">
      <c r="A136" s="62">
        <v>4100041</v>
      </c>
      <c r="B136" s="63">
        <v>2436</v>
      </c>
      <c r="C136" s="64" t="s">
        <v>462</v>
      </c>
      <c r="D136" s="65" t="s">
        <v>463</v>
      </c>
      <c r="E136" s="65" t="s">
        <v>464</v>
      </c>
      <c r="F136" s="66">
        <v>97310</v>
      </c>
      <c r="G136" s="67">
        <v>1300</v>
      </c>
      <c r="H136" s="68">
        <v>5033783569</v>
      </c>
      <c r="I136" s="69" t="s">
        <v>465</v>
      </c>
      <c r="J136" s="70" t="s">
        <v>41</v>
      </c>
      <c r="K136" s="71" t="s">
        <v>42</v>
      </c>
      <c r="L136" s="72">
        <v>892.27990751426</v>
      </c>
      <c r="M136" s="73"/>
      <c r="N136" s="74" t="s">
        <v>418</v>
      </c>
      <c r="O136" s="70" t="s">
        <v>418</v>
      </c>
      <c r="P136" s="75"/>
      <c r="Q136" s="71" t="str">
        <f t="shared" si="22"/>
        <v>NO</v>
      </c>
      <c r="R136" s="76" t="s">
        <v>41</v>
      </c>
      <c r="S136" s="77"/>
      <c r="T136" s="78"/>
      <c r="U136" s="78"/>
      <c r="V136" s="79"/>
      <c r="W136" s="64">
        <f t="shared" si="23"/>
        <v>0</v>
      </c>
      <c r="X136" s="65">
        <f t="shared" si="24"/>
        <v>0</v>
      </c>
      <c r="Y136" s="65">
        <f t="shared" si="25"/>
        <v>0</v>
      </c>
      <c r="Z136" s="80">
        <f t="shared" si="26"/>
        <v>0</v>
      </c>
      <c r="AA136" s="81" t="str">
        <f t="shared" si="27"/>
        <v>-</v>
      </c>
      <c r="AB136" s="64">
        <f t="shared" si="28"/>
        <v>0</v>
      </c>
      <c r="AC136" s="65">
        <f t="shared" si="29"/>
        <v>0</v>
      </c>
      <c r="AD136" s="80">
        <f t="shared" si="30"/>
        <v>0</v>
      </c>
      <c r="AE136" s="81" t="str">
        <f t="shared" si="31"/>
        <v>-</v>
      </c>
      <c r="AF136" s="64">
        <f t="shared" si="32"/>
        <v>0</v>
      </c>
      <c r="AG136" s="82" t="s">
        <v>44</v>
      </c>
    </row>
    <row r="137" spans="1:33" ht="12.75">
      <c r="A137" s="62">
        <v>4109270</v>
      </c>
      <c r="B137" s="63">
        <v>2108</v>
      </c>
      <c r="C137" s="64" t="s">
        <v>52</v>
      </c>
      <c r="D137" s="65" t="s">
        <v>53</v>
      </c>
      <c r="E137" s="65" t="s">
        <v>54</v>
      </c>
      <c r="F137" s="66">
        <v>97914</v>
      </c>
      <c r="G137" s="67">
        <v>2786</v>
      </c>
      <c r="H137" s="68">
        <v>5418895374</v>
      </c>
      <c r="I137" s="69" t="s">
        <v>48</v>
      </c>
      <c r="J137" s="70" t="s">
        <v>41</v>
      </c>
      <c r="K137" s="71" t="s">
        <v>42</v>
      </c>
      <c r="L137" s="72">
        <v>2409.19460227273</v>
      </c>
      <c r="M137" s="73"/>
      <c r="N137" s="74">
        <v>24.66479576</v>
      </c>
      <c r="O137" s="70" t="s">
        <v>43</v>
      </c>
      <c r="P137" s="75"/>
      <c r="Q137" s="71" t="str">
        <f t="shared" si="22"/>
        <v>NO</v>
      </c>
      <c r="R137" s="76" t="s">
        <v>43</v>
      </c>
      <c r="S137" s="77">
        <v>222662.72</v>
      </c>
      <c r="T137" s="78">
        <v>37400.41</v>
      </c>
      <c r="U137" s="78">
        <v>27293.926360443547</v>
      </c>
      <c r="V137" s="79">
        <v>19007.111735569728</v>
      </c>
      <c r="W137" s="64">
        <f t="shared" si="23"/>
        <v>0</v>
      </c>
      <c r="X137" s="65">
        <f t="shared" si="24"/>
        <v>0</v>
      </c>
      <c r="Y137" s="65">
        <f t="shared" si="25"/>
        <v>0</v>
      </c>
      <c r="Z137" s="80">
        <f t="shared" si="26"/>
        <v>0</v>
      </c>
      <c r="AA137" s="81" t="str">
        <f t="shared" si="27"/>
        <v>-</v>
      </c>
      <c r="AB137" s="64">
        <f t="shared" si="28"/>
        <v>1</v>
      </c>
      <c r="AC137" s="65">
        <f t="shared" si="29"/>
        <v>1</v>
      </c>
      <c r="AD137" s="80" t="str">
        <f t="shared" si="30"/>
        <v>Initial</v>
      </c>
      <c r="AE137" s="81" t="str">
        <f t="shared" si="31"/>
        <v>RLIS</v>
      </c>
      <c r="AF137" s="64">
        <f t="shared" si="32"/>
        <v>0</v>
      </c>
      <c r="AG137" s="82" t="s">
        <v>44</v>
      </c>
    </row>
    <row r="138" spans="1:33" ht="12.75">
      <c r="A138" s="62">
        <v>4109330</v>
      </c>
      <c r="B138" s="63">
        <v>1928</v>
      </c>
      <c r="C138" s="64" t="s">
        <v>466</v>
      </c>
      <c r="D138" s="65" t="s">
        <v>467</v>
      </c>
      <c r="E138" s="65" t="s">
        <v>468</v>
      </c>
      <c r="F138" s="66">
        <v>97045</v>
      </c>
      <c r="G138" s="67">
        <v>5010</v>
      </c>
      <c r="H138" s="68">
        <v>5037858000</v>
      </c>
      <c r="I138" s="69" t="s">
        <v>147</v>
      </c>
      <c r="J138" s="70" t="s">
        <v>41</v>
      </c>
      <c r="K138" s="71" t="s">
        <v>42</v>
      </c>
      <c r="L138" s="72">
        <v>7026.43229939949</v>
      </c>
      <c r="M138" s="73"/>
      <c r="N138" s="74">
        <v>9.700195525</v>
      </c>
      <c r="O138" s="70" t="s">
        <v>41</v>
      </c>
      <c r="P138" s="75"/>
      <c r="Q138" s="71" t="str">
        <f t="shared" si="22"/>
        <v>NO</v>
      </c>
      <c r="R138" s="76" t="s">
        <v>41</v>
      </c>
      <c r="S138" s="77">
        <v>302019.16</v>
      </c>
      <c r="T138" s="78">
        <v>28659.98</v>
      </c>
      <c r="U138" s="78">
        <v>34740.32793445334</v>
      </c>
      <c r="V138" s="79">
        <v>29207.39746205772</v>
      </c>
      <c r="W138" s="64">
        <f t="shared" si="23"/>
        <v>0</v>
      </c>
      <c r="X138" s="65">
        <f t="shared" si="24"/>
        <v>0</v>
      </c>
      <c r="Y138" s="65">
        <f t="shared" si="25"/>
        <v>0</v>
      </c>
      <c r="Z138" s="80">
        <f t="shared" si="26"/>
        <v>0</v>
      </c>
      <c r="AA138" s="81" t="str">
        <f t="shared" si="27"/>
        <v>-</v>
      </c>
      <c r="AB138" s="64">
        <f t="shared" si="28"/>
        <v>0</v>
      </c>
      <c r="AC138" s="65">
        <f t="shared" si="29"/>
        <v>0</v>
      </c>
      <c r="AD138" s="80">
        <f t="shared" si="30"/>
        <v>0</v>
      </c>
      <c r="AE138" s="81" t="str">
        <f t="shared" si="31"/>
        <v>-</v>
      </c>
      <c r="AF138" s="64">
        <f t="shared" si="32"/>
        <v>0</v>
      </c>
      <c r="AG138" s="82" t="s">
        <v>44</v>
      </c>
    </row>
    <row r="139" spans="1:33" ht="12.75">
      <c r="A139" s="62">
        <v>4100009</v>
      </c>
      <c r="B139" s="63">
        <v>2336</v>
      </c>
      <c r="C139" s="64" t="s">
        <v>469</v>
      </c>
      <c r="D139" s="65" t="s">
        <v>463</v>
      </c>
      <c r="E139" s="65" t="s">
        <v>464</v>
      </c>
      <c r="F139" s="66">
        <v>97310</v>
      </c>
      <c r="G139" s="67">
        <v>1300</v>
      </c>
      <c r="H139" s="68">
        <v>5033783569</v>
      </c>
      <c r="I139" s="69" t="s">
        <v>470</v>
      </c>
      <c r="J139" s="70" t="s">
        <v>41</v>
      </c>
      <c r="K139" s="71" t="s">
        <v>42</v>
      </c>
      <c r="L139" s="72">
        <v>400.45039094954</v>
      </c>
      <c r="M139" s="73"/>
      <c r="N139" s="74" t="s">
        <v>418</v>
      </c>
      <c r="O139" s="70" t="s">
        <v>418</v>
      </c>
      <c r="P139" s="75"/>
      <c r="Q139" s="71" t="str">
        <f t="shared" si="22"/>
        <v>NO</v>
      </c>
      <c r="R139" s="76" t="s">
        <v>41</v>
      </c>
      <c r="S139" s="77"/>
      <c r="T139" s="78"/>
      <c r="U139" s="78"/>
      <c r="V139" s="79"/>
      <c r="W139" s="64">
        <f t="shared" si="23"/>
        <v>0</v>
      </c>
      <c r="X139" s="65">
        <f t="shared" si="24"/>
        <v>1</v>
      </c>
      <c r="Y139" s="65">
        <f t="shared" si="25"/>
        <v>0</v>
      </c>
      <c r="Z139" s="80">
        <f t="shared" si="26"/>
        <v>0</v>
      </c>
      <c r="AA139" s="81" t="str">
        <f t="shared" si="27"/>
        <v>-</v>
      </c>
      <c r="AB139" s="64">
        <f t="shared" si="28"/>
        <v>0</v>
      </c>
      <c r="AC139" s="65">
        <f t="shared" si="29"/>
        <v>0</v>
      </c>
      <c r="AD139" s="80">
        <f t="shared" si="30"/>
        <v>0</v>
      </c>
      <c r="AE139" s="81" t="str">
        <f t="shared" si="31"/>
        <v>-</v>
      </c>
      <c r="AF139" s="64">
        <f t="shared" si="32"/>
        <v>0</v>
      </c>
      <c r="AG139" s="82" t="s">
        <v>44</v>
      </c>
    </row>
    <row r="140" spans="1:33" ht="12.75">
      <c r="A140" s="62">
        <v>4110890</v>
      </c>
      <c r="B140" s="63">
        <v>1926</v>
      </c>
      <c r="C140" s="64" t="s">
        <v>471</v>
      </c>
      <c r="D140" s="65" t="s">
        <v>472</v>
      </c>
      <c r="E140" s="65" t="s">
        <v>473</v>
      </c>
      <c r="F140" s="66">
        <v>97055</v>
      </c>
      <c r="G140" s="67">
        <v>547</v>
      </c>
      <c r="H140" s="68">
        <v>5036685541</v>
      </c>
      <c r="I140" s="69" t="s">
        <v>262</v>
      </c>
      <c r="J140" s="70" t="s">
        <v>41</v>
      </c>
      <c r="K140" s="71" t="s">
        <v>42</v>
      </c>
      <c r="L140" s="72">
        <v>3716.48604954282</v>
      </c>
      <c r="M140" s="73"/>
      <c r="N140" s="74" t="s">
        <v>418</v>
      </c>
      <c r="O140" s="70" t="s">
        <v>418</v>
      </c>
      <c r="P140" s="75"/>
      <c r="Q140" s="71" t="str">
        <f t="shared" si="22"/>
        <v>NO</v>
      </c>
      <c r="R140" s="76" t="s">
        <v>41</v>
      </c>
      <c r="S140" s="77">
        <v>155964.22</v>
      </c>
      <c r="T140" s="78">
        <v>20608.28</v>
      </c>
      <c r="U140" s="78">
        <v>21028.496669455264</v>
      </c>
      <c r="V140" s="79">
        <v>14774.252776517227</v>
      </c>
      <c r="W140" s="64">
        <f t="shared" si="23"/>
        <v>0</v>
      </c>
      <c r="X140" s="65">
        <f t="shared" si="24"/>
        <v>0</v>
      </c>
      <c r="Y140" s="65">
        <f t="shared" si="25"/>
        <v>0</v>
      </c>
      <c r="Z140" s="80">
        <f t="shared" si="26"/>
        <v>0</v>
      </c>
      <c r="AA140" s="81" t="str">
        <f t="shared" si="27"/>
        <v>-</v>
      </c>
      <c r="AB140" s="64">
        <f t="shared" si="28"/>
        <v>0</v>
      </c>
      <c r="AC140" s="65">
        <f t="shared" si="29"/>
        <v>0</v>
      </c>
      <c r="AD140" s="80">
        <f t="shared" si="30"/>
        <v>0</v>
      </c>
      <c r="AE140" s="81" t="str">
        <f t="shared" si="31"/>
        <v>-</v>
      </c>
      <c r="AF140" s="64">
        <f t="shared" si="32"/>
        <v>0</v>
      </c>
      <c r="AG140" s="82" t="s">
        <v>44</v>
      </c>
    </row>
    <row r="141" spans="1:33" ht="12.75">
      <c r="A141" s="62">
        <v>4109430</v>
      </c>
      <c r="B141" s="63">
        <v>2060</v>
      </c>
      <c r="C141" s="64" t="s">
        <v>474</v>
      </c>
      <c r="D141" s="65" t="s">
        <v>475</v>
      </c>
      <c r="E141" s="65" t="s">
        <v>476</v>
      </c>
      <c r="F141" s="66">
        <v>97636</v>
      </c>
      <c r="G141" s="67">
        <v>97</v>
      </c>
      <c r="H141" s="68">
        <v>5419433111</v>
      </c>
      <c r="I141" s="69" t="s">
        <v>68</v>
      </c>
      <c r="J141" s="70" t="s">
        <v>43</v>
      </c>
      <c r="K141" s="71" t="s">
        <v>42</v>
      </c>
      <c r="L141" s="72">
        <v>72.7787162162</v>
      </c>
      <c r="M141" s="73" t="s">
        <v>72</v>
      </c>
      <c r="N141" s="74">
        <v>11.53846154</v>
      </c>
      <c r="O141" s="70" t="s">
        <v>41</v>
      </c>
      <c r="P141" s="75"/>
      <c r="Q141" s="71" t="str">
        <f t="shared" si="22"/>
        <v>NO</v>
      </c>
      <c r="R141" s="76" t="s">
        <v>43</v>
      </c>
      <c r="S141" s="77">
        <v>2469.18</v>
      </c>
      <c r="T141" s="78">
        <v>386.41</v>
      </c>
      <c r="U141" s="78">
        <v>439.7056693206515</v>
      </c>
      <c r="V141" s="79">
        <v>1401.8978295468698</v>
      </c>
      <c r="W141" s="64">
        <f t="shared" si="23"/>
        <v>1</v>
      </c>
      <c r="X141" s="65">
        <f t="shared" si="24"/>
        <v>1</v>
      </c>
      <c r="Y141" s="65">
        <f t="shared" si="25"/>
        <v>0</v>
      </c>
      <c r="Z141" s="80">
        <f t="shared" si="26"/>
        <v>0</v>
      </c>
      <c r="AA141" s="81" t="str">
        <f t="shared" si="27"/>
        <v>SRSA</v>
      </c>
      <c r="AB141" s="64">
        <f t="shared" si="28"/>
        <v>1</v>
      </c>
      <c r="AC141" s="65">
        <f t="shared" si="29"/>
        <v>0</v>
      </c>
      <c r="AD141" s="80">
        <f t="shared" si="30"/>
        <v>0</v>
      </c>
      <c r="AE141" s="81" t="str">
        <f t="shared" si="31"/>
        <v>-</v>
      </c>
      <c r="AF141" s="64">
        <f t="shared" si="32"/>
        <v>0</v>
      </c>
      <c r="AG141" s="82" t="s">
        <v>44</v>
      </c>
    </row>
    <row r="142" spans="1:33" ht="12.75">
      <c r="A142" s="62">
        <v>4109480</v>
      </c>
      <c r="B142" s="63">
        <v>2181</v>
      </c>
      <c r="C142" s="64" t="s">
        <v>477</v>
      </c>
      <c r="D142" s="65" t="s">
        <v>478</v>
      </c>
      <c r="E142" s="65" t="s">
        <v>154</v>
      </c>
      <c r="F142" s="66">
        <v>97220</v>
      </c>
      <c r="G142" s="67">
        <v>2699</v>
      </c>
      <c r="H142" s="68">
        <v>5034082100</v>
      </c>
      <c r="I142" s="69" t="s">
        <v>479</v>
      </c>
      <c r="J142" s="70" t="s">
        <v>41</v>
      </c>
      <c r="K142" s="71" t="s">
        <v>42</v>
      </c>
      <c r="L142" s="72">
        <v>3198.03523748112</v>
      </c>
      <c r="M142" s="73"/>
      <c r="N142" s="74">
        <v>13.21243523</v>
      </c>
      <c r="O142" s="70" t="s">
        <v>41</v>
      </c>
      <c r="P142" s="75"/>
      <c r="Q142" s="71" t="str">
        <f t="shared" si="22"/>
        <v>NO</v>
      </c>
      <c r="R142" s="76" t="s">
        <v>41</v>
      </c>
      <c r="S142" s="77">
        <v>160040.8</v>
      </c>
      <c r="T142" s="78">
        <v>17935.64</v>
      </c>
      <c r="U142" s="78">
        <v>20071.66358250101</v>
      </c>
      <c r="V142" s="79">
        <v>15647.904369173895</v>
      </c>
      <c r="W142" s="64">
        <f t="shared" si="23"/>
        <v>0</v>
      </c>
      <c r="X142" s="65">
        <f t="shared" si="24"/>
        <v>0</v>
      </c>
      <c r="Y142" s="65">
        <f t="shared" si="25"/>
        <v>0</v>
      </c>
      <c r="Z142" s="80">
        <f t="shared" si="26"/>
        <v>0</v>
      </c>
      <c r="AA142" s="81" t="str">
        <f t="shared" si="27"/>
        <v>-</v>
      </c>
      <c r="AB142" s="64">
        <f t="shared" si="28"/>
        <v>0</v>
      </c>
      <c r="AC142" s="65">
        <f t="shared" si="29"/>
        <v>0</v>
      </c>
      <c r="AD142" s="80">
        <f t="shared" si="30"/>
        <v>0</v>
      </c>
      <c r="AE142" s="81" t="str">
        <f t="shared" si="31"/>
        <v>-</v>
      </c>
      <c r="AF142" s="64">
        <f t="shared" si="32"/>
        <v>0</v>
      </c>
      <c r="AG142" s="82" t="s">
        <v>44</v>
      </c>
    </row>
    <row r="143" spans="1:33" ht="12.75">
      <c r="A143" s="62">
        <v>4109510</v>
      </c>
      <c r="B143" s="63">
        <v>2207</v>
      </c>
      <c r="C143" s="64" t="s">
        <v>480</v>
      </c>
      <c r="D143" s="65" t="s">
        <v>481</v>
      </c>
      <c r="E143" s="65" t="s">
        <v>482</v>
      </c>
      <c r="F143" s="66">
        <v>97801</v>
      </c>
      <c r="G143" s="67">
        <v>2899</v>
      </c>
      <c r="H143" s="68">
        <v>5412766711</v>
      </c>
      <c r="I143" s="69" t="s">
        <v>40</v>
      </c>
      <c r="J143" s="70" t="s">
        <v>41</v>
      </c>
      <c r="K143" s="71" t="s">
        <v>42</v>
      </c>
      <c r="L143" s="72">
        <v>2963.27020529504</v>
      </c>
      <c r="M143" s="73"/>
      <c r="N143" s="74">
        <v>15.2211947</v>
      </c>
      <c r="O143" s="70" t="s">
        <v>41</v>
      </c>
      <c r="P143" s="75"/>
      <c r="Q143" s="71" t="str">
        <f t="shared" si="22"/>
        <v>NO</v>
      </c>
      <c r="R143" s="76" t="s">
        <v>43</v>
      </c>
      <c r="S143" s="77">
        <v>206975.31</v>
      </c>
      <c r="T143" s="78">
        <v>24100.55</v>
      </c>
      <c r="U143" s="78">
        <v>20924.31243569429</v>
      </c>
      <c r="V143" s="79">
        <v>18158.58923830695</v>
      </c>
      <c r="W143" s="64">
        <f t="shared" si="23"/>
        <v>0</v>
      </c>
      <c r="X143" s="65">
        <f t="shared" si="24"/>
        <v>0</v>
      </c>
      <c r="Y143" s="65">
        <f t="shared" si="25"/>
        <v>0</v>
      </c>
      <c r="Z143" s="80">
        <f t="shared" si="26"/>
        <v>0</v>
      </c>
      <c r="AA143" s="81" t="str">
        <f t="shared" si="27"/>
        <v>-</v>
      </c>
      <c r="AB143" s="64">
        <f t="shared" si="28"/>
        <v>1</v>
      </c>
      <c r="AC143" s="65">
        <f t="shared" si="29"/>
        <v>0</v>
      </c>
      <c r="AD143" s="80">
        <f t="shared" si="30"/>
        <v>0</v>
      </c>
      <c r="AE143" s="81" t="str">
        <f t="shared" si="31"/>
        <v>-</v>
      </c>
      <c r="AF143" s="64">
        <f t="shared" si="32"/>
        <v>0</v>
      </c>
      <c r="AG143" s="82" t="s">
        <v>44</v>
      </c>
    </row>
    <row r="144" spans="1:33" ht="12.75">
      <c r="A144" s="62">
        <v>4109530</v>
      </c>
      <c r="B144" s="63">
        <v>2192</v>
      </c>
      <c r="C144" s="64" t="s">
        <v>483</v>
      </c>
      <c r="D144" s="65" t="s">
        <v>484</v>
      </c>
      <c r="E144" s="65" t="s">
        <v>82</v>
      </c>
      <c r="F144" s="66">
        <v>97101</v>
      </c>
      <c r="G144" s="67">
        <v>9725</v>
      </c>
      <c r="H144" s="68">
        <v>5038353184</v>
      </c>
      <c r="I144" s="69" t="s">
        <v>79</v>
      </c>
      <c r="J144" s="70" t="s">
        <v>43</v>
      </c>
      <c r="K144" s="71" t="s">
        <v>42</v>
      </c>
      <c r="L144" s="72">
        <v>301.85998661628</v>
      </c>
      <c r="M144" s="73"/>
      <c r="N144" s="74">
        <v>2.666666667</v>
      </c>
      <c r="O144" s="70" t="s">
        <v>41</v>
      </c>
      <c r="P144" s="75"/>
      <c r="Q144" s="71" t="str">
        <f t="shared" si="22"/>
        <v>NO</v>
      </c>
      <c r="R144" s="76" t="s">
        <v>43</v>
      </c>
      <c r="S144" s="77">
        <v>10732.81</v>
      </c>
      <c r="T144" s="78">
        <v>926.71</v>
      </c>
      <c r="U144" s="78">
        <v>966.6081121101564</v>
      </c>
      <c r="V144" s="79">
        <v>4409.219836605278</v>
      </c>
      <c r="W144" s="64">
        <f t="shared" si="23"/>
        <v>1</v>
      </c>
      <c r="X144" s="65">
        <f t="shared" si="24"/>
        <v>1</v>
      </c>
      <c r="Y144" s="65">
        <f t="shared" si="25"/>
        <v>0</v>
      </c>
      <c r="Z144" s="80">
        <f t="shared" si="26"/>
        <v>0</v>
      </c>
      <c r="AA144" s="81" t="str">
        <f t="shared" si="27"/>
        <v>SRSA</v>
      </c>
      <c r="AB144" s="64">
        <f t="shared" si="28"/>
        <v>1</v>
      </c>
      <c r="AC144" s="65">
        <f t="shared" si="29"/>
        <v>0</v>
      </c>
      <c r="AD144" s="80">
        <f t="shared" si="30"/>
        <v>0</v>
      </c>
      <c r="AE144" s="81" t="str">
        <f t="shared" si="31"/>
        <v>-</v>
      </c>
      <c r="AF144" s="64">
        <f t="shared" si="32"/>
        <v>0</v>
      </c>
      <c r="AG144" s="82" t="s">
        <v>44</v>
      </c>
    </row>
    <row r="145" spans="1:33" ht="12.75">
      <c r="A145" s="62">
        <v>4109600</v>
      </c>
      <c r="B145" s="63">
        <v>1900</v>
      </c>
      <c r="C145" s="64" t="s">
        <v>485</v>
      </c>
      <c r="D145" s="65" t="s">
        <v>486</v>
      </c>
      <c r="E145" s="65" t="s">
        <v>487</v>
      </c>
      <c r="F145" s="66">
        <v>97370</v>
      </c>
      <c r="G145" s="67">
        <v>9328</v>
      </c>
      <c r="H145" s="68">
        <v>5419293169</v>
      </c>
      <c r="I145" s="69" t="s">
        <v>151</v>
      </c>
      <c r="J145" s="70" t="s">
        <v>41</v>
      </c>
      <c r="K145" s="71" t="s">
        <v>42</v>
      </c>
      <c r="L145" s="72">
        <v>1636.8095130858</v>
      </c>
      <c r="M145" s="73"/>
      <c r="N145" s="74">
        <v>5.187165775</v>
      </c>
      <c r="O145" s="70" t="s">
        <v>41</v>
      </c>
      <c r="P145" s="75"/>
      <c r="Q145" s="71" t="str">
        <f t="shared" si="22"/>
        <v>NO</v>
      </c>
      <c r="R145" s="76" t="s">
        <v>41</v>
      </c>
      <c r="S145" s="77">
        <v>60070.36</v>
      </c>
      <c r="T145" s="78">
        <v>3670.85</v>
      </c>
      <c r="U145" s="78">
        <v>6115.448383661107</v>
      </c>
      <c r="V145" s="79">
        <v>6676.688091037237</v>
      </c>
      <c r="W145" s="64">
        <f t="shared" si="23"/>
        <v>0</v>
      </c>
      <c r="X145" s="65">
        <f t="shared" si="24"/>
        <v>0</v>
      </c>
      <c r="Y145" s="65">
        <f t="shared" si="25"/>
        <v>0</v>
      </c>
      <c r="Z145" s="80">
        <f t="shared" si="26"/>
        <v>0</v>
      </c>
      <c r="AA145" s="81" t="str">
        <f t="shared" si="27"/>
        <v>-</v>
      </c>
      <c r="AB145" s="64">
        <f t="shared" si="28"/>
        <v>0</v>
      </c>
      <c r="AC145" s="65">
        <f t="shared" si="29"/>
        <v>0</v>
      </c>
      <c r="AD145" s="80">
        <f t="shared" si="30"/>
        <v>0</v>
      </c>
      <c r="AE145" s="81" t="str">
        <f t="shared" si="31"/>
        <v>-</v>
      </c>
      <c r="AF145" s="64">
        <f t="shared" si="32"/>
        <v>0</v>
      </c>
      <c r="AG145" s="82" t="s">
        <v>44</v>
      </c>
    </row>
    <row r="146" spans="1:33" ht="12.75">
      <c r="A146" s="62">
        <v>4109630</v>
      </c>
      <c r="B146" s="63">
        <v>2039</v>
      </c>
      <c r="C146" s="64" t="s">
        <v>488</v>
      </c>
      <c r="D146" s="65" t="s">
        <v>489</v>
      </c>
      <c r="E146" s="65" t="s">
        <v>490</v>
      </c>
      <c r="F146" s="66">
        <v>97535</v>
      </c>
      <c r="G146" s="67">
        <v>698</v>
      </c>
      <c r="H146" s="68">
        <v>5415351517</v>
      </c>
      <c r="I146" s="69" t="s">
        <v>121</v>
      </c>
      <c r="J146" s="70" t="s">
        <v>41</v>
      </c>
      <c r="K146" s="71" t="s">
        <v>42</v>
      </c>
      <c r="L146" s="72">
        <v>2566.19221072389</v>
      </c>
      <c r="M146" s="73"/>
      <c r="N146" s="74">
        <v>16.79300292</v>
      </c>
      <c r="O146" s="70" t="s">
        <v>41</v>
      </c>
      <c r="P146" s="75"/>
      <c r="Q146" s="71" t="str">
        <f t="shared" si="22"/>
        <v>NO</v>
      </c>
      <c r="R146" s="76" t="s">
        <v>41</v>
      </c>
      <c r="S146" s="77">
        <v>153189.49</v>
      </c>
      <c r="T146" s="78">
        <v>22283.82</v>
      </c>
      <c r="U146" s="78">
        <v>19335.83174239064</v>
      </c>
      <c r="V146" s="79">
        <v>16710.714345428816</v>
      </c>
      <c r="W146" s="64">
        <f t="shared" si="23"/>
        <v>0</v>
      </c>
      <c r="X146" s="65">
        <f t="shared" si="24"/>
        <v>0</v>
      </c>
      <c r="Y146" s="65">
        <f t="shared" si="25"/>
        <v>0</v>
      </c>
      <c r="Z146" s="80">
        <f t="shared" si="26"/>
        <v>0</v>
      </c>
      <c r="AA146" s="81" t="str">
        <f t="shared" si="27"/>
        <v>-</v>
      </c>
      <c r="AB146" s="64">
        <f t="shared" si="28"/>
        <v>0</v>
      </c>
      <c r="AC146" s="65">
        <f t="shared" si="29"/>
        <v>0</v>
      </c>
      <c r="AD146" s="80">
        <f t="shared" si="30"/>
        <v>0</v>
      </c>
      <c r="AE146" s="81" t="str">
        <f t="shared" si="31"/>
        <v>-</v>
      </c>
      <c r="AF146" s="64">
        <f t="shared" si="32"/>
        <v>0</v>
      </c>
      <c r="AG146" s="82" t="s">
        <v>44</v>
      </c>
    </row>
    <row r="147" spans="1:33" ht="12.75">
      <c r="A147" s="62">
        <v>4109660</v>
      </c>
      <c r="B147" s="63">
        <v>2202</v>
      </c>
      <c r="C147" s="64" t="s">
        <v>491</v>
      </c>
      <c r="D147" s="65" t="s">
        <v>492</v>
      </c>
      <c r="E147" s="65" t="s">
        <v>493</v>
      </c>
      <c r="F147" s="66">
        <v>97868</v>
      </c>
      <c r="G147" s="67">
        <v>420</v>
      </c>
      <c r="H147" s="68">
        <v>5414438291</v>
      </c>
      <c r="I147" s="69" t="s">
        <v>68</v>
      </c>
      <c r="J147" s="70" t="s">
        <v>43</v>
      </c>
      <c r="K147" s="71" t="s">
        <v>42</v>
      </c>
      <c r="L147" s="72">
        <v>391.17343226701</v>
      </c>
      <c r="M147" s="73"/>
      <c r="N147" s="74">
        <v>14.1350211</v>
      </c>
      <c r="O147" s="70" t="s">
        <v>41</v>
      </c>
      <c r="P147" s="75"/>
      <c r="Q147" s="71" t="str">
        <f t="shared" si="22"/>
        <v>NO</v>
      </c>
      <c r="R147" s="76" t="s">
        <v>43</v>
      </c>
      <c r="S147" s="77">
        <v>26057.99</v>
      </c>
      <c r="T147" s="78">
        <v>2668.41</v>
      </c>
      <c r="U147" s="78">
        <v>2443.6256650343503</v>
      </c>
      <c r="V147" s="79">
        <v>3742.2217632541406</v>
      </c>
      <c r="W147" s="64">
        <f t="shared" si="23"/>
        <v>1</v>
      </c>
      <c r="X147" s="65">
        <f t="shared" si="24"/>
        <v>1</v>
      </c>
      <c r="Y147" s="65">
        <f t="shared" si="25"/>
        <v>0</v>
      </c>
      <c r="Z147" s="80">
        <f t="shared" si="26"/>
        <v>0</v>
      </c>
      <c r="AA147" s="81" t="str">
        <f t="shared" si="27"/>
        <v>SRSA</v>
      </c>
      <c r="AB147" s="64">
        <f t="shared" si="28"/>
        <v>1</v>
      </c>
      <c r="AC147" s="65">
        <f t="shared" si="29"/>
        <v>0</v>
      </c>
      <c r="AD147" s="80">
        <f t="shared" si="30"/>
        <v>0</v>
      </c>
      <c r="AE147" s="81" t="str">
        <f t="shared" si="31"/>
        <v>-</v>
      </c>
      <c r="AF147" s="64">
        <f t="shared" si="32"/>
        <v>0</v>
      </c>
      <c r="AG147" s="82" t="s">
        <v>44</v>
      </c>
    </row>
    <row r="148" spans="1:33" ht="12.75">
      <c r="A148" s="62">
        <v>4109690</v>
      </c>
      <c r="B148" s="63">
        <v>2016</v>
      </c>
      <c r="C148" s="64" t="s">
        <v>494</v>
      </c>
      <c r="D148" s="65" t="s">
        <v>495</v>
      </c>
      <c r="E148" s="65" t="s">
        <v>230</v>
      </c>
      <c r="F148" s="66">
        <v>97904</v>
      </c>
      <c r="G148" s="67" t="s">
        <v>268</v>
      </c>
      <c r="H148" s="68">
        <v>5414932600</v>
      </c>
      <c r="I148" s="69" t="s">
        <v>68</v>
      </c>
      <c r="J148" s="70" t="s">
        <v>43</v>
      </c>
      <c r="K148" s="71" t="s">
        <v>42</v>
      </c>
      <c r="L148" s="72">
        <v>12.86116546765</v>
      </c>
      <c r="M148" s="73" t="s">
        <v>72</v>
      </c>
      <c r="N148" s="74">
        <v>0</v>
      </c>
      <c r="O148" s="70" t="s">
        <v>41</v>
      </c>
      <c r="P148" s="75"/>
      <c r="Q148" s="71" t="str">
        <f t="shared" si="22"/>
        <v>NO</v>
      </c>
      <c r="R148" s="76" t="s">
        <v>43</v>
      </c>
      <c r="S148" s="77">
        <v>534.27</v>
      </c>
      <c r="T148" s="78">
        <v>0</v>
      </c>
      <c r="U148" s="78">
        <v>27.024497449303443</v>
      </c>
      <c r="V148" s="79">
        <v>314.0403020398769</v>
      </c>
      <c r="W148" s="64">
        <f t="shared" si="23"/>
        <v>1</v>
      </c>
      <c r="X148" s="65">
        <f t="shared" si="24"/>
        <v>1</v>
      </c>
      <c r="Y148" s="65">
        <f t="shared" si="25"/>
        <v>0</v>
      </c>
      <c r="Z148" s="80">
        <f t="shared" si="26"/>
        <v>0</v>
      </c>
      <c r="AA148" s="81" t="str">
        <f t="shared" si="27"/>
        <v>SRSA</v>
      </c>
      <c r="AB148" s="64">
        <f t="shared" si="28"/>
        <v>1</v>
      </c>
      <c r="AC148" s="65">
        <f t="shared" si="29"/>
        <v>0</v>
      </c>
      <c r="AD148" s="80">
        <f t="shared" si="30"/>
        <v>0</v>
      </c>
      <c r="AE148" s="81" t="str">
        <f t="shared" si="31"/>
        <v>-</v>
      </c>
      <c r="AF148" s="64">
        <f t="shared" si="32"/>
        <v>0</v>
      </c>
      <c r="AG148" s="82" t="s">
        <v>44</v>
      </c>
    </row>
    <row r="149" spans="1:33" ht="12.75">
      <c r="A149" s="62">
        <v>4109720</v>
      </c>
      <c r="B149" s="63">
        <v>1897</v>
      </c>
      <c r="C149" s="64" t="s">
        <v>496</v>
      </c>
      <c r="D149" s="65" t="s">
        <v>497</v>
      </c>
      <c r="E149" s="65" t="s">
        <v>498</v>
      </c>
      <c r="F149" s="66">
        <v>97834</v>
      </c>
      <c r="G149" s="67">
        <v>9700</v>
      </c>
      <c r="H149" s="68">
        <v>5417422811</v>
      </c>
      <c r="I149" s="69" t="s">
        <v>68</v>
      </c>
      <c r="J149" s="70" t="s">
        <v>43</v>
      </c>
      <c r="K149" s="71" t="s">
        <v>42</v>
      </c>
      <c r="L149" s="72">
        <v>212.8172413793</v>
      </c>
      <c r="M149" s="73" t="s">
        <v>72</v>
      </c>
      <c r="N149" s="74">
        <v>21.3622291</v>
      </c>
      <c r="O149" s="70" t="s">
        <v>43</v>
      </c>
      <c r="P149" s="75"/>
      <c r="Q149" s="71" t="str">
        <f t="shared" si="22"/>
        <v>NO</v>
      </c>
      <c r="R149" s="76" t="s">
        <v>43</v>
      </c>
      <c r="S149" s="77">
        <v>23085.56</v>
      </c>
      <c r="T149" s="78">
        <v>3155.7</v>
      </c>
      <c r="U149" s="78">
        <v>2370.247994676043</v>
      </c>
      <c r="V149" s="79">
        <v>4290.147583395159</v>
      </c>
      <c r="W149" s="64">
        <f t="shared" si="23"/>
        <v>1</v>
      </c>
      <c r="X149" s="65">
        <f t="shared" si="24"/>
        <v>1</v>
      </c>
      <c r="Y149" s="65">
        <f t="shared" si="25"/>
        <v>0</v>
      </c>
      <c r="Z149" s="80">
        <f t="shared" si="26"/>
        <v>0</v>
      </c>
      <c r="AA149" s="81" t="str">
        <f t="shared" si="27"/>
        <v>SRSA</v>
      </c>
      <c r="AB149" s="64">
        <f t="shared" si="28"/>
        <v>1</v>
      </c>
      <c r="AC149" s="65">
        <f t="shared" si="29"/>
        <v>1</v>
      </c>
      <c r="AD149" s="80" t="str">
        <f t="shared" si="30"/>
        <v>Initial</v>
      </c>
      <c r="AE149" s="81" t="str">
        <f t="shared" si="31"/>
        <v>-</v>
      </c>
      <c r="AF149" s="64" t="str">
        <f t="shared" si="32"/>
        <v>SRSA</v>
      </c>
      <c r="AG149" s="82" t="s">
        <v>44</v>
      </c>
    </row>
    <row r="150" spans="1:33" ht="12.75">
      <c r="A150" s="62">
        <v>4109750</v>
      </c>
      <c r="B150" s="63">
        <v>2047</v>
      </c>
      <c r="C150" s="64" t="s">
        <v>499</v>
      </c>
      <c r="D150" s="65" t="s">
        <v>500</v>
      </c>
      <c r="E150" s="65" t="s">
        <v>93</v>
      </c>
      <c r="F150" s="66">
        <v>97520</v>
      </c>
      <c r="G150" s="67">
        <v>9438</v>
      </c>
      <c r="H150" s="68">
        <v>5414821910</v>
      </c>
      <c r="I150" s="69" t="s">
        <v>79</v>
      </c>
      <c r="J150" s="70" t="s">
        <v>43</v>
      </c>
      <c r="K150" s="71" t="s">
        <v>42</v>
      </c>
      <c r="L150" s="72">
        <v>29.95474551858</v>
      </c>
      <c r="M150" s="73"/>
      <c r="N150" s="74">
        <v>10.90909091</v>
      </c>
      <c r="O150" s="70" t="s">
        <v>41</v>
      </c>
      <c r="P150" s="75"/>
      <c r="Q150" s="71" t="str">
        <f t="shared" si="22"/>
        <v>NO</v>
      </c>
      <c r="R150" s="76" t="s">
        <v>43</v>
      </c>
      <c r="S150" s="77">
        <v>2246.86</v>
      </c>
      <c r="T150" s="78">
        <v>0</v>
      </c>
      <c r="U150" s="78">
        <v>98.50865199262223</v>
      </c>
      <c r="V150" s="79">
        <v>466.4793710654528</v>
      </c>
      <c r="W150" s="64">
        <f t="shared" si="23"/>
        <v>1</v>
      </c>
      <c r="X150" s="65">
        <f t="shared" si="24"/>
        <v>1</v>
      </c>
      <c r="Y150" s="65">
        <f t="shared" si="25"/>
        <v>0</v>
      </c>
      <c r="Z150" s="80">
        <f t="shared" si="26"/>
        <v>0</v>
      </c>
      <c r="AA150" s="81" t="str">
        <f t="shared" si="27"/>
        <v>SRSA</v>
      </c>
      <c r="AB150" s="64">
        <f t="shared" si="28"/>
        <v>1</v>
      </c>
      <c r="AC150" s="65">
        <f t="shared" si="29"/>
        <v>0</v>
      </c>
      <c r="AD150" s="80">
        <f t="shared" si="30"/>
        <v>0</v>
      </c>
      <c r="AE150" s="81" t="str">
        <f t="shared" si="31"/>
        <v>-</v>
      </c>
      <c r="AF150" s="64">
        <f t="shared" si="32"/>
        <v>0</v>
      </c>
      <c r="AG150" s="82" t="s">
        <v>44</v>
      </c>
    </row>
    <row r="151" spans="1:33" ht="12.75">
      <c r="A151" s="62">
        <v>4109870</v>
      </c>
      <c r="B151" s="63">
        <v>2081</v>
      </c>
      <c r="C151" s="64" t="s">
        <v>501</v>
      </c>
      <c r="D151" s="65" t="s">
        <v>502</v>
      </c>
      <c r="E151" s="65" t="s">
        <v>503</v>
      </c>
      <c r="F151" s="66">
        <v>97455</v>
      </c>
      <c r="G151" s="67">
        <v>9614</v>
      </c>
      <c r="H151" s="68">
        <v>5417469646</v>
      </c>
      <c r="I151" s="69" t="s">
        <v>79</v>
      </c>
      <c r="J151" s="70" t="s">
        <v>43</v>
      </c>
      <c r="K151" s="71" t="s">
        <v>42</v>
      </c>
      <c r="L151" s="72">
        <v>970.23624824614</v>
      </c>
      <c r="M151" s="73"/>
      <c r="N151" s="74">
        <v>12.32262883</v>
      </c>
      <c r="O151" s="70" t="s">
        <v>41</v>
      </c>
      <c r="P151" s="75"/>
      <c r="Q151" s="71" t="str">
        <f t="shared" si="22"/>
        <v>NO</v>
      </c>
      <c r="R151" s="76" t="s">
        <v>43</v>
      </c>
      <c r="S151" s="77">
        <v>70635.41</v>
      </c>
      <c r="T151" s="78">
        <v>6229.37</v>
      </c>
      <c r="U151" s="78">
        <v>6335.627492887158</v>
      </c>
      <c r="V151" s="79">
        <v>4433.100097371544</v>
      </c>
      <c r="W151" s="64">
        <f t="shared" si="23"/>
        <v>1</v>
      </c>
      <c r="X151" s="65">
        <f t="shared" si="24"/>
        <v>0</v>
      </c>
      <c r="Y151" s="65">
        <f t="shared" si="25"/>
        <v>0</v>
      </c>
      <c r="Z151" s="80">
        <f t="shared" si="26"/>
        <v>0</v>
      </c>
      <c r="AA151" s="81" t="str">
        <f t="shared" si="27"/>
        <v>-</v>
      </c>
      <c r="AB151" s="64">
        <f t="shared" si="28"/>
        <v>1</v>
      </c>
      <c r="AC151" s="65">
        <f t="shared" si="29"/>
        <v>0</v>
      </c>
      <c r="AD151" s="80">
        <f t="shared" si="30"/>
        <v>0</v>
      </c>
      <c r="AE151" s="81" t="str">
        <f t="shared" si="31"/>
        <v>-</v>
      </c>
      <c r="AF151" s="64">
        <f t="shared" si="32"/>
        <v>0</v>
      </c>
      <c r="AG151" s="82" t="s">
        <v>44</v>
      </c>
    </row>
    <row r="152" spans="1:33" ht="12.75">
      <c r="A152" s="62">
        <v>4109960</v>
      </c>
      <c r="B152" s="63">
        <v>2062</v>
      </c>
      <c r="C152" s="64" t="s">
        <v>504</v>
      </c>
      <c r="D152" s="65" t="s">
        <v>505</v>
      </c>
      <c r="E152" s="65" t="s">
        <v>506</v>
      </c>
      <c r="F152" s="66">
        <v>97637</v>
      </c>
      <c r="G152" s="67">
        <v>9999</v>
      </c>
      <c r="H152" s="68">
        <v>5419473933</v>
      </c>
      <c r="I152" s="69" t="s">
        <v>68</v>
      </c>
      <c r="J152" s="70" t="s">
        <v>43</v>
      </c>
      <c r="K152" s="71" t="s">
        <v>42</v>
      </c>
      <c r="L152" s="72">
        <v>5.27312172394</v>
      </c>
      <c r="M152" s="73" t="s">
        <v>72</v>
      </c>
      <c r="N152" s="74">
        <v>61.53846154</v>
      </c>
      <c r="O152" s="70" t="s">
        <v>43</v>
      </c>
      <c r="P152" s="75"/>
      <c r="Q152" s="71" t="str">
        <f t="shared" si="22"/>
        <v>NO</v>
      </c>
      <c r="R152" s="76" t="s">
        <v>43</v>
      </c>
      <c r="S152" s="77">
        <v>1487.69</v>
      </c>
      <c r="T152" s="78">
        <v>0</v>
      </c>
      <c r="U152" s="78">
        <v>30.51152937824582</v>
      </c>
      <c r="V152" s="79">
        <v>302.7329523893888</v>
      </c>
      <c r="W152" s="64">
        <f t="shared" si="23"/>
        <v>1</v>
      </c>
      <c r="X152" s="65">
        <f t="shared" si="24"/>
        <v>1</v>
      </c>
      <c r="Y152" s="65">
        <f t="shared" si="25"/>
        <v>0</v>
      </c>
      <c r="Z152" s="80">
        <f t="shared" si="26"/>
        <v>0</v>
      </c>
      <c r="AA152" s="81" t="str">
        <f t="shared" si="27"/>
        <v>SRSA</v>
      </c>
      <c r="AB152" s="64">
        <f t="shared" si="28"/>
        <v>1</v>
      </c>
      <c r="AC152" s="65">
        <f t="shared" si="29"/>
        <v>1</v>
      </c>
      <c r="AD152" s="80" t="str">
        <f t="shared" si="30"/>
        <v>Initial</v>
      </c>
      <c r="AE152" s="81" t="str">
        <f t="shared" si="31"/>
        <v>-</v>
      </c>
      <c r="AF152" s="64" t="str">
        <f t="shared" si="32"/>
        <v>SRSA</v>
      </c>
      <c r="AG152" s="82" t="s">
        <v>44</v>
      </c>
    </row>
    <row r="153" spans="1:33" ht="12.75">
      <c r="A153" s="62">
        <v>4110020</v>
      </c>
      <c r="B153" s="63">
        <v>1973</v>
      </c>
      <c r="C153" s="64" t="s">
        <v>507</v>
      </c>
      <c r="D153" s="65" t="s">
        <v>136</v>
      </c>
      <c r="E153" s="65" t="s">
        <v>508</v>
      </c>
      <c r="F153" s="66">
        <v>97465</v>
      </c>
      <c r="G153" s="67">
        <v>8</v>
      </c>
      <c r="H153" s="68">
        <v>5413482337</v>
      </c>
      <c r="I153" s="69" t="s">
        <v>68</v>
      </c>
      <c r="J153" s="70" t="s">
        <v>43</v>
      </c>
      <c r="K153" s="71" t="s">
        <v>42</v>
      </c>
      <c r="L153" s="72">
        <v>343.67530487806</v>
      </c>
      <c r="M153" s="73"/>
      <c r="N153" s="74">
        <v>20</v>
      </c>
      <c r="O153" s="70" t="s">
        <v>43</v>
      </c>
      <c r="P153" s="75"/>
      <c r="Q153" s="71" t="str">
        <f t="shared" si="22"/>
        <v>NO</v>
      </c>
      <c r="R153" s="76" t="s">
        <v>43</v>
      </c>
      <c r="S153" s="77">
        <v>50179.86</v>
      </c>
      <c r="T153" s="78">
        <v>6319.48</v>
      </c>
      <c r="U153" s="78">
        <v>4401.588963143779</v>
      </c>
      <c r="V153" s="79">
        <v>6431.121732541244</v>
      </c>
      <c r="W153" s="64">
        <f t="shared" si="23"/>
        <v>1</v>
      </c>
      <c r="X153" s="65">
        <f t="shared" si="24"/>
        <v>1</v>
      </c>
      <c r="Y153" s="65">
        <f t="shared" si="25"/>
        <v>0</v>
      </c>
      <c r="Z153" s="80">
        <f t="shared" si="26"/>
        <v>0</v>
      </c>
      <c r="AA153" s="81" t="str">
        <f t="shared" si="27"/>
        <v>SRSA</v>
      </c>
      <c r="AB153" s="64">
        <f t="shared" si="28"/>
        <v>1</v>
      </c>
      <c r="AC153" s="65">
        <f t="shared" si="29"/>
        <v>1</v>
      </c>
      <c r="AD153" s="80" t="str">
        <f t="shared" si="30"/>
        <v>Initial</v>
      </c>
      <c r="AE153" s="81" t="str">
        <f t="shared" si="31"/>
        <v>-</v>
      </c>
      <c r="AF153" s="64" t="str">
        <f t="shared" si="32"/>
        <v>SRSA</v>
      </c>
      <c r="AG153" s="82" t="s">
        <v>44</v>
      </c>
    </row>
    <row r="154" spans="1:33" ht="12.75">
      <c r="A154" s="62">
        <v>4110040</v>
      </c>
      <c r="B154" s="63">
        <v>2180</v>
      </c>
      <c r="C154" s="64" t="s">
        <v>509</v>
      </c>
      <c r="D154" s="65" t="s">
        <v>510</v>
      </c>
      <c r="E154" s="65" t="s">
        <v>154</v>
      </c>
      <c r="F154" s="66">
        <v>97208</v>
      </c>
      <c r="G154" s="67">
        <v>3107</v>
      </c>
      <c r="H154" s="68">
        <v>5039162000</v>
      </c>
      <c r="I154" s="69" t="s">
        <v>511</v>
      </c>
      <c r="J154" s="70" t="s">
        <v>41</v>
      </c>
      <c r="K154" s="71" t="s">
        <v>42</v>
      </c>
      <c r="L154" s="72">
        <v>41625.3652084291</v>
      </c>
      <c r="M154" s="73"/>
      <c r="N154" s="74">
        <v>14.39493123</v>
      </c>
      <c r="O154" s="70" t="s">
        <v>41</v>
      </c>
      <c r="P154" s="75"/>
      <c r="Q154" s="71" t="str">
        <f t="shared" si="22"/>
        <v>NO</v>
      </c>
      <c r="R154" s="76" t="s">
        <v>41</v>
      </c>
      <c r="S154" s="77">
        <v>3285096.11</v>
      </c>
      <c r="T154" s="78">
        <v>400559.25</v>
      </c>
      <c r="U154" s="78">
        <v>346979.83024284896</v>
      </c>
      <c r="V154" s="79">
        <v>282240.8679972326</v>
      </c>
      <c r="W154" s="64">
        <f t="shared" si="23"/>
        <v>0</v>
      </c>
      <c r="X154" s="65">
        <f t="shared" si="24"/>
        <v>0</v>
      </c>
      <c r="Y154" s="65">
        <f t="shared" si="25"/>
        <v>0</v>
      </c>
      <c r="Z154" s="80">
        <f t="shared" si="26"/>
        <v>0</v>
      </c>
      <c r="AA154" s="81" t="str">
        <f t="shared" si="27"/>
        <v>-</v>
      </c>
      <c r="AB154" s="64">
        <f t="shared" si="28"/>
        <v>0</v>
      </c>
      <c r="AC154" s="65">
        <f t="shared" si="29"/>
        <v>0</v>
      </c>
      <c r="AD154" s="80">
        <f t="shared" si="30"/>
        <v>0</v>
      </c>
      <c r="AE154" s="81" t="str">
        <f t="shared" si="31"/>
        <v>-</v>
      </c>
      <c r="AF154" s="64">
        <f t="shared" si="32"/>
        <v>0</v>
      </c>
      <c r="AG154" s="82" t="s">
        <v>44</v>
      </c>
    </row>
    <row r="155" spans="1:33" ht="12.75">
      <c r="A155" s="62">
        <v>4110080</v>
      </c>
      <c r="B155" s="63">
        <v>1967</v>
      </c>
      <c r="C155" s="64" t="s">
        <v>512</v>
      </c>
      <c r="D155" s="65" t="s">
        <v>513</v>
      </c>
      <c r="E155" s="65" t="s">
        <v>514</v>
      </c>
      <c r="F155" s="66">
        <v>97466</v>
      </c>
      <c r="G155" s="67">
        <v>479</v>
      </c>
      <c r="H155" s="68">
        <v>5414392291</v>
      </c>
      <c r="I155" s="69" t="s">
        <v>68</v>
      </c>
      <c r="J155" s="70" t="s">
        <v>43</v>
      </c>
      <c r="K155" s="71" t="s">
        <v>42</v>
      </c>
      <c r="L155" s="72">
        <v>131.55312964489</v>
      </c>
      <c r="M155" s="73"/>
      <c r="N155" s="74">
        <v>24.50331126</v>
      </c>
      <c r="O155" s="70" t="s">
        <v>43</v>
      </c>
      <c r="P155" s="75"/>
      <c r="Q155" s="71" t="str">
        <f t="shared" si="22"/>
        <v>NO</v>
      </c>
      <c r="R155" s="76" t="s">
        <v>43</v>
      </c>
      <c r="S155" s="77">
        <v>11683.25</v>
      </c>
      <c r="T155" s="78">
        <v>1547.79</v>
      </c>
      <c r="U155" s="78">
        <v>1177.7146783840276</v>
      </c>
      <c r="V155" s="79">
        <v>2256.9284309454933</v>
      </c>
      <c r="W155" s="64">
        <f t="shared" si="23"/>
        <v>1</v>
      </c>
      <c r="X155" s="65">
        <f t="shared" si="24"/>
        <v>1</v>
      </c>
      <c r="Y155" s="65">
        <f t="shared" si="25"/>
        <v>0</v>
      </c>
      <c r="Z155" s="80">
        <f t="shared" si="26"/>
        <v>0</v>
      </c>
      <c r="AA155" s="81" t="str">
        <f t="shared" si="27"/>
        <v>SRSA</v>
      </c>
      <c r="AB155" s="64">
        <f t="shared" si="28"/>
        <v>1</v>
      </c>
      <c r="AC155" s="65">
        <f t="shared" si="29"/>
        <v>1</v>
      </c>
      <c r="AD155" s="80" t="str">
        <f t="shared" si="30"/>
        <v>Initial</v>
      </c>
      <c r="AE155" s="81" t="str">
        <f t="shared" si="31"/>
        <v>-</v>
      </c>
      <c r="AF155" s="64" t="str">
        <f t="shared" si="32"/>
        <v>SRSA</v>
      </c>
      <c r="AG155" s="82" t="s">
        <v>44</v>
      </c>
    </row>
    <row r="156" spans="1:33" ht="12.75">
      <c r="A156" s="62">
        <v>4110110</v>
      </c>
      <c r="B156" s="63">
        <v>2009</v>
      </c>
      <c r="C156" s="64" t="s">
        <v>515</v>
      </c>
      <c r="D156" s="65" t="s">
        <v>516</v>
      </c>
      <c r="E156" s="65" t="s">
        <v>517</v>
      </c>
      <c r="F156" s="66">
        <v>97869</v>
      </c>
      <c r="G156" s="67">
        <v>345</v>
      </c>
      <c r="H156" s="68">
        <v>5418203314</v>
      </c>
      <c r="I156" s="69" t="s">
        <v>68</v>
      </c>
      <c r="J156" s="70" t="s">
        <v>43</v>
      </c>
      <c r="K156" s="71" t="s">
        <v>42</v>
      </c>
      <c r="L156" s="72">
        <v>168.6405228758</v>
      </c>
      <c r="M156" s="73" t="s">
        <v>72</v>
      </c>
      <c r="N156" s="74">
        <v>13.55932203</v>
      </c>
      <c r="O156" s="70" t="s">
        <v>41</v>
      </c>
      <c r="P156" s="75"/>
      <c r="Q156" s="71" t="str">
        <f t="shared" si="22"/>
        <v>NO</v>
      </c>
      <c r="R156" s="76" t="s">
        <v>43</v>
      </c>
      <c r="S156" s="77">
        <v>14889.69</v>
      </c>
      <c r="T156" s="78">
        <v>1549.75</v>
      </c>
      <c r="U156" s="78">
        <v>1330.5102799781355</v>
      </c>
      <c r="V156" s="79">
        <v>2998.0101740549226</v>
      </c>
      <c r="W156" s="64">
        <f t="shared" si="23"/>
        <v>1</v>
      </c>
      <c r="X156" s="65">
        <f t="shared" si="24"/>
        <v>1</v>
      </c>
      <c r="Y156" s="65">
        <f t="shared" si="25"/>
        <v>0</v>
      </c>
      <c r="Z156" s="80">
        <f t="shared" si="26"/>
        <v>0</v>
      </c>
      <c r="AA156" s="81" t="str">
        <f t="shared" si="27"/>
        <v>SRSA</v>
      </c>
      <c r="AB156" s="64">
        <f t="shared" si="28"/>
        <v>1</v>
      </c>
      <c r="AC156" s="65">
        <f t="shared" si="29"/>
        <v>0</v>
      </c>
      <c r="AD156" s="80">
        <f t="shared" si="30"/>
        <v>0</v>
      </c>
      <c r="AE156" s="81" t="str">
        <f t="shared" si="31"/>
        <v>-</v>
      </c>
      <c r="AF156" s="64">
        <f t="shared" si="32"/>
        <v>0</v>
      </c>
      <c r="AG156" s="82" t="s">
        <v>44</v>
      </c>
    </row>
    <row r="157" spans="1:33" ht="12.75">
      <c r="A157" s="62">
        <v>4110200</v>
      </c>
      <c r="B157" s="63">
        <v>2045</v>
      </c>
      <c r="C157" s="64" t="s">
        <v>518</v>
      </c>
      <c r="D157" s="65" t="s">
        <v>519</v>
      </c>
      <c r="E157" s="65" t="s">
        <v>520</v>
      </c>
      <c r="F157" s="66">
        <v>97536</v>
      </c>
      <c r="G157" s="67">
        <v>40</v>
      </c>
      <c r="H157" s="68">
        <v>5415603653</v>
      </c>
      <c r="I157" s="69" t="s">
        <v>79</v>
      </c>
      <c r="J157" s="70" t="s">
        <v>43</v>
      </c>
      <c r="K157" s="71" t="s">
        <v>42</v>
      </c>
      <c r="L157" s="72">
        <v>165.76584507041</v>
      </c>
      <c r="M157" s="73"/>
      <c r="N157" s="74">
        <v>16</v>
      </c>
      <c r="O157" s="70" t="s">
        <v>41</v>
      </c>
      <c r="P157" s="75"/>
      <c r="Q157" s="71" t="str">
        <f t="shared" si="22"/>
        <v>NO</v>
      </c>
      <c r="R157" s="76" t="s">
        <v>43</v>
      </c>
      <c r="S157" s="77">
        <v>6847.25</v>
      </c>
      <c r="T157" s="78">
        <v>950.92</v>
      </c>
      <c r="U157" s="78">
        <v>944.5990415648546</v>
      </c>
      <c r="V157" s="79">
        <v>2521.3452276991093</v>
      </c>
      <c r="W157" s="64">
        <f t="shared" si="23"/>
        <v>1</v>
      </c>
      <c r="X157" s="65">
        <f t="shared" si="24"/>
        <v>1</v>
      </c>
      <c r="Y157" s="65">
        <f t="shared" si="25"/>
        <v>0</v>
      </c>
      <c r="Z157" s="80">
        <f t="shared" si="26"/>
        <v>0</v>
      </c>
      <c r="AA157" s="81" t="str">
        <f t="shared" si="27"/>
        <v>SRSA</v>
      </c>
      <c r="AB157" s="64">
        <f t="shared" si="28"/>
        <v>1</v>
      </c>
      <c r="AC157" s="65">
        <f t="shared" si="29"/>
        <v>0</v>
      </c>
      <c r="AD157" s="80">
        <f t="shared" si="30"/>
        <v>0</v>
      </c>
      <c r="AE157" s="81" t="str">
        <f t="shared" si="31"/>
        <v>-</v>
      </c>
      <c r="AF157" s="64">
        <f t="shared" si="32"/>
        <v>0</v>
      </c>
      <c r="AG157" s="82" t="s">
        <v>44</v>
      </c>
    </row>
    <row r="158" spans="1:33" ht="12.75">
      <c r="A158" s="62">
        <v>4103265</v>
      </c>
      <c r="B158" s="63">
        <v>1946</v>
      </c>
      <c r="C158" s="64" t="s">
        <v>521</v>
      </c>
      <c r="D158" s="65" t="s">
        <v>59</v>
      </c>
      <c r="E158" s="65" t="s">
        <v>522</v>
      </c>
      <c r="F158" s="66">
        <v>97048</v>
      </c>
      <c r="G158" s="67">
        <v>160</v>
      </c>
      <c r="H158" s="68">
        <v>5035563777</v>
      </c>
      <c r="I158" s="69" t="s">
        <v>405</v>
      </c>
      <c r="J158" s="70" t="s">
        <v>43</v>
      </c>
      <c r="K158" s="71" t="s">
        <v>42</v>
      </c>
      <c r="L158" s="72">
        <v>1055.57635540607</v>
      </c>
      <c r="M158" s="73"/>
      <c r="N158" s="74">
        <v>9.176155392</v>
      </c>
      <c r="O158" s="70" t="s">
        <v>41</v>
      </c>
      <c r="P158" s="75"/>
      <c r="Q158" s="71" t="str">
        <f t="shared" si="22"/>
        <v>NO</v>
      </c>
      <c r="R158" s="76" t="s">
        <v>43</v>
      </c>
      <c r="S158" s="77">
        <v>53975.62</v>
      </c>
      <c r="T158" s="78">
        <v>5280.87</v>
      </c>
      <c r="U158" s="78">
        <v>5627.552959477369</v>
      </c>
      <c r="V158" s="79">
        <v>4162.500958345602</v>
      </c>
      <c r="W158" s="64">
        <f t="shared" si="23"/>
        <v>1</v>
      </c>
      <c r="X158" s="65">
        <f t="shared" si="24"/>
        <v>0</v>
      </c>
      <c r="Y158" s="65">
        <f t="shared" si="25"/>
        <v>0</v>
      </c>
      <c r="Z158" s="80">
        <f t="shared" si="26"/>
        <v>0</v>
      </c>
      <c r="AA158" s="81" t="str">
        <f t="shared" si="27"/>
        <v>-</v>
      </c>
      <c r="AB158" s="64">
        <f t="shared" si="28"/>
        <v>1</v>
      </c>
      <c r="AC158" s="65">
        <f t="shared" si="29"/>
        <v>0</v>
      </c>
      <c r="AD158" s="80">
        <f t="shared" si="30"/>
        <v>0</v>
      </c>
      <c r="AE158" s="81" t="str">
        <f t="shared" si="31"/>
        <v>-</v>
      </c>
      <c r="AF158" s="64">
        <f t="shared" si="32"/>
        <v>0</v>
      </c>
      <c r="AG158" s="82" t="s">
        <v>44</v>
      </c>
    </row>
    <row r="159" spans="1:33" ht="12.75">
      <c r="A159" s="62">
        <v>4110350</v>
      </c>
      <c r="B159" s="63">
        <v>1977</v>
      </c>
      <c r="C159" s="64" t="s">
        <v>523</v>
      </c>
      <c r="D159" s="65" t="s">
        <v>524</v>
      </c>
      <c r="E159" s="65" t="s">
        <v>525</v>
      </c>
      <c r="F159" s="66">
        <v>97756</v>
      </c>
      <c r="G159" s="67">
        <v>8422</v>
      </c>
      <c r="H159" s="68">
        <v>5419235437</v>
      </c>
      <c r="I159" s="69" t="s">
        <v>151</v>
      </c>
      <c r="J159" s="70" t="s">
        <v>41</v>
      </c>
      <c r="K159" s="71" t="s">
        <v>42</v>
      </c>
      <c r="L159" s="72">
        <v>5386.1229761905</v>
      </c>
      <c r="M159" s="73"/>
      <c r="N159" s="74">
        <v>8.808988764</v>
      </c>
      <c r="O159" s="70" t="s">
        <v>41</v>
      </c>
      <c r="P159" s="75"/>
      <c r="Q159" s="71" t="str">
        <f t="shared" si="22"/>
        <v>NO</v>
      </c>
      <c r="R159" s="76" t="s">
        <v>41</v>
      </c>
      <c r="S159" s="77">
        <v>206614.68</v>
      </c>
      <c r="T159" s="78">
        <v>19320.26</v>
      </c>
      <c r="U159" s="78">
        <v>23793.525340311127</v>
      </c>
      <c r="V159" s="79">
        <v>20279.274403034426</v>
      </c>
      <c r="W159" s="64">
        <f t="shared" si="23"/>
        <v>0</v>
      </c>
      <c r="X159" s="65">
        <f t="shared" si="24"/>
        <v>0</v>
      </c>
      <c r="Y159" s="65">
        <f t="shared" si="25"/>
        <v>0</v>
      </c>
      <c r="Z159" s="80">
        <f t="shared" si="26"/>
        <v>0</v>
      </c>
      <c r="AA159" s="81" t="str">
        <f t="shared" si="27"/>
        <v>-</v>
      </c>
      <c r="AB159" s="64">
        <f t="shared" si="28"/>
        <v>0</v>
      </c>
      <c r="AC159" s="65">
        <f t="shared" si="29"/>
        <v>0</v>
      </c>
      <c r="AD159" s="80">
        <f t="shared" si="30"/>
        <v>0</v>
      </c>
      <c r="AE159" s="81" t="str">
        <f t="shared" si="31"/>
        <v>-</v>
      </c>
      <c r="AF159" s="64">
        <f t="shared" si="32"/>
        <v>0</v>
      </c>
      <c r="AG159" s="82" t="s">
        <v>44</v>
      </c>
    </row>
    <row r="160" spans="1:33" ht="12.75">
      <c r="A160" s="62">
        <v>4110410</v>
      </c>
      <c r="B160" s="63">
        <v>2001</v>
      </c>
      <c r="C160" s="64" t="s">
        <v>526</v>
      </c>
      <c r="D160" s="65" t="s">
        <v>527</v>
      </c>
      <c r="E160" s="65" t="s">
        <v>528</v>
      </c>
      <c r="F160" s="66">
        <v>97467</v>
      </c>
      <c r="G160" s="67">
        <v>1799</v>
      </c>
      <c r="H160" s="68">
        <v>5412713656</v>
      </c>
      <c r="I160" s="69" t="s">
        <v>131</v>
      </c>
      <c r="J160" s="70" t="s">
        <v>41</v>
      </c>
      <c r="K160" s="71" t="s">
        <v>42</v>
      </c>
      <c r="L160" s="72">
        <v>787.88638358854</v>
      </c>
      <c r="M160" s="73"/>
      <c r="N160" s="74">
        <v>17.74370208</v>
      </c>
      <c r="O160" s="70" t="s">
        <v>41</v>
      </c>
      <c r="P160" s="75"/>
      <c r="Q160" s="71" t="str">
        <f t="shared" si="22"/>
        <v>NO</v>
      </c>
      <c r="R160" s="76" t="s">
        <v>43</v>
      </c>
      <c r="S160" s="77">
        <v>61515.97</v>
      </c>
      <c r="T160" s="78">
        <v>6729.96</v>
      </c>
      <c r="U160" s="78">
        <v>5760.44800413865</v>
      </c>
      <c r="V160" s="79">
        <v>8014.705441624103</v>
      </c>
      <c r="W160" s="64">
        <f t="shared" si="23"/>
        <v>0</v>
      </c>
      <c r="X160" s="65">
        <f t="shared" si="24"/>
        <v>0</v>
      </c>
      <c r="Y160" s="65">
        <f t="shared" si="25"/>
        <v>0</v>
      </c>
      <c r="Z160" s="80">
        <f t="shared" si="26"/>
        <v>0</v>
      </c>
      <c r="AA160" s="81" t="str">
        <f t="shared" si="27"/>
        <v>-</v>
      </c>
      <c r="AB160" s="64">
        <f t="shared" si="28"/>
        <v>1</v>
      </c>
      <c r="AC160" s="65">
        <f t="shared" si="29"/>
        <v>0</v>
      </c>
      <c r="AD160" s="80">
        <f t="shared" si="30"/>
        <v>0</v>
      </c>
      <c r="AE160" s="81" t="str">
        <f t="shared" si="31"/>
        <v>-</v>
      </c>
      <c r="AF160" s="64">
        <f t="shared" si="32"/>
        <v>0</v>
      </c>
      <c r="AG160" s="82" t="s">
        <v>44</v>
      </c>
    </row>
    <row r="161" spans="1:33" ht="12.75">
      <c r="A161" s="62">
        <v>4110520</v>
      </c>
      <c r="B161" s="63">
        <v>2182</v>
      </c>
      <c r="C161" s="64" t="s">
        <v>529</v>
      </c>
      <c r="D161" s="65" t="s">
        <v>530</v>
      </c>
      <c r="E161" s="65" t="s">
        <v>531</v>
      </c>
      <c r="F161" s="66">
        <v>97024</v>
      </c>
      <c r="G161" s="67">
        <v>9642</v>
      </c>
      <c r="H161" s="68">
        <v>5036617200</v>
      </c>
      <c r="I161" s="69" t="s">
        <v>417</v>
      </c>
      <c r="J161" s="70" t="s">
        <v>41</v>
      </c>
      <c r="K161" s="71" t="s">
        <v>42</v>
      </c>
      <c r="L161" s="72">
        <v>9156.72543509833</v>
      </c>
      <c r="M161" s="73"/>
      <c r="N161" s="74">
        <v>17.62905009</v>
      </c>
      <c r="O161" s="70" t="s">
        <v>41</v>
      </c>
      <c r="P161" s="75"/>
      <c r="Q161" s="71" t="str">
        <f t="shared" si="22"/>
        <v>NO</v>
      </c>
      <c r="R161" s="76" t="s">
        <v>41</v>
      </c>
      <c r="S161" s="77">
        <v>401214.73</v>
      </c>
      <c r="T161" s="78">
        <v>80981.34</v>
      </c>
      <c r="U161" s="78">
        <v>67558.70572781206</v>
      </c>
      <c r="V161" s="79">
        <v>55118.79369991015</v>
      </c>
      <c r="W161" s="64">
        <f t="shared" si="23"/>
        <v>0</v>
      </c>
      <c r="X161" s="65">
        <f t="shared" si="24"/>
        <v>0</v>
      </c>
      <c r="Y161" s="65">
        <f t="shared" si="25"/>
        <v>0</v>
      </c>
      <c r="Z161" s="80">
        <f t="shared" si="26"/>
        <v>0</v>
      </c>
      <c r="AA161" s="81" t="str">
        <f t="shared" si="27"/>
        <v>-</v>
      </c>
      <c r="AB161" s="64">
        <f t="shared" si="28"/>
        <v>0</v>
      </c>
      <c r="AC161" s="65">
        <f t="shared" si="29"/>
        <v>0</v>
      </c>
      <c r="AD161" s="80">
        <f t="shared" si="30"/>
        <v>0</v>
      </c>
      <c r="AE161" s="81" t="str">
        <f t="shared" si="31"/>
        <v>-</v>
      </c>
      <c r="AF161" s="64">
        <f t="shared" si="32"/>
        <v>0</v>
      </c>
      <c r="AG161" s="82" t="s">
        <v>44</v>
      </c>
    </row>
    <row r="162" spans="1:33" ht="12.75">
      <c r="A162" s="62">
        <v>4110530</v>
      </c>
      <c r="B162" s="63">
        <v>1999</v>
      </c>
      <c r="C162" s="64" t="s">
        <v>532</v>
      </c>
      <c r="D162" s="65" t="s">
        <v>533</v>
      </c>
      <c r="E162" s="65" t="s">
        <v>534</v>
      </c>
      <c r="F162" s="66">
        <v>97469</v>
      </c>
      <c r="G162" s="67">
        <v>45</v>
      </c>
      <c r="H162" s="68">
        <v>5418743131</v>
      </c>
      <c r="I162" s="69" t="s">
        <v>68</v>
      </c>
      <c r="J162" s="70" t="s">
        <v>43</v>
      </c>
      <c r="K162" s="71" t="s">
        <v>42</v>
      </c>
      <c r="L162" s="72">
        <v>421.46695402301</v>
      </c>
      <c r="M162" s="73"/>
      <c r="N162" s="74">
        <v>18.55010661</v>
      </c>
      <c r="O162" s="70" t="s">
        <v>41</v>
      </c>
      <c r="P162" s="75"/>
      <c r="Q162" s="71" t="str">
        <f t="shared" si="22"/>
        <v>NO</v>
      </c>
      <c r="R162" s="76" t="s">
        <v>43</v>
      </c>
      <c r="S162" s="77">
        <v>32620.38</v>
      </c>
      <c r="T162" s="78">
        <v>3593.71</v>
      </c>
      <c r="U162" s="78">
        <v>3015.6619052883816</v>
      </c>
      <c r="V162" s="79">
        <v>4072.283498258441</v>
      </c>
      <c r="W162" s="64">
        <f t="shared" si="23"/>
        <v>1</v>
      </c>
      <c r="X162" s="65">
        <f t="shared" si="24"/>
        <v>1</v>
      </c>
      <c r="Y162" s="65">
        <f t="shared" si="25"/>
        <v>0</v>
      </c>
      <c r="Z162" s="80">
        <f t="shared" si="26"/>
        <v>0</v>
      </c>
      <c r="AA162" s="81" t="str">
        <f t="shared" si="27"/>
        <v>SRSA</v>
      </c>
      <c r="AB162" s="64">
        <f t="shared" si="28"/>
        <v>1</v>
      </c>
      <c r="AC162" s="65">
        <f t="shared" si="29"/>
        <v>0</v>
      </c>
      <c r="AD162" s="80">
        <f t="shared" si="30"/>
        <v>0</v>
      </c>
      <c r="AE162" s="81" t="str">
        <f t="shared" si="31"/>
        <v>-</v>
      </c>
      <c r="AF162" s="64">
        <f t="shared" si="32"/>
        <v>0</v>
      </c>
      <c r="AG162" s="82" t="s">
        <v>44</v>
      </c>
    </row>
    <row r="163" spans="1:33" ht="12.75">
      <c r="A163" s="62">
        <v>4110560</v>
      </c>
      <c r="B163" s="63">
        <v>2188</v>
      </c>
      <c r="C163" s="64" t="s">
        <v>535</v>
      </c>
      <c r="D163" s="65" t="s">
        <v>536</v>
      </c>
      <c r="E163" s="65" t="s">
        <v>154</v>
      </c>
      <c r="F163" s="66">
        <v>97219</v>
      </c>
      <c r="G163" s="67">
        <v>8409</v>
      </c>
      <c r="H163" s="68">
        <v>5036368611</v>
      </c>
      <c r="I163" s="69" t="s">
        <v>537</v>
      </c>
      <c r="J163" s="70" t="s">
        <v>41</v>
      </c>
      <c r="K163" s="71" t="s">
        <v>42</v>
      </c>
      <c r="L163" s="72">
        <v>525.27745091211</v>
      </c>
      <c r="M163" s="73"/>
      <c r="N163" s="74">
        <v>6.698564593</v>
      </c>
      <c r="O163" s="70" t="s">
        <v>41</v>
      </c>
      <c r="P163" s="75"/>
      <c r="Q163" s="71" t="str">
        <f t="shared" si="22"/>
        <v>NO</v>
      </c>
      <c r="R163" s="76" t="s">
        <v>41</v>
      </c>
      <c r="S163" s="77">
        <v>8688.76</v>
      </c>
      <c r="T163" s="78">
        <v>805.01</v>
      </c>
      <c r="U163" s="78">
        <v>1487.7994438915105</v>
      </c>
      <c r="V163" s="79">
        <v>3180.3961725192175</v>
      </c>
      <c r="W163" s="64">
        <f t="shared" si="23"/>
        <v>0</v>
      </c>
      <c r="X163" s="65">
        <f t="shared" si="24"/>
        <v>1</v>
      </c>
      <c r="Y163" s="65">
        <f t="shared" si="25"/>
        <v>0</v>
      </c>
      <c r="Z163" s="80">
        <f t="shared" si="26"/>
        <v>0</v>
      </c>
      <c r="AA163" s="81" t="str">
        <f t="shared" si="27"/>
        <v>-</v>
      </c>
      <c r="AB163" s="64">
        <f t="shared" si="28"/>
        <v>0</v>
      </c>
      <c r="AC163" s="65">
        <f t="shared" si="29"/>
        <v>0</v>
      </c>
      <c r="AD163" s="80">
        <f t="shared" si="30"/>
        <v>0</v>
      </c>
      <c r="AE163" s="81" t="str">
        <f t="shared" si="31"/>
        <v>-</v>
      </c>
      <c r="AF163" s="64">
        <f t="shared" si="32"/>
        <v>0</v>
      </c>
      <c r="AG163" s="82" t="s">
        <v>44</v>
      </c>
    </row>
    <row r="164" spans="1:33" ht="12.75">
      <c r="A164" s="62">
        <v>4110680</v>
      </c>
      <c r="B164" s="63">
        <v>2044</v>
      </c>
      <c r="C164" s="64" t="s">
        <v>538</v>
      </c>
      <c r="D164" s="65" t="s">
        <v>539</v>
      </c>
      <c r="E164" s="65" t="s">
        <v>540</v>
      </c>
      <c r="F164" s="66">
        <v>97537</v>
      </c>
      <c r="G164" s="67">
        <v>1045</v>
      </c>
      <c r="H164" s="68">
        <v>5415823235</v>
      </c>
      <c r="I164" s="69" t="s">
        <v>151</v>
      </c>
      <c r="J164" s="70" t="s">
        <v>41</v>
      </c>
      <c r="K164" s="71" t="s">
        <v>42</v>
      </c>
      <c r="L164" s="72">
        <v>1039.94246357952</v>
      </c>
      <c r="M164" s="73"/>
      <c r="N164" s="74">
        <v>18.89338731</v>
      </c>
      <c r="O164" s="70" t="s">
        <v>41</v>
      </c>
      <c r="P164" s="75"/>
      <c r="Q164" s="71" t="str">
        <f t="shared" si="22"/>
        <v>NO</v>
      </c>
      <c r="R164" s="76" t="s">
        <v>41</v>
      </c>
      <c r="S164" s="77">
        <v>90134.28</v>
      </c>
      <c r="T164" s="78">
        <v>11837.92</v>
      </c>
      <c r="U164" s="78">
        <v>9653.499622926418</v>
      </c>
      <c r="V164" s="79">
        <v>7660.043119821712</v>
      </c>
      <c r="W164" s="64">
        <f t="shared" si="23"/>
        <v>0</v>
      </c>
      <c r="X164" s="65">
        <f t="shared" si="24"/>
        <v>0</v>
      </c>
      <c r="Y164" s="65">
        <f t="shared" si="25"/>
        <v>0</v>
      </c>
      <c r="Z164" s="80">
        <f t="shared" si="26"/>
        <v>0</v>
      </c>
      <c r="AA164" s="81" t="str">
        <f t="shared" si="27"/>
        <v>-</v>
      </c>
      <c r="AB164" s="64">
        <f t="shared" si="28"/>
        <v>0</v>
      </c>
      <c r="AC164" s="65">
        <f t="shared" si="29"/>
        <v>0</v>
      </c>
      <c r="AD164" s="80">
        <f t="shared" si="30"/>
        <v>0</v>
      </c>
      <c r="AE164" s="81" t="str">
        <f t="shared" si="31"/>
        <v>-</v>
      </c>
      <c r="AF164" s="64">
        <f t="shared" si="32"/>
        <v>0</v>
      </c>
      <c r="AG164" s="82" t="s">
        <v>44</v>
      </c>
    </row>
    <row r="165" spans="1:33" ht="12.75">
      <c r="A165" s="62">
        <v>4110820</v>
      </c>
      <c r="B165" s="63">
        <v>2142</v>
      </c>
      <c r="C165" s="64" t="s">
        <v>541</v>
      </c>
      <c r="D165" s="65" t="s">
        <v>542</v>
      </c>
      <c r="E165" s="65" t="s">
        <v>464</v>
      </c>
      <c r="F165" s="66">
        <v>97309</v>
      </c>
      <c r="G165" s="67">
        <v>24</v>
      </c>
      <c r="H165" s="68">
        <v>5033993000</v>
      </c>
      <c r="I165" s="69" t="s">
        <v>189</v>
      </c>
      <c r="J165" s="70" t="s">
        <v>41</v>
      </c>
      <c r="K165" s="71" t="s">
        <v>42</v>
      </c>
      <c r="L165" s="72">
        <v>33181.4160956501</v>
      </c>
      <c r="M165" s="73"/>
      <c r="N165" s="74">
        <v>15.65646785</v>
      </c>
      <c r="O165" s="70" t="s">
        <v>41</v>
      </c>
      <c r="P165" s="75"/>
      <c r="Q165" s="71" t="str">
        <f t="shared" si="22"/>
        <v>NO</v>
      </c>
      <c r="R165" s="76" t="s">
        <v>41</v>
      </c>
      <c r="S165" s="77">
        <v>1745356.85</v>
      </c>
      <c r="T165" s="78">
        <v>299440.3</v>
      </c>
      <c r="U165" s="78">
        <v>253592.44022215423</v>
      </c>
      <c r="V165" s="79">
        <v>202568.30080235697</v>
      </c>
      <c r="W165" s="64">
        <f t="shared" si="23"/>
        <v>0</v>
      </c>
      <c r="X165" s="65">
        <f t="shared" si="24"/>
        <v>0</v>
      </c>
      <c r="Y165" s="65">
        <f t="shared" si="25"/>
        <v>0</v>
      </c>
      <c r="Z165" s="80">
        <f t="shared" si="26"/>
        <v>0</v>
      </c>
      <c r="AA165" s="81" t="str">
        <f t="shared" si="27"/>
        <v>-</v>
      </c>
      <c r="AB165" s="64">
        <f t="shared" si="28"/>
        <v>0</v>
      </c>
      <c r="AC165" s="65">
        <f t="shared" si="29"/>
        <v>0</v>
      </c>
      <c r="AD165" s="80">
        <f t="shared" si="30"/>
        <v>0</v>
      </c>
      <c r="AE165" s="81" t="str">
        <f t="shared" si="31"/>
        <v>-</v>
      </c>
      <c r="AF165" s="64">
        <f t="shared" si="32"/>
        <v>0</v>
      </c>
      <c r="AG165" s="82" t="s">
        <v>44</v>
      </c>
    </row>
    <row r="166" spans="1:33" ht="12.75">
      <c r="A166" s="62">
        <v>4108100</v>
      </c>
      <c r="B166" s="63">
        <v>2104</v>
      </c>
      <c r="C166" s="64" t="s">
        <v>543</v>
      </c>
      <c r="D166" s="65" t="s">
        <v>544</v>
      </c>
      <c r="E166" s="65" t="s">
        <v>545</v>
      </c>
      <c r="F166" s="66">
        <v>97360</v>
      </c>
      <c r="G166" s="67">
        <v>197</v>
      </c>
      <c r="H166" s="68">
        <v>5038972321</v>
      </c>
      <c r="I166" s="69" t="s">
        <v>68</v>
      </c>
      <c r="J166" s="70" t="s">
        <v>43</v>
      </c>
      <c r="K166" s="71" t="s">
        <v>42</v>
      </c>
      <c r="L166" s="72">
        <v>596.93242425903</v>
      </c>
      <c r="M166" s="73"/>
      <c r="N166" s="74">
        <v>20.34120735</v>
      </c>
      <c r="O166" s="70" t="s">
        <v>43</v>
      </c>
      <c r="P166" s="75"/>
      <c r="Q166" s="71" t="str">
        <f t="shared" si="22"/>
        <v>NO</v>
      </c>
      <c r="R166" s="76" t="s">
        <v>43</v>
      </c>
      <c r="S166" s="77">
        <v>48235.15</v>
      </c>
      <c r="T166" s="78">
        <v>7547.06</v>
      </c>
      <c r="U166" s="78">
        <v>5714.6839974445575</v>
      </c>
      <c r="V166" s="79">
        <v>6530.326027434939</v>
      </c>
      <c r="W166" s="64">
        <f t="shared" si="23"/>
        <v>1</v>
      </c>
      <c r="X166" s="65">
        <f t="shared" si="24"/>
        <v>1</v>
      </c>
      <c r="Y166" s="65">
        <f t="shared" si="25"/>
        <v>0</v>
      </c>
      <c r="Z166" s="80">
        <f t="shared" si="26"/>
        <v>0</v>
      </c>
      <c r="AA166" s="81" t="str">
        <f t="shared" si="27"/>
        <v>SRSA</v>
      </c>
      <c r="AB166" s="64">
        <f t="shared" si="28"/>
        <v>1</v>
      </c>
      <c r="AC166" s="65">
        <f t="shared" si="29"/>
        <v>1</v>
      </c>
      <c r="AD166" s="80" t="str">
        <f t="shared" si="30"/>
        <v>Initial</v>
      </c>
      <c r="AE166" s="81" t="str">
        <f t="shared" si="31"/>
        <v>-</v>
      </c>
      <c r="AF166" s="64" t="str">
        <f t="shared" si="32"/>
        <v>SRSA</v>
      </c>
      <c r="AG166" s="82" t="s">
        <v>44</v>
      </c>
    </row>
    <row r="167" spans="1:33" ht="12.75">
      <c r="A167" s="62">
        <v>4110980</v>
      </c>
      <c r="B167" s="63">
        <v>1944</v>
      </c>
      <c r="C167" s="64" t="s">
        <v>546</v>
      </c>
      <c r="D167" s="65" t="s">
        <v>547</v>
      </c>
      <c r="E167" s="65" t="s">
        <v>548</v>
      </c>
      <c r="F167" s="66">
        <v>97056</v>
      </c>
      <c r="G167" s="67">
        <v>3326</v>
      </c>
      <c r="H167" s="68">
        <v>5035436374</v>
      </c>
      <c r="I167" s="69" t="s">
        <v>147</v>
      </c>
      <c r="J167" s="70" t="s">
        <v>41</v>
      </c>
      <c r="K167" s="71" t="s">
        <v>42</v>
      </c>
      <c r="L167" s="72">
        <v>1999.26637554132</v>
      </c>
      <c r="M167" s="73"/>
      <c r="N167" s="74">
        <v>6.25</v>
      </c>
      <c r="O167" s="70" t="s">
        <v>41</v>
      </c>
      <c r="P167" s="75"/>
      <c r="Q167" s="71" t="str">
        <f t="shared" si="22"/>
        <v>NO</v>
      </c>
      <c r="R167" s="76" t="s">
        <v>41</v>
      </c>
      <c r="S167" s="77">
        <v>72949.98</v>
      </c>
      <c r="T167" s="78">
        <v>5538.47</v>
      </c>
      <c r="U167" s="78">
        <v>8009.276854312164</v>
      </c>
      <c r="V167" s="79">
        <v>7686.1283052988265</v>
      </c>
      <c r="W167" s="64">
        <f t="shared" si="23"/>
        <v>0</v>
      </c>
      <c r="X167" s="65">
        <f t="shared" si="24"/>
        <v>0</v>
      </c>
      <c r="Y167" s="65">
        <f t="shared" si="25"/>
        <v>0</v>
      </c>
      <c r="Z167" s="80">
        <f t="shared" si="26"/>
        <v>0</v>
      </c>
      <c r="AA167" s="81" t="str">
        <f t="shared" si="27"/>
        <v>-</v>
      </c>
      <c r="AB167" s="64">
        <f t="shared" si="28"/>
        <v>0</v>
      </c>
      <c r="AC167" s="65">
        <f t="shared" si="29"/>
        <v>0</v>
      </c>
      <c r="AD167" s="80">
        <f t="shared" si="30"/>
        <v>0</v>
      </c>
      <c r="AE167" s="81" t="str">
        <f t="shared" si="31"/>
        <v>-</v>
      </c>
      <c r="AF167" s="64">
        <f t="shared" si="32"/>
        <v>0</v>
      </c>
      <c r="AG167" s="82" t="s">
        <v>44</v>
      </c>
    </row>
    <row r="168" spans="1:33" ht="12.75">
      <c r="A168" s="62">
        <v>4111040</v>
      </c>
      <c r="B168" s="63">
        <v>2103</v>
      </c>
      <c r="C168" s="64" t="s">
        <v>549</v>
      </c>
      <c r="D168" s="65" t="s">
        <v>550</v>
      </c>
      <c r="E168" s="65" t="s">
        <v>551</v>
      </c>
      <c r="F168" s="66">
        <v>97374</v>
      </c>
      <c r="G168" s="67">
        <v>9502</v>
      </c>
      <c r="H168" s="68">
        <v>5033943261</v>
      </c>
      <c r="I168" s="69" t="s">
        <v>68</v>
      </c>
      <c r="J168" s="70" t="s">
        <v>43</v>
      </c>
      <c r="K168" s="71" t="s">
        <v>42</v>
      </c>
      <c r="L168" s="72">
        <v>608.2498993388</v>
      </c>
      <c r="M168" s="73"/>
      <c r="N168" s="74">
        <v>4.172461752</v>
      </c>
      <c r="O168" s="70" t="s">
        <v>41</v>
      </c>
      <c r="P168" s="75"/>
      <c r="Q168" s="71" t="str">
        <f t="shared" si="22"/>
        <v>NO</v>
      </c>
      <c r="R168" s="76" t="s">
        <v>43</v>
      </c>
      <c r="S168" s="77">
        <v>31021.54</v>
      </c>
      <c r="T168" s="78">
        <v>2341.06</v>
      </c>
      <c r="U168" s="78">
        <v>2794.2142960827887</v>
      </c>
      <c r="V168" s="79">
        <v>4774.111833680072</v>
      </c>
      <c r="W168" s="64">
        <f t="shared" si="23"/>
        <v>1</v>
      </c>
      <c r="X168" s="65">
        <f t="shared" si="24"/>
        <v>0</v>
      </c>
      <c r="Y168" s="65">
        <f t="shared" si="25"/>
        <v>0</v>
      </c>
      <c r="Z168" s="80">
        <f t="shared" si="26"/>
        <v>0</v>
      </c>
      <c r="AA168" s="81" t="str">
        <f t="shared" si="27"/>
        <v>-</v>
      </c>
      <c r="AB168" s="64">
        <f t="shared" si="28"/>
        <v>1</v>
      </c>
      <c r="AC168" s="65">
        <f t="shared" si="29"/>
        <v>0</v>
      </c>
      <c r="AD168" s="80">
        <f t="shared" si="30"/>
        <v>0</v>
      </c>
      <c r="AE168" s="81" t="str">
        <f t="shared" si="31"/>
        <v>-</v>
      </c>
      <c r="AF168" s="64">
        <f t="shared" si="32"/>
        <v>0</v>
      </c>
      <c r="AG168" s="82" t="s">
        <v>44</v>
      </c>
    </row>
    <row r="169" spans="1:33" ht="12.75">
      <c r="A169" s="62">
        <v>4111100</v>
      </c>
      <c r="B169" s="63">
        <v>1935</v>
      </c>
      <c r="C169" s="64" t="s">
        <v>552</v>
      </c>
      <c r="D169" s="65" t="s">
        <v>553</v>
      </c>
      <c r="E169" s="65" t="s">
        <v>335</v>
      </c>
      <c r="F169" s="66">
        <v>97138</v>
      </c>
      <c r="G169" s="67">
        <v>5299</v>
      </c>
      <c r="H169" s="68">
        <v>5037385591</v>
      </c>
      <c r="I169" s="69" t="s">
        <v>48</v>
      </c>
      <c r="J169" s="70" t="s">
        <v>41</v>
      </c>
      <c r="K169" s="71" t="s">
        <v>42</v>
      </c>
      <c r="L169" s="72">
        <v>1477.47661591439</v>
      </c>
      <c r="M169" s="73"/>
      <c r="N169" s="74">
        <v>14.46257738</v>
      </c>
      <c r="O169" s="70" t="s">
        <v>41</v>
      </c>
      <c r="P169" s="75"/>
      <c r="Q169" s="71" t="str">
        <f t="shared" si="22"/>
        <v>NO</v>
      </c>
      <c r="R169" s="76" t="s">
        <v>43</v>
      </c>
      <c r="S169" s="77">
        <v>91014.99</v>
      </c>
      <c r="T169" s="78">
        <v>10636.07</v>
      </c>
      <c r="U169" s="78">
        <v>9594.154929300672</v>
      </c>
      <c r="V169" s="79">
        <v>8595.79289758885</v>
      </c>
      <c r="W169" s="64">
        <f t="shared" si="23"/>
        <v>0</v>
      </c>
      <c r="X169" s="65">
        <f t="shared" si="24"/>
        <v>0</v>
      </c>
      <c r="Y169" s="65">
        <f t="shared" si="25"/>
        <v>0</v>
      </c>
      <c r="Z169" s="80">
        <f t="shared" si="26"/>
        <v>0</v>
      </c>
      <c r="AA169" s="81" t="str">
        <f t="shared" si="27"/>
        <v>-</v>
      </c>
      <c r="AB169" s="64">
        <f t="shared" si="28"/>
        <v>1</v>
      </c>
      <c r="AC169" s="65">
        <f t="shared" si="29"/>
        <v>0</v>
      </c>
      <c r="AD169" s="80">
        <f t="shared" si="30"/>
        <v>0</v>
      </c>
      <c r="AE169" s="81" t="str">
        <f t="shared" si="31"/>
        <v>-</v>
      </c>
      <c r="AF169" s="64">
        <f t="shared" si="32"/>
        <v>0</v>
      </c>
      <c r="AG169" s="82" t="s">
        <v>44</v>
      </c>
    </row>
    <row r="170" spans="1:33" ht="12.75">
      <c r="A170" s="62">
        <v>4111220</v>
      </c>
      <c r="B170" s="63">
        <v>2257</v>
      </c>
      <c r="C170" s="64" t="s">
        <v>554</v>
      </c>
      <c r="D170" s="65" t="s">
        <v>555</v>
      </c>
      <c r="E170" s="65" t="s">
        <v>556</v>
      </c>
      <c r="F170" s="66">
        <v>97378</v>
      </c>
      <c r="G170" s="67">
        <v>1811</v>
      </c>
      <c r="H170" s="68">
        <v>5038432433</v>
      </c>
      <c r="I170" s="69" t="s">
        <v>277</v>
      </c>
      <c r="J170" s="70" t="s">
        <v>41</v>
      </c>
      <c r="K170" s="71" t="s">
        <v>42</v>
      </c>
      <c r="L170" s="72">
        <v>828.56318421045</v>
      </c>
      <c r="M170" s="73"/>
      <c r="N170" s="74">
        <v>11.23919308</v>
      </c>
      <c r="O170" s="70" t="s">
        <v>41</v>
      </c>
      <c r="P170" s="75"/>
      <c r="Q170" s="71" t="str">
        <f t="shared" si="22"/>
        <v>NO</v>
      </c>
      <c r="R170" s="76" t="s">
        <v>41</v>
      </c>
      <c r="S170" s="77">
        <v>59099.31</v>
      </c>
      <c r="T170" s="78">
        <v>5652.09</v>
      </c>
      <c r="U170" s="78">
        <v>5595.06589886196</v>
      </c>
      <c r="V170" s="79">
        <v>6441.379964154512</v>
      </c>
      <c r="W170" s="64">
        <f t="shared" si="23"/>
        <v>0</v>
      </c>
      <c r="X170" s="65">
        <f t="shared" si="24"/>
        <v>0</v>
      </c>
      <c r="Y170" s="65">
        <f t="shared" si="25"/>
        <v>0</v>
      </c>
      <c r="Z170" s="80">
        <f t="shared" si="26"/>
        <v>0</v>
      </c>
      <c r="AA170" s="81" t="str">
        <f t="shared" si="27"/>
        <v>-</v>
      </c>
      <c r="AB170" s="64">
        <f t="shared" si="28"/>
        <v>0</v>
      </c>
      <c r="AC170" s="65">
        <f t="shared" si="29"/>
        <v>0</v>
      </c>
      <c r="AD170" s="80">
        <f t="shared" si="30"/>
        <v>0</v>
      </c>
      <c r="AE170" s="81" t="str">
        <f t="shared" si="31"/>
        <v>-</v>
      </c>
      <c r="AF170" s="64">
        <f t="shared" si="32"/>
        <v>0</v>
      </c>
      <c r="AG170" s="82" t="s">
        <v>44</v>
      </c>
    </row>
    <row r="171" spans="1:33" ht="12.75">
      <c r="A171" s="62">
        <v>4111250</v>
      </c>
      <c r="B171" s="63">
        <v>2195</v>
      </c>
      <c r="C171" s="64" t="s">
        <v>557</v>
      </c>
      <c r="D171" s="65" t="s">
        <v>558</v>
      </c>
      <c r="E171" s="65" t="s">
        <v>559</v>
      </c>
      <c r="F171" s="66">
        <v>97039</v>
      </c>
      <c r="G171" s="67">
        <v>244</v>
      </c>
      <c r="H171" s="68">
        <v>5415653333</v>
      </c>
      <c r="I171" s="69" t="s">
        <v>68</v>
      </c>
      <c r="J171" s="70" t="s">
        <v>43</v>
      </c>
      <c r="K171" s="71" t="s">
        <v>42</v>
      </c>
      <c r="L171" s="72">
        <v>265.41206402291</v>
      </c>
      <c r="M171" s="73" t="s">
        <v>72</v>
      </c>
      <c r="N171" s="74">
        <v>13.9941691</v>
      </c>
      <c r="O171" s="70" t="s">
        <v>41</v>
      </c>
      <c r="P171" s="75"/>
      <c r="Q171" s="71" t="str">
        <f t="shared" si="22"/>
        <v>NO</v>
      </c>
      <c r="R171" s="76" t="s">
        <v>43</v>
      </c>
      <c r="S171" s="77">
        <v>19747.54</v>
      </c>
      <c r="T171" s="78">
        <v>2756.94</v>
      </c>
      <c r="U171" s="78">
        <v>2293.1780496051824</v>
      </c>
      <c r="V171" s="79">
        <v>5173.036836689898</v>
      </c>
      <c r="W171" s="64">
        <f t="shared" si="23"/>
        <v>1</v>
      </c>
      <c r="X171" s="65">
        <f t="shared" si="24"/>
        <v>1</v>
      </c>
      <c r="Y171" s="65">
        <f t="shared" si="25"/>
        <v>0</v>
      </c>
      <c r="Z171" s="80">
        <f t="shared" si="26"/>
        <v>0</v>
      </c>
      <c r="AA171" s="81" t="str">
        <f t="shared" si="27"/>
        <v>SRSA</v>
      </c>
      <c r="AB171" s="64">
        <f t="shared" si="28"/>
        <v>1</v>
      </c>
      <c r="AC171" s="65">
        <f t="shared" si="29"/>
        <v>0</v>
      </c>
      <c r="AD171" s="80">
        <f t="shared" si="30"/>
        <v>0</v>
      </c>
      <c r="AE171" s="81" t="str">
        <f t="shared" si="31"/>
        <v>-</v>
      </c>
      <c r="AF171" s="64">
        <f t="shared" si="32"/>
        <v>0</v>
      </c>
      <c r="AG171" s="82" t="s">
        <v>44</v>
      </c>
    </row>
    <row r="172" spans="1:33" ht="12.75">
      <c r="A172" s="62">
        <v>4111290</v>
      </c>
      <c r="B172" s="63">
        <v>2244</v>
      </c>
      <c r="C172" s="64" t="s">
        <v>560</v>
      </c>
      <c r="D172" s="65" t="s">
        <v>561</v>
      </c>
      <c r="E172" s="65" t="s">
        <v>562</v>
      </c>
      <c r="F172" s="66">
        <v>97140</v>
      </c>
      <c r="G172" s="67">
        <v>9104</v>
      </c>
      <c r="H172" s="68">
        <v>5036258100</v>
      </c>
      <c r="I172" s="69" t="s">
        <v>147</v>
      </c>
      <c r="J172" s="70" t="s">
        <v>41</v>
      </c>
      <c r="K172" s="71" t="s">
        <v>42</v>
      </c>
      <c r="L172" s="72">
        <v>3064.81664060632</v>
      </c>
      <c r="M172" s="73"/>
      <c r="N172" s="74">
        <v>3.499728703</v>
      </c>
      <c r="O172" s="70" t="s">
        <v>41</v>
      </c>
      <c r="P172" s="75"/>
      <c r="Q172" s="71" t="str">
        <f t="shared" si="22"/>
        <v>NO</v>
      </c>
      <c r="R172" s="76" t="s">
        <v>41</v>
      </c>
      <c r="S172" s="77">
        <v>65317.77</v>
      </c>
      <c r="T172" s="78">
        <v>3187.14</v>
      </c>
      <c r="U172" s="78">
        <v>8600.610133605036</v>
      </c>
      <c r="V172" s="79">
        <v>10713.376751840588</v>
      </c>
      <c r="W172" s="64">
        <f t="shared" si="23"/>
        <v>0</v>
      </c>
      <c r="X172" s="65">
        <f t="shared" si="24"/>
        <v>0</v>
      </c>
      <c r="Y172" s="65">
        <f t="shared" si="25"/>
        <v>0</v>
      </c>
      <c r="Z172" s="80">
        <f t="shared" si="26"/>
        <v>0</v>
      </c>
      <c r="AA172" s="81" t="str">
        <f t="shared" si="27"/>
        <v>-</v>
      </c>
      <c r="AB172" s="64">
        <f t="shared" si="28"/>
        <v>0</v>
      </c>
      <c r="AC172" s="65">
        <f t="shared" si="29"/>
        <v>0</v>
      </c>
      <c r="AD172" s="80">
        <f t="shared" si="30"/>
        <v>0</v>
      </c>
      <c r="AE172" s="81" t="str">
        <f t="shared" si="31"/>
        <v>-</v>
      </c>
      <c r="AF172" s="64">
        <f t="shared" si="32"/>
        <v>0</v>
      </c>
      <c r="AG172" s="82" t="s">
        <v>44</v>
      </c>
    </row>
    <row r="173" spans="1:33" ht="12.75">
      <c r="A173" s="62">
        <v>4111450</v>
      </c>
      <c r="B173" s="63">
        <v>2138</v>
      </c>
      <c r="C173" s="64" t="s">
        <v>563</v>
      </c>
      <c r="D173" s="65" t="s">
        <v>564</v>
      </c>
      <c r="E173" s="65" t="s">
        <v>565</v>
      </c>
      <c r="F173" s="66">
        <v>97381</v>
      </c>
      <c r="G173" s="67">
        <v>1444</v>
      </c>
      <c r="H173" s="68">
        <v>5038735303</v>
      </c>
      <c r="I173" s="69" t="s">
        <v>151</v>
      </c>
      <c r="J173" s="70" t="s">
        <v>41</v>
      </c>
      <c r="K173" s="71" t="s">
        <v>42</v>
      </c>
      <c r="L173" s="72">
        <v>3141.17041384158</v>
      </c>
      <c r="M173" s="73"/>
      <c r="N173" s="74" t="s">
        <v>418</v>
      </c>
      <c r="O173" s="70" t="s">
        <v>418</v>
      </c>
      <c r="P173" s="75"/>
      <c r="Q173" s="71" t="str">
        <f t="shared" si="22"/>
        <v>NO</v>
      </c>
      <c r="R173" s="76" t="s">
        <v>41</v>
      </c>
      <c r="S173" s="77">
        <v>183322.64</v>
      </c>
      <c r="T173" s="78">
        <v>16647.63</v>
      </c>
      <c r="U173" s="78">
        <v>17170.48330832106</v>
      </c>
      <c r="V173" s="79">
        <v>13492.692501004789</v>
      </c>
      <c r="W173" s="64">
        <f t="shared" si="23"/>
        <v>0</v>
      </c>
      <c r="X173" s="65">
        <f t="shared" si="24"/>
        <v>0</v>
      </c>
      <c r="Y173" s="65">
        <f t="shared" si="25"/>
        <v>0</v>
      </c>
      <c r="Z173" s="80">
        <f t="shared" si="26"/>
        <v>0</v>
      </c>
      <c r="AA173" s="81" t="str">
        <f t="shared" si="27"/>
        <v>-</v>
      </c>
      <c r="AB173" s="64">
        <f t="shared" si="28"/>
        <v>0</v>
      </c>
      <c r="AC173" s="65">
        <f t="shared" si="29"/>
        <v>0</v>
      </c>
      <c r="AD173" s="80">
        <f t="shared" si="30"/>
        <v>0</v>
      </c>
      <c r="AE173" s="81" t="str">
        <f t="shared" si="31"/>
        <v>-</v>
      </c>
      <c r="AF173" s="64">
        <f t="shared" si="32"/>
        <v>0</v>
      </c>
      <c r="AG173" s="82" t="s">
        <v>44</v>
      </c>
    </row>
    <row r="174" spans="1:33" ht="12.75">
      <c r="A174" s="62">
        <v>4111490</v>
      </c>
      <c r="B174" s="63">
        <v>1978</v>
      </c>
      <c r="C174" s="64" t="s">
        <v>566</v>
      </c>
      <c r="D174" s="65" t="s">
        <v>567</v>
      </c>
      <c r="E174" s="65" t="s">
        <v>568</v>
      </c>
      <c r="F174" s="66">
        <v>97759</v>
      </c>
      <c r="G174" s="67">
        <v>5099</v>
      </c>
      <c r="H174" s="68">
        <v>5415498521</v>
      </c>
      <c r="I174" s="69" t="s">
        <v>79</v>
      </c>
      <c r="J174" s="70" t="s">
        <v>43</v>
      </c>
      <c r="K174" s="71" t="s">
        <v>42</v>
      </c>
      <c r="L174" s="72">
        <v>1159.09059233455</v>
      </c>
      <c r="M174" s="73"/>
      <c r="N174" s="74">
        <v>7.800829876</v>
      </c>
      <c r="O174" s="70" t="s">
        <v>41</v>
      </c>
      <c r="P174" s="75"/>
      <c r="Q174" s="71" t="str">
        <f t="shared" si="22"/>
        <v>NO</v>
      </c>
      <c r="R174" s="76" t="s">
        <v>43</v>
      </c>
      <c r="S174" s="77">
        <v>46295.51</v>
      </c>
      <c r="T174" s="78">
        <v>4104.06</v>
      </c>
      <c r="U174" s="78">
        <v>5084.8102836776125</v>
      </c>
      <c r="V174" s="79">
        <v>9039.217652162253</v>
      </c>
      <c r="W174" s="64">
        <f t="shared" si="23"/>
        <v>1</v>
      </c>
      <c r="X174" s="65">
        <f t="shared" si="24"/>
        <v>0</v>
      </c>
      <c r="Y174" s="65">
        <f t="shared" si="25"/>
        <v>0</v>
      </c>
      <c r="Z174" s="80">
        <f t="shared" si="26"/>
        <v>0</v>
      </c>
      <c r="AA174" s="81" t="str">
        <f t="shared" si="27"/>
        <v>-</v>
      </c>
      <c r="AB174" s="64">
        <f t="shared" si="28"/>
        <v>1</v>
      </c>
      <c r="AC174" s="65">
        <f t="shared" si="29"/>
        <v>0</v>
      </c>
      <c r="AD174" s="80">
        <f t="shared" si="30"/>
        <v>0</v>
      </c>
      <c r="AE174" s="81" t="str">
        <f t="shared" si="31"/>
        <v>-</v>
      </c>
      <c r="AF174" s="64">
        <f t="shared" si="32"/>
        <v>0</v>
      </c>
      <c r="AG174" s="82" t="s">
        <v>44</v>
      </c>
    </row>
    <row r="175" spans="1:33" ht="12.75">
      <c r="A175" s="62">
        <v>4105100</v>
      </c>
      <c r="B175" s="63">
        <v>2096</v>
      </c>
      <c r="C175" s="64" t="s">
        <v>569</v>
      </c>
      <c r="D175" s="65" t="s">
        <v>570</v>
      </c>
      <c r="E175" s="65" t="s">
        <v>571</v>
      </c>
      <c r="F175" s="66">
        <v>97439</v>
      </c>
      <c r="G175" s="67">
        <v>9618</v>
      </c>
      <c r="H175" s="68">
        <v>5419972651</v>
      </c>
      <c r="I175" s="69" t="s">
        <v>196</v>
      </c>
      <c r="J175" s="70" t="s">
        <v>41</v>
      </c>
      <c r="K175" s="71" t="s">
        <v>42</v>
      </c>
      <c r="L175" s="72">
        <v>1391.54815173526</v>
      </c>
      <c r="M175" s="73"/>
      <c r="N175" s="74">
        <v>23.57869539</v>
      </c>
      <c r="O175" s="70" t="s">
        <v>43</v>
      </c>
      <c r="P175" s="75"/>
      <c r="Q175" s="71" t="str">
        <f t="shared" si="22"/>
        <v>NO</v>
      </c>
      <c r="R175" s="76" t="s">
        <v>41</v>
      </c>
      <c r="S175" s="77">
        <v>137520.23</v>
      </c>
      <c r="T175" s="78">
        <v>15251.03</v>
      </c>
      <c r="U175" s="78">
        <v>12176.929002187166</v>
      </c>
      <c r="V175" s="79">
        <v>9576.751097446275</v>
      </c>
      <c r="W175" s="64">
        <f t="shared" si="23"/>
        <v>0</v>
      </c>
      <c r="X175" s="65">
        <f t="shared" si="24"/>
        <v>0</v>
      </c>
      <c r="Y175" s="65">
        <f t="shared" si="25"/>
        <v>0</v>
      </c>
      <c r="Z175" s="80">
        <f t="shared" si="26"/>
        <v>0</v>
      </c>
      <c r="AA175" s="81" t="str">
        <f t="shared" si="27"/>
        <v>-</v>
      </c>
      <c r="AB175" s="64">
        <f t="shared" si="28"/>
        <v>0</v>
      </c>
      <c r="AC175" s="65">
        <f t="shared" si="29"/>
        <v>1</v>
      </c>
      <c r="AD175" s="80">
        <f t="shared" si="30"/>
        <v>0</v>
      </c>
      <c r="AE175" s="81" t="str">
        <f t="shared" si="31"/>
        <v>-</v>
      </c>
      <c r="AF175" s="64">
        <f t="shared" si="32"/>
        <v>0</v>
      </c>
      <c r="AG175" s="82" t="s">
        <v>44</v>
      </c>
    </row>
    <row r="176" spans="1:33" ht="12.75">
      <c r="A176" s="62">
        <v>4105020</v>
      </c>
      <c r="B176" s="63">
        <v>2022</v>
      </c>
      <c r="C176" s="64" t="s">
        <v>572</v>
      </c>
      <c r="D176" s="65" t="s">
        <v>573</v>
      </c>
      <c r="E176" s="65" t="s">
        <v>574</v>
      </c>
      <c r="F176" s="66">
        <v>97710</v>
      </c>
      <c r="G176" s="67">
        <v>8000</v>
      </c>
      <c r="H176" s="68">
        <v>5414952233</v>
      </c>
      <c r="I176" s="69" t="s">
        <v>68</v>
      </c>
      <c r="J176" s="70" t="s">
        <v>43</v>
      </c>
      <c r="K176" s="71" t="s">
        <v>42</v>
      </c>
      <c r="L176" s="72">
        <v>11.69730392154</v>
      </c>
      <c r="M176" s="73" t="s">
        <v>72</v>
      </c>
      <c r="N176" s="74">
        <v>52.17391304</v>
      </c>
      <c r="O176" s="70" t="s">
        <v>43</v>
      </c>
      <c r="P176" s="75"/>
      <c r="Q176" s="71" t="str">
        <f t="shared" si="22"/>
        <v>NO</v>
      </c>
      <c r="R176" s="76" t="s">
        <v>43</v>
      </c>
      <c r="S176" s="77">
        <v>2433.3</v>
      </c>
      <c r="T176" s="78">
        <v>607.72</v>
      </c>
      <c r="U176" s="78">
        <v>379.1661251498328</v>
      </c>
      <c r="V176" s="79">
        <v>511.5941580821401</v>
      </c>
      <c r="W176" s="64">
        <f t="shared" si="23"/>
        <v>1</v>
      </c>
      <c r="X176" s="65">
        <f t="shared" si="24"/>
        <v>1</v>
      </c>
      <c r="Y176" s="65">
        <f t="shared" si="25"/>
        <v>0</v>
      </c>
      <c r="Z176" s="80">
        <f t="shared" si="26"/>
        <v>0</v>
      </c>
      <c r="AA176" s="81" t="str">
        <f t="shared" si="27"/>
        <v>SRSA</v>
      </c>
      <c r="AB176" s="64">
        <f t="shared" si="28"/>
        <v>1</v>
      </c>
      <c r="AC176" s="65">
        <f t="shared" si="29"/>
        <v>1</v>
      </c>
      <c r="AD176" s="80" t="str">
        <f t="shared" si="30"/>
        <v>Initial</v>
      </c>
      <c r="AE176" s="81" t="str">
        <f t="shared" si="31"/>
        <v>-</v>
      </c>
      <c r="AF176" s="64" t="str">
        <f t="shared" si="32"/>
        <v>SRSA</v>
      </c>
      <c r="AG176" s="82" t="s">
        <v>44</v>
      </c>
    </row>
    <row r="177" spans="1:33" ht="12.75">
      <c r="A177" s="62">
        <v>4111580</v>
      </c>
      <c r="B177" s="63">
        <v>2087</v>
      </c>
      <c r="C177" s="64" t="s">
        <v>575</v>
      </c>
      <c r="D177" s="65" t="s">
        <v>576</v>
      </c>
      <c r="E177" s="65" t="s">
        <v>577</v>
      </c>
      <c r="F177" s="66">
        <v>97424</v>
      </c>
      <c r="G177" s="67">
        <v>218</v>
      </c>
      <c r="H177" s="68">
        <v>5419423381</v>
      </c>
      <c r="I177" s="69" t="s">
        <v>151</v>
      </c>
      <c r="J177" s="70" t="s">
        <v>41</v>
      </c>
      <c r="K177" s="71" t="s">
        <v>42</v>
      </c>
      <c r="L177" s="72">
        <v>2625.24336323274</v>
      </c>
      <c r="M177" s="73"/>
      <c r="N177" s="74">
        <v>19.49335805</v>
      </c>
      <c r="O177" s="70" t="s">
        <v>41</v>
      </c>
      <c r="P177" s="75"/>
      <c r="Q177" s="71" t="str">
        <f t="shared" si="22"/>
        <v>NO</v>
      </c>
      <c r="R177" s="76" t="s">
        <v>41</v>
      </c>
      <c r="S177" s="77">
        <v>184446.71</v>
      </c>
      <c r="T177" s="78">
        <v>24186.63</v>
      </c>
      <c r="U177" s="78">
        <v>20069.411947269095</v>
      </c>
      <c r="V177" s="79">
        <v>18727.209411519114</v>
      </c>
      <c r="W177" s="64">
        <f t="shared" si="23"/>
        <v>0</v>
      </c>
      <c r="X177" s="65">
        <f t="shared" si="24"/>
        <v>0</v>
      </c>
      <c r="Y177" s="65">
        <f t="shared" si="25"/>
        <v>0</v>
      </c>
      <c r="Z177" s="80">
        <f t="shared" si="26"/>
        <v>0</v>
      </c>
      <c r="AA177" s="81" t="str">
        <f t="shared" si="27"/>
        <v>-</v>
      </c>
      <c r="AB177" s="64">
        <f t="shared" si="28"/>
        <v>0</v>
      </c>
      <c r="AC177" s="65">
        <f t="shared" si="29"/>
        <v>0</v>
      </c>
      <c r="AD177" s="80">
        <f t="shared" si="30"/>
        <v>0</v>
      </c>
      <c r="AE177" s="81" t="str">
        <f t="shared" si="31"/>
        <v>-</v>
      </c>
      <c r="AF177" s="64">
        <f t="shared" si="32"/>
        <v>0</v>
      </c>
      <c r="AG177" s="82" t="s">
        <v>44</v>
      </c>
    </row>
    <row r="178" spans="1:33" ht="12.75">
      <c r="A178" s="62">
        <v>4111610</v>
      </c>
      <c r="B178" s="63">
        <v>1994</v>
      </c>
      <c r="C178" s="64" t="s">
        <v>55</v>
      </c>
      <c r="D178" s="65" t="s">
        <v>56</v>
      </c>
      <c r="E178" s="65" t="s">
        <v>57</v>
      </c>
      <c r="F178" s="66">
        <v>97457</v>
      </c>
      <c r="G178" s="67">
        <v>9798</v>
      </c>
      <c r="H178" s="68">
        <v>5418633115</v>
      </c>
      <c r="I178" s="69" t="s">
        <v>48</v>
      </c>
      <c r="J178" s="70" t="s">
        <v>41</v>
      </c>
      <c r="K178" s="71" t="s">
        <v>42</v>
      </c>
      <c r="L178" s="72">
        <v>1666.78893685273</v>
      </c>
      <c r="M178" s="73"/>
      <c r="N178" s="74">
        <v>22.22760291</v>
      </c>
      <c r="O178" s="70" t="s">
        <v>43</v>
      </c>
      <c r="P178" s="75"/>
      <c r="Q178" s="71" t="str">
        <f t="shared" si="22"/>
        <v>NO</v>
      </c>
      <c r="R178" s="76" t="s">
        <v>43</v>
      </c>
      <c r="S178" s="77">
        <v>148101.17</v>
      </c>
      <c r="T178" s="78">
        <v>18491.13</v>
      </c>
      <c r="U178" s="78">
        <v>14845.748454100758</v>
      </c>
      <c r="V178" s="79">
        <v>11792.983355524986</v>
      </c>
      <c r="W178" s="64">
        <f t="shared" si="23"/>
        <v>0</v>
      </c>
      <c r="X178" s="65">
        <f t="shared" si="24"/>
        <v>0</v>
      </c>
      <c r="Y178" s="65">
        <f t="shared" si="25"/>
        <v>0</v>
      </c>
      <c r="Z178" s="80">
        <f t="shared" si="26"/>
        <v>0</v>
      </c>
      <c r="AA178" s="81" t="str">
        <f t="shared" si="27"/>
        <v>-</v>
      </c>
      <c r="AB178" s="64">
        <f t="shared" si="28"/>
        <v>1</v>
      </c>
      <c r="AC178" s="65">
        <f t="shared" si="29"/>
        <v>1</v>
      </c>
      <c r="AD178" s="80" t="str">
        <f t="shared" si="30"/>
        <v>Initial</v>
      </c>
      <c r="AE178" s="81" t="str">
        <f t="shared" si="31"/>
        <v>RLIS</v>
      </c>
      <c r="AF178" s="64">
        <f t="shared" si="32"/>
        <v>0</v>
      </c>
      <c r="AG178" s="82" t="s">
        <v>44</v>
      </c>
    </row>
    <row r="179" spans="1:33" ht="12.75">
      <c r="A179" s="62">
        <v>4100021</v>
      </c>
      <c r="B179" s="63">
        <v>2225</v>
      </c>
      <c r="C179" s="64" t="s">
        <v>578</v>
      </c>
      <c r="D179" s="65" t="s">
        <v>579</v>
      </c>
      <c r="E179" s="65" t="s">
        <v>580</v>
      </c>
      <c r="F179" s="66">
        <v>97037</v>
      </c>
      <c r="G179" s="67">
        <v>346</v>
      </c>
      <c r="H179" s="68">
        <v>5413952645</v>
      </c>
      <c r="I179" s="69" t="s">
        <v>68</v>
      </c>
      <c r="J179" s="70" t="s">
        <v>43</v>
      </c>
      <c r="K179" s="71" t="s">
        <v>42</v>
      </c>
      <c r="L179" s="72">
        <v>225.51586490692</v>
      </c>
      <c r="M179" s="73" t="s">
        <v>72</v>
      </c>
      <c r="N179" s="74">
        <v>22.78911565</v>
      </c>
      <c r="O179" s="70" t="s">
        <v>43</v>
      </c>
      <c r="P179" s="75"/>
      <c r="Q179" s="71" t="str">
        <f t="shared" si="22"/>
        <v>NO</v>
      </c>
      <c r="R179" s="76" t="s">
        <v>43</v>
      </c>
      <c r="S179" s="77">
        <v>18473.04</v>
      </c>
      <c r="T179" s="78">
        <v>2750.87</v>
      </c>
      <c r="U179" s="78">
        <v>2118.448659024646</v>
      </c>
      <c r="V179" s="79">
        <v>4197.638404822025</v>
      </c>
      <c r="W179" s="64">
        <f t="shared" si="23"/>
        <v>1</v>
      </c>
      <c r="X179" s="65">
        <f t="shared" si="24"/>
        <v>1</v>
      </c>
      <c r="Y179" s="65">
        <f t="shared" si="25"/>
        <v>0</v>
      </c>
      <c r="Z179" s="80">
        <f t="shared" si="26"/>
        <v>0</v>
      </c>
      <c r="AA179" s="81" t="str">
        <f t="shared" si="27"/>
        <v>SRSA</v>
      </c>
      <c r="AB179" s="64">
        <f t="shared" si="28"/>
        <v>1</v>
      </c>
      <c r="AC179" s="65">
        <f t="shared" si="29"/>
        <v>1</v>
      </c>
      <c r="AD179" s="80" t="str">
        <f t="shared" si="30"/>
        <v>Initial</v>
      </c>
      <c r="AE179" s="81" t="str">
        <f t="shared" si="31"/>
        <v>-</v>
      </c>
      <c r="AF179" s="64" t="str">
        <f t="shared" si="32"/>
        <v>SRSA</v>
      </c>
      <c r="AG179" s="82" t="s">
        <v>44</v>
      </c>
    </row>
    <row r="180" spans="1:33" ht="12.75">
      <c r="A180" s="62">
        <v>4111640</v>
      </c>
      <c r="B180" s="63">
        <v>2247</v>
      </c>
      <c r="C180" s="64" t="s">
        <v>581</v>
      </c>
      <c r="D180" s="65" t="s">
        <v>582</v>
      </c>
      <c r="E180" s="65" t="s">
        <v>583</v>
      </c>
      <c r="F180" s="66">
        <v>97874</v>
      </c>
      <c r="G180" s="67">
        <v>230</v>
      </c>
      <c r="H180" s="68">
        <v>5414682226</v>
      </c>
      <c r="I180" s="69" t="s">
        <v>68</v>
      </c>
      <c r="J180" s="70" t="s">
        <v>43</v>
      </c>
      <c r="K180" s="71" t="s">
        <v>42</v>
      </c>
      <c r="L180" s="72">
        <v>61.36486486486</v>
      </c>
      <c r="M180" s="73" t="s">
        <v>72</v>
      </c>
      <c r="N180" s="74">
        <v>11.68831169</v>
      </c>
      <c r="O180" s="70" t="s">
        <v>41</v>
      </c>
      <c r="P180" s="75"/>
      <c r="Q180" s="71" t="str">
        <f t="shared" si="22"/>
        <v>NO</v>
      </c>
      <c r="R180" s="76" t="s">
        <v>43</v>
      </c>
      <c r="S180" s="77">
        <v>4297.97</v>
      </c>
      <c r="T180" s="78">
        <v>915.26</v>
      </c>
      <c r="U180" s="78">
        <v>681.217446220088</v>
      </c>
      <c r="V180" s="79">
        <v>1255.7248081733026</v>
      </c>
      <c r="W180" s="64">
        <f t="shared" si="23"/>
        <v>1</v>
      </c>
      <c r="X180" s="65">
        <f t="shared" si="24"/>
        <v>1</v>
      </c>
      <c r="Y180" s="65">
        <f t="shared" si="25"/>
        <v>0</v>
      </c>
      <c r="Z180" s="80">
        <f t="shared" si="26"/>
        <v>0</v>
      </c>
      <c r="AA180" s="81" t="str">
        <f t="shared" si="27"/>
        <v>SRSA</v>
      </c>
      <c r="AB180" s="64">
        <f t="shared" si="28"/>
        <v>1</v>
      </c>
      <c r="AC180" s="65">
        <f t="shared" si="29"/>
        <v>0</v>
      </c>
      <c r="AD180" s="80">
        <f t="shared" si="30"/>
        <v>0</v>
      </c>
      <c r="AE180" s="81" t="str">
        <f t="shared" si="31"/>
        <v>-</v>
      </c>
      <c r="AF180" s="64">
        <f t="shared" si="32"/>
        <v>0</v>
      </c>
      <c r="AG180" s="82" t="s">
        <v>44</v>
      </c>
    </row>
    <row r="181" spans="1:33" ht="12.75">
      <c r="A181" s="62">
        <v>4111670</v>
      </c>
      <c r="B181" s="63">
        <v>2083</v>
      </c>
      <c r="C181" s="64" t="s">
        <v>584</v>
      </c>
      <c r="D181" s="65" t="s">
        <v>585</v>
      </c>
      <c r="E181" s="65" t="s">
        <v>586</v>
      </c>
      <c r="F181" s="66">
        <v>97477</v>
      </c>
      <c r="G181" s="67">
        <v>4598</v>
      </c>
      <c r="H181" s="68">
        <v>5417473331</v>
      </c>
      <c r="I181" s="69" t="s">
        <v>189</v>
      </c>
      <c r="J181" s="70" t="s">
        <v>41</v>
      </c>
      <c r="K181" s="71" t="s">
        <v>42</v>
      </c>
      <c r="L181" s="72">
        <v>9836.78350134428</v>
      </c>
      <c r="M181" s="73"/>
      <c r="N181" s="74">
        <v>18.53830977</v>
      </c>
      <c r="O181" s="70" t="s">
        <v>41</v>
      </c>
      <c r="P181" s="75"/>
      <c r="Q181" s="71" t="str">
        <f t="shared" si="22"/>
        <v>NO</v>
      </c>
      <c r="R181" s="76" t="s">
        <v>41</v>
      </c>
      <c r="S181" s="77">
        <v>684009.5</v>
      </c>
      <c r="T181" s="78">
        <v>90396.17</v>
      </c>
      <c r="U181" s="78">
        <v>75237.69368153694</v>
      </c>
      <c r="V181" s="79">
        <v>61158.390562367225</v>
      </c>
      <c r="W181" s="64">
        <f t="shared" si="23"/>
        <v>0</v>
      </c>
      <c r="X181" s="65">
        <f t="shared" si="24"/>
        <v>0</v>
      </c>
      <c r="Y181" s="65">
        <f t="shared" si="25"/>
        <v>0</v>
      </c>
      <c r="Z181" s="80">
        <f t="shared" si="26"/>
        <v>0</v>
      </c>
      <c r="AA181" s="81" t="str">
        <f t="shared" si="27"/>
        <v>-</v>
      </c>
      <c r="AB181" s="64">
        <f t="shared" si="28"/>
        <v>0</v>
      </c>
      <c r="AC181" s="65">
        <f t="shared" si="29"/>
        <v>0</v>
      </c>
      <c r="AD181" s="80">
        <f t="shared" si="30"/>
        <v>0</v>
      </c>
      <c r="AE181" s="81" t="str">
        <f t="shared" si="31"/>
        <v>-</v>
      </c>
      <c r="AF181" s="64">
        <f t="shared" si="32"/>
        <v>0</v>
      </c>
      <c r="AG181" s="82" t="s">
        <v>44</v>
      </c>
    </row>
    <row r="182" spans="1:33" ht="12.75">
      <c r="A182" s="62">
        <v>4111720</v>
      </c>
      <c r="B182" s="63">
        <v>1948</v>
      </c>
      <c r="C182" s="64" t="s">
        <v>587</v>
      </c>
      <c r="D182" s="65" t="s">
        <v>588</v>
      </c>
      <c r="E182" s="65" t="s">
        <v>589</v>
      </c>
      <c r="F182" s="66">
        <v>97051</v>
      </c>
      <c r="G182" s="67">
        <v>1340</v>
      </c>
      <c r="H182" s="68">
        <v>5033973085</v>
      </c>
      <c r="I182" s="69" t="s">
        <v>590</v>
      </c>
      <c r="J182" s="70" t="s">
        <v>41</v>
      </c>
      <c r="K182" s="71" t="s">
        <v>42</v>
      </c>
      <c r="L182" s="72">
        <v>3067.94432490522</v>
      </c>
      <c r="M182" s="73"/>
      <c r="N182" s="74">
        <v>10.1918122</v>
      </c>
      <c r="O182" s="70" t="s">
        <v>41</v>
      </c>
      <c r="P182" s="75"/>
      <c r="Q182" s="71" t="str">
        <f t="shared" si="22"/>
        <v>NO</v>
      </c>
      <c r="R182" s="76" t="s">
        <v>41</v>
      </c>
      <c r="S182" s="77">
        <v>131626.61</v>
      </c>
      <c r="T182" s="78">
        <v>13491.98</v>
      </c>
      <c r="U182" s="78">
        <v>14973.095411056573</v>
      </c>
      <c r="V182" s="79">
        <v>11573.084538120234</v>
      </c>
      <c r="W182" s="64">
        <f t="shared" si="23"/>
        <v>0</v>
      </c>
      <c r="X182" s="65">
        <f t="shared" si="24"/>
        <v>0</v>
      </c>
      <c r="Y182" s="65">
        <f t="shared" si="25"/>
        <v>0</v>
      </c>
      <c r="Z182" s="80">
        <f t="shared" si="26"/>
        <v>0</v>
      </c>
      <c r="AA182" s="81" t="str">
        <f t="shared" si="27"/>
        <v>-</v>
      </c>
      <c r="AB182" s="64">
        <f t="shared" si="28"/>
        <v>0</v>
      </c>
      <c r="AC182" s="65">
        <f t="shared" si="29"/>
        <v>0</v>
      </c>
      <c r="AD182" s="80">
        <f t="shared" si="30"/>
        <v>0</v>
      </c>
      <c r="AE182" s="81" t="str">
        <f t="shared" si="31"/>
        <v>-</v>
      </c>
      <c r="AF182" s="64">
        <f t="shared" si="32"/>
        <v>0</v>
      </c>
      <c r="AG182" s="82" t="s">
        <v>44</v>
      </c>
    </row>
    <row r="183" spans="1:33" ht="12.75">
      <c r="A183" s="62">
        <v>4111760</v>
      </c>
      <c r="B183" s="63">
        <v>2144</v>
      </c>
      <c r="C183" s="64" t="s">
        <v>591</v>
      </c>
      <c r="D183" s="65" t="s">
        <v>592</v>
      </c>
      <c r="E183" s="65" t="s">
        <v>593</v>
      </c>
      <c r="F183" s="66">
        <v>97137</v>
      </c>
      <c r="G183" s="67">
        <v>9701</v>
      </c>
      <c r="H183" s="68">
        <v>5036332541</v>
      </c>
      <c r="I183" s="69" t="s">
        <v>79</v>
      </c>
      <c r="J183" s="70" t="s">
        <v>43</v>
      </c>
      <c r="K183" s="71" t="s">
        <v>42</v>
      </c>
      <c r="L183" s="72">
        <v>205.96141395155</v>
      </c>
      <c r="M183" s="73"/>
      <c r="N183" s="74">
        <v>9.893048128</v>
      </c>
      <c r="O183" s="70" t="s">
        <v>41</v>
      </c>
      <c r="P183" s="75"/>
      <c r="Q183" s="71" t="str">
        <f t="shared" si="22"/>
        <v>NO</v>
      </c>
      <c r="R183" s="76" t="s">
        <v>43</v>
      </c>
      <c r="S183" s="77">
        <v>12764.26</v>
      </c>
      <c r="T183" s="78">
        <v>1159.22</v>
      </c>
      <c r="U183" s="78">
        <v>1363.1406346095928</v>
      </c>
      <c r="V183" s="79">
        <v>2034.8729551266808</v>
      </c>
      <c r="W183" s="64">
        <f t="shared" si="23"/>
        <v>1</v>
      </c>
      <c r="X183" s="65">
        <f t="shared" si="24"/>
        <v>1</v>
      </c>
      <c r="Y183" s="65">
        <f t="shared" si="25"/>
        <v>0</v>
      </c>
      <c r="Z183" s="80">
        <f t="shared" si="26"/>
        <v>0</v>
      </c>
      <c r="AA183" s="81" t="str">
        <f t="shared" si="27"/>
        <v>SRSA</v>
      </c>
      <c r="AB183" s="64">
        <f t="shared" si="28"/>
        <v>1</v>
      </c>
      <c r="AC183" s="65">
        <f t="shared" si="29"/>
        <v>0</v>
      </c>
      <c r="AD183" s="80">
        <f t="shared" si="30"/>
        <v>0</v>
      </c>
      <c r="AE183" s="81" t="str">
        <f t="shared" si="31"/>
        <v>-</v>
      </c>
      <c r="AF183" s="64">
        <f t="shared" si="32"/>
        <v>0</v>
      </c>
      <c r="AG183" s="82" t="s">
        <v>44</v>
      </c>
    </row>
    <row r="184" spans="1:33" ht="12.75">
      <c r="A184" s="62">
        <v>4111790</v>
      </c>
      <c r="B184" s="63">
        <v>2209</v>
      </c>
      <c r="C184" s="64" t="s">
        <v>594</v>
      </c>
      <c r="D184" s="65" t="s">
        <v>595</v>
      </c>
      <c r="E184" s="65" t="s">
        <v>596</v>
      </c>
      <c r="F184" s="66">
        <v>97875</v>
      </c>
      <c r="G184" s="67">
        <v>9700</v>
      </c>
      <c r="H184" s="68">
        <v>5414498766</v>
      </c>
      <c r="I184" s="69" t="s">
        <v>68</v>
      </c>
      <c r="J184" s="70" t="s">
        <v>43</v>
      </c>
      <c r="K184" s="71" t="s">
        <v>42</v>
      </c>
      <c r="L184" s="72">
        <v>501.51551724137</v>
      </c>
      <c r="M184" s="73"/>
      <c r="N184" s="74">
        <v>20.26266417</v>
      </c>
      <c r="O184" s="70" t="s">
        <v>43</v>
      </c>
      <c r="P184" s="75"/>
      <c r="Q184" s="71" t="str">
        <f t="shared" si="22"/>
        <v>NO</v>
      </c>
      <c r="R184" s="76" t="s">
        <v>43</v>
      </c>
      <c r="S184" s="77">
        <v>32370.84</v>
      </c>
      <c r="T184" s="78">
        <v>4501.93</v>
      </c>
      <c r="U184" s="78">
        <v>3805.356492822694</v>
      </c>
      <c r="V184" s="79">
        <v>4703.903134418461</v>
      </c>
      <c r="W184" s="64">
        <f t="shared" si="23"/>
        <v>1</v>
      </c>
      <c r="X184" s="65">
        <f t="shared" si="24"/>
        <v>1</v>
      </c>
      <c r="Y184" s="65">
        <f t="shared" si="25"/>
        <v>0</v>
      </c>
      <c r="Z184" s="80">
        <f t="shared" si="26"/>
        <v>0</v>
      </c>
      <c r="AA184" s="81" t="str">
        <f t="shared" si="27"/>
        <v>SRSA</v>
      </c>
      <c r="AB184" s="64">
        <f t="shared" si="28"/>
        <v>1</v>
      </c>
      <c r="AC184" s="65">
        <f t="shared" si="29"/>
        <v>1</v>
      </c>
      <c r="AD184" s="80" t="str">
        <f t="shared" si="30"/>
        <v>Initial</v>
      </c>
      <c r="AE184" s="81" t="str">
        <f t="shared" si="31"/>
        <v>-</v>
      </c>
      <c r="AF184" s="64" t="str">
        <f t="shared" si="32"/>
        <v>SRSA</v>
      </c>
      <c r="AG184" s="82" t="s">
        <v>44</v>
      </c>
    </row>
    <row r="185" spans="1:33" ht="12.75">
      <c r="A185" s="62">
        <v>4111910</v>
      </c>
      <c r="B185" s="63">
        <v>2018</v>
      </c>
      <c r="C185" s="64" t="s">
        <v>597</v>
      </c>
      <c r="D185" s="65" t="s">
        <v>598</v>
      </c>
      <c r="E185" s="65" t="s">
        <v>297</v>
      </c>
      <c r="F185" s="66">
        <v>97720</v>
      </c>
      <c r="G185" s="67">
        <v>1565</v>
      </c>
      <c r="H185" s="68">
        <v>5415734833</v>
      </c>
      <c r="I185" s="69" t="s">
        <v>68</v>
      </c>
      <c r="J185" s="70" t="s">
        <v>43</v>
      </c>
      <c r="K185" s="71" t="s">
        <v>42</v>
      </c>
      <c r="L185" s="72">
        <v>13.2363662457</v>
      </c>
      <c r="M185" s="73" t="s">
        <v>72</v>
      </c>
      <c r="N185" s="74">
        <v>26.66666667</v>
      </c>
      <c r="O185" s="70" t="s">
        <v>43</v>
      </c>
      <c r="P185" s="75"/>
      <c r="Q185" s="71" t="str">
        <f t="shared" si="22"/>
        <v>NO</v>
      </c>
      <c r="R185" s="76" t="s">
        <v>43</v>
      </c>
      <c r="S185" s="77">
        <v>696.5</v>
      </c>
      <c r="T185" s="78">
        <v>0</v>
      </c>
      <c r="U185" s="78">
        <v>29.42183190045133</v>
      </c>
      <c r="V185" s="79">
        <v>377.0429552763154</v>
      </c>
      <c r="W185" s="64">
        <f t="shared" si="23"/>
        <v>1</v>
      </c>
      <c r="X185" s="65">
        <f t="shared" si="24"/>
        <v>1</v>
      </c>
      <c r="Y185" s="65">
        <f t="shared" si="25"/>
        <v>0</v>
      </c>
      <c r="Z185" s="80">
        <f t="shared" si="26"/>
        <v>0</v>
      </c>
      <c r="AA185" s="81" t="str">
        <f t="shared" si="27"/>
        <v>SRSA</v>
      </c>
      <c r="AB185" s="64">
        <f t="shared" si="28"/>
        <v>1</v>
      </c>
      <c r="AC185" s="65">
        <f t="shared" si="29"/>
        <v>1</v>
      </c>
      <c r="AD185" s="80" t="str">
        <f t="shared" si="30"/>
        <v>Initial</v>
      </c>
      <c r="AE185" s="81" t="str">
        <f t="shared" si="31"/>
        <v>-</v>
      </c>
      <c r="AF185" s="64" t="str">
        <f t="shared" si="32"/>
        <v>SRSA</v>
      </c>
      <c r="AG185" s="82" t="s">
        <v>44</v>
      </c>
    </row>
    <row r="186" spans="1:33" ht="12.75">
      <c r="A186" s="62">
        <v>4111940</v>
      </c>
      <c r="B186" s="63">
        <v>2003</v>
      </c>
      <c r="C186" s="64" t="s">
        <v>599</v>
      </c>
      <c r="D186" s="65" t="s">
        <v>600</v>
      </c>
      <c r="E186" s="65" t="s">
        <v>601</v>
      </c>
      <c r="F186" s="66">
        <v>97479</v>
      </c>
      <c r="G186" s="67">
        <v>9532</v>
      </c>
      <c r="H186" s="68">
        <v>5414592228</v>
      </c>
      <c r="I186" s="69" t="s">
        <v>40</v>
      </c>
      <c r="J186" s="70" t="s">
        <v>41</v>
      </c>
      <c r="K186" s="71" t="s">
        <v>42</v>
      </c>
      <c r="L186" s="72">
        <v>1367.2234492817</v>
      </c>
      <c r="M186" s="73"/>
      <c r="N186" s="74">
        <v>19.77287909</v>
      </c>
      <c r="O186" s="70" t="s">
        <v>41</v>
      </c>
      <c r="P186" s="75"/>
      <c r="Q186" s="71" t="str">
        <f t="shared" si="22"/>
        <v>NO</v>
      </c>
      <c r="R186" s="76" t="s">
        <v>43</v>
      </c>
      <c r="S186" s="77">
        <v>95342.42</v>
      </c>
      <c r="T186" s="78">
        <v>11777.41</v>
      </c>
      <c r="U186" s="78">
        <v>9934.422301129827</v>
      </c>
      <c r="V186" s="79">
        <v>8313.533928066567</v>
      </c>
      <c r="W186" s="64">
        <f t="shared" si="23"/>
        <v>0</v>
      </c>
      <c r="X186" s="65">
        <f t="shared" si="24"/>
        <v>0</v>
      </c>
      <c r="Y186" s="65">
        <f t="shared" si="25"/>
        <v>0</v>
      </c>
      <c r="Z186" s="80">
        <f t="shared" si="26"/>
        <v>0</v>
      </c>
      <c r="AA186" s="81" t="str">
        <f t="shared" si="27"/>
        <v>-</v>
      </c>
      <c r="AB186" s="64">
        <f t="shared" si="28"/>
        <v>1</v>
      </c>
      <c r="AC186" s="65">
        <f t="shared" si="29"/>
        <v>0</v>
      </c>
      <c r="AD186" s="80">
        <f t="shared" si="30"/>
        <v>0</v>
      </c>
      <c r="AE186" s="81" t="str">
        <f t="shared" si="31"/>
        <v>-</v>
      </c>
      <c r="AF186" s="64">
        <f t="shared" si="32"/>
        <v>0</v>
      </c>
      <c r="AG186" s="82" t="s">
        <v>44</v>
      </c>
    </row>
    <row r="187" spans="1:33" ht="12.75">
      <c r="A187" s="62">
        <v>4111970</v>
      </c>
      <c r="B187" s="63">
        <v>2102</v>
      </c>
      <c r="C187" s="64" t="s">
        <v>602</v>
      </c>
      <c r="D187" s="65" t="s">
        <v>603</v>
      </c>
      <c r="E187" s="65" t="s">
        <v>604</v>
      </c>
      <c r="F187" s="66">
        <v>97386</v>
      </c>
      <c r="G187" s="67">
        <v>2395</v>
      </c>
      <c r="H187" s="68">
        <v>5413677126</v>
      </c>
      <c r="I187" s="69" t="s">
        <v>48</v>
      </c>
      <c r="J187" s="70" t="s">
        <v>41</v>
      </c>
      <c r="K187" s="71" t="s">
        <v>42</v>
      </c>
      <c r="L187" s="72">
        <v>2064.58579480239</v>
      </c>
      <c r="M187" s="73"/>
      <c r="N187" s="74">
        <v>16.34433068</v>
      </c>
      <c r="O187" s="70" t="s">
        <v>41</v>
      </c>
      <c r="P187" s="75"/>
      <c r="Q187" s="71" t="str">
        <f t="shared" si="22"/>
        <v>NO</v>
      </c>
      <c r="R187" s="76" t="s">
        <v>43</v>
      </c>
      <c r="S187" s="77">
        <v>147901.92</v>
      </c>
      <c r="T187" s="78">
        <v>18262.41</v>
      </c>
      <c r="U187" s="78">
        <v>15465.039643387576</v>
      </c>
      <c r="V187" s="79">
        <v>13056.230064168107</v>
      </c>
      <c r="W187" s="64">
        <f t="shared" si="23"/>
        <v>0</v>
      </c>
      <c r="X187" s="65">
        <f t="shared" si="24"/>
        <v>0</v>
      </c>
      <c r="Y187" s="65">
        <f t="shared" si="25"/>
        <v>0</v>
      </c>
      <c r="Z187" s="80">
        <f t="shared" si="26"/>
        <v>0</v>
      </c>
      <c r="AA187" s="81" t="str">
        <f t="shared" si="27"/>
        <v>-</v>
      </c>
      <c r="AB187" s="64">
        <f t="shared" si="28"/>
        <v>1</v>
      </c>
      <c r="AC187" s="65">
        <f t="shared" si="29"/>
        <v>0</v>
      </c>
      <c r="AD187" s="80">
        <f t="shared" si="30"/>
        <v>0</v>
      </c>
      <c r="AE187" s="81" t="str">
        <f t="shared" si="31"/>
        <v>-</v>
      </c>
      <c r="AF187" s="64">
        <f t="shared" si="32"/>
        <v>0</v>
      </c>
      <c r="AG187" s="82" t="s">
        <v>44</v>
      </c>
    </row>
    <row r="188" spans="1:33" ht="12.75">
      <c r="A188" s="62">
        <v>4106900</v>
      </c>
      <c r="B188" s="63">
        <v>2055</v>
      </c>
      <c r="C188" s="64" t="s">
        <v>58</v>
      </c>
      <c r="D188" s="65" t="s">
        <v>59</v>
      </c>
      <c r="E188" s="65" t="s">
        <v>60</v>
      </c>
      <c r="F188" s="66">
        <v>97533</v>
      </c>
      <c r="G188" s="67">
        <v>160</v>
      </c>
      <c r="H188" s="68">
        <v>5418623111</v>
      </c>
      <c r="I188" s="69" t="s">
        <v>61</v>
      </c>
      <c r="J188" s="70" t="s">
        <v>41</v>
      </c>
      <c r="K188" s="71" t="s">
        <v>42</v>
      </c>
      <c r="L188" s="72">
        <v>5246.07526355919</v>
      </c>
      <c r="M188" s="73"/>
      <c r="N188" s="74">
        <v>21.18384215</v>
      </c>
      <c r="O188" s="70" t="s">
        <v>43</v>
      </c>
      <c r="P188" s="75"/>
      <c r="Q188" s="71" t="str">
        <f t="shared" si="22"/>
        <v>NO</v>
      </c>
      <c r="R188" s="76" t="s">
        <v>43</v>
      </c>
      <c r="S188" s="77">
        <v>516336.56</v>
      </c>
      <c r="T188" s="78">
        <v>62869.41</v>
      </c>
      <c r="U188" s="78">
        <v>49482.84663271054</v>
      </c>
      <c r="V188" s="79">
        <v>40135.282813438986</v>
      </c>
      <c r="W188" s="64">
        <f t="shared" si="23"/>
        <v>0</v>
      </c>
      <c r="X188" s="65">
        <f t="shared" si="24"/>
        <v>0</v>
      </c>
      <c r="Y188" s="65">
        <f t="shared" si="25"/>
        <v>0</v>
      </c>
      <c r="Z188" s="80">
        <f t="shared" si="26"/>
        <v>0</v>
      </c>
      <c r="AA188" s="81" t="str">
        <f t="shared" si="27"/>
        <v>-</v>
      </c>
      <c r="AB188" s="64">
        <f t="shared" si="28"/>
        <v>1</v>
      </c>
      <c r="AC188" s="65">
        <f t="shared" si="29"/>
        <v>1</v>
      </c>
      <c r="AD188" s="80" t="str">
        <f t="shared" si="30"/>
        <v>Initial</v>
      </c>
      <c r="AE188" s="81" t="str">
        <f t="shared" si="31"/>
        <v>RLIS</v>
      </c>
      <c r="AF188" s="64">
        <f t="shared" si="32"/>
        <v>0</v>
      </c>
      <c r="AG188" s="82" t="s">
        <v>44</v>
      </c>
    </row>
    <row r="189" spans="1:33" ht="12.75">
      <c r="A189" s="62">
        <v>4112240</v>
      </c>
      <c r="B189" s="63">
        <v>2242</v>
      </c>
      <c r="C189" s="64" t="s">
        <v>605</v>
      </c>
      <c r="D189" s="65" t="s">
        <v>606</v>
      </c>
      <c r="E189" s="65" t="s">
        <v>607</v>
      </c>
      <c r="F189" s="66">
        <v>97223</v>
      </c>
      <c r="G189" s="67">
        <v>8039</v>
      </c>
      <c r="H189" s="68">
        <v>5034314000</v>
      </c>
      <c r="I189" s="69" t="s">
        <v>277</v>
      </c>
      <c r="J189" s="70" t="s">
        <v>41</v>
      </c>
      <c r="K189" s="71" t="s">
        <v>42</v>
      </c>
      <c r="L189" s="72">
        <v>10734.2391595517</v>
      </c>
      <c r="M189" s="73"/>
      <c r="N189" s="74">
        <v>5.67087846</v>
      </c>
      <c r="O189" s="70" t="s">
        <v>41</v>
      </c>
      <c r="P189" s="75"/>
      <c r="Q189" s="71" t="str">
        <f t="shared" si="22"/>
        <v>NO</v>
      </c>
      <c r="R189" s="76" t="s">
        <v>41</v>
      </c>
      <c r="S189" s="77">
        <v>277268.54</v>
      </c>
      <c r="T189" s="78">
        <v>24239.65</v>
      </c>
      <c r="U189" s="78">
        <v>40823.09883621361</v>
      </c>
      <c r="V189" s="79">
        <v>42962.68769818141</v>
      </c>
      <c r="W189" s="64">
        <f t="shared" si="23"/>
        <v>0</v>
      </c>
      <c r="X189" s="65">
        <f t="shared" si="24"/>
        <v>0</v>
      </c>
      <c r="Y189" s="65">
        <f t="shared" si="25"/>
        <v>0</v>
      </c>
      <c r="Z189" s="80">
        <f t="shared" si="26"/>
        <v>0</v>
      </c>
      <c r="AA189" s="81" t="str">
        <f t="shared" si="27"/>
        <v>-</v>
      </c>
      <c r="AB189" s="64">
        <f t="shared" si="28"/>
        <v>0</v>
      </c>
      <c r="AC189" s="65">
        <f t="shared" si="29"/>
        <v>0</v>
      </c>
      <c r="AD189" s="80">
        <f t="shared" si="30"/>
        <v>0</v>
      </c>
      <c r="AE189" s="81" t="str">
        <f t="shared" si="31"/>
        <v>-</v>
      </c>
      <c r="AF189" s="64">
        <f t="shared" si="32"/>
        <v>0</v>
      </c>
      <c r="AG189" s="82" t="s">
        <v>44</v>
      </c>
    </row>
    <row r="190" spans="1:33" ht="12.75">
      <c r="A190" s="62">
        <v>4112320</v>
      </c>
      <c r="B190" s="63">
        <v>2197</v>
      </c>
      <c r="C190" s="64" t="s">
        <v>608</v>
      </c>
      <c r="D190" s="65" t="s">
        <v>609</v>
      </c>
      <c r="E190" s="65" t="s">
        <v>610</v>
      </c>
      <c r="F190" s="66">
        <v>97141</v>
      </c>
      <c r="G190" s="67">
        <v>9699</v>
      </c>
      <c r="H190" s="68">
        <v>5038424414</v>
      </c>
      <c r="I190" s="69" t="s">
        <v>48</v>
      </c>
      <c r="J190" s="70" t="s">
        <v>41</v>
      </c>
      <c r="K190" s="71" t="s">
        <v>42</v>
      </c>
      <c r="L190" s="72">
        <v>1851.30378657488</v>
      </c>
      <c r="M190" s="73"/>
      <c r="N190" s="74">
        <v>14.26809211</v>
      </c>
      <c r="O190" s="70" t="s">
        <v>41</v>
      </c>
      <c r="P190" s="75"/>
      <c r="Q190" s="71" t="str">
        <f t="shared" si="22"/>
        <v>NO</v>
      </c>
      <c r="R190" s="76" t="s">
        <v>43</v>
      </c>
      <c r="S190" s="77">
        <v>134206.89</v>
      </c>
      <c r="T190" s="78">
        <v>13823.36</v>
      </c>
      <c r="U190" s="78">
        <v>12504.228225841565</v>
      </c>
      <c r="V190" s="79">
        <v>11374.986055052266</v>
      </c>
      <c r="W190" s="64">
        <f t="shared" si="23"/>
        <v>0</v>
      </c>
      <c r="X190" s="65">
        <f t="shared" si="24"/>
        <v>0</v>
      </c>
      <c r="Y190" s="65">
        <f t="shared" si="25"/>
        <v>0</v>
      </c>
      <c r="Z190" s="80">
        <f t="shared" si="26"/>
        <v>0</v>
      </c>
      <c r="AA190" s="81" t="str">
        <f t="shared" si="27"/>
        <v>-</v>
      </c>
      <c r="AB190" s="64">
        <f t="shared" si="28"/>
        <v>1</v>
      </c>
      <c r="AC190" s="65">
        <f t="shared" si="29"/>
        <v>0</v>
      </c>
      <c r="AD190" s="80">
        <f t="shared" si="30"/>
        <v>0</v>
      </c>
      <c r="AE190" s="81" t="str">
        <f t="shared" si="31"/>
        <v>-</v>
      </c>
      <c r="AF190" s="64">
        <f t="shared" si="32"/>
        <v>0</v>
      </c>
      <c r="AG190" s="82" t="s">
        <v>44</v>
      </c>
    </row>
    <row r="191" spans="1:33" ht="12.75">
      <c r="A191" s="62">
        <v>4112360</v>
      </c>
      <c r="B191" s="63">
        <v>2222</v>
      </c>
      <c r="C191" s="64" t="s">
        <v>611</v>
      </c>
      <c r="D191" s="65" t="s">
        <v>612</v>
      </c>
      <c r="E191" s="65" t="s">
        <v>247</v>
      </c>
      <c r="F191" s="66">
        <v>97828</v>
      </c>
      <c r="G191" s="67">
        <v>1285</v>
      </c>
      <c r="H191" s="68">
        <v>5414264997</v>
      </c>
      <c r="I191" s="69" t="s">
        <v>68</v>
      </c>
      <c r="J191" s="70" t="s">
        <v>43</v>
      </c>
      <c r="K191" s="71" t="s">
        <v>42</v>
      </c>
      <c r="L191" s="72">
        <v>4.46719211823</v>
      </c>
      <c r="M191" s="73" t="s">
        <v>72</v>
      </c>
      <c r="N191" s="74">
        <v>20</v>
      </c>
      <c r="O191" s="70" t="s">
        <v>43</v>
      </c>
      <c r="P191" s="75"/>
      <c r="Q191" s="71" t="str">
        <f t="shared" si="22"/>
        <v>NO</v>
      </c>
      <c r="R191" s="76" t="s">
        <v>43</v>
      </c>
      <c r="S191" s="77">
        <v>466.89</v>
      </c>
      <c r="T191" s="78">
        <v>0</v>
      </c>
      <c r="U191" s="78">
        <v>7.409942849002556</v>
      </c>
      <c r="V191" s="79">
        <v>152.12662931664144</v>
      </c>
      <c r="W191" s="64">
        <f t="shared" si="23"/>
        <v>1</v>
      </c>
      <c r="X191" s="65">
        <f t="shared" si="24"/>
        <v>1</v>
      </c>
      <c r="Y191" s="65">
        <f t="shared" si="25"/>
        <v>0</v>
      </c>
      <c r="Z191" s="80">
        <f t="shared" si="26"/>
        <v>0</v>
      </c>
      <c r="AA191" s="81" t="str">
        <f t="shared" si="27"/>
        <v>SRSA</v>
      </c>
      <c r="AB191" s="64">
        <f t="shared" si="28"/>
        <v>1</v>
      </c>
      <c r="AC191" s="65">
        <f t="shared" si="29"/>
        <v>1</v>
      </c>
      <c r="AD191" s="80" t="str">
        <f t="shared" si="30"/>
        <v>Initial</v>
      </c>
      <c r="AE191" s="81" t="str">
        <f t="shared" si="31"/>
        <v>-</v>
      </c>
      <c r="AF191" s="64" t="str">
        <f t="shared" si="32"/>
        <v>SRSA</v>
      </c>
      <c r="AG191" s="82" t="s">
        <v>44</v>
      </c>
    </row>
    <row r="192" spans="1:33" ht="12.75">
      <c r="A192" s="62">
        <v>4112540</v>
      </c>
      <c r="B192" s="63">
        <v>2210</v>
      </c>
      <c r="C192" s="64" t="s">
        <v>613</v>
      </c>
      <c r="D192" s="65" t="s">
        <v>576</v>
      </c>
      <c r="E192" s="65" t="s">
        <v>614</v>
      </c>
      <c r="F192" s="66">
        <v>97880</v>
      </c>
      <c r="G192" s="67">
        <v>218</v>
      </c>
      <c r="H192" s="68">
        <v>5414273731</v>
      </c>
      <c r="I192" s="69" t="s">
        <v>68</v>
      </c>
      <c r="J192" s="70" t="s">
        <v>43</v>
      </c>
      <c r="K192" s="71" t="s">
        <v>42</v>
      </c>
      <c r="L192" s="72">
        <v>52.09614375911</v>
      </c>
      <c r="M192" s="73"/>
      <c r="N192" s="74">
        <v>11.53846154</v>
      </c>
      <c r="O192" s="70" t="s">
        <v>41</v>
      </c>
      <c r="P192" s="75"/>
      <c r="Q192" s="71" t="str">
        <f t="shared" si="22"/>
        <v>NO</v>
      </c>
      <c r="R192" s="76" t="s">
        <v>43</v>
      </c>
      <c r="S192" s="77">
        <v>3045.47</v>
      </c>
      <c r="T192" s="78">
        <v>46.05</v>
      </c>
      <c r="U192" s="78">
        <v>140.67754340852196</v>
      </c>
      <c r="V192" s="79">
        <v>792.110730199284</v>
      </c>
      <c r="W192" s="64">
        <f t="shared" si="23"/>
        <v>1</v>
      </c>
      <c r="X192" s="65">
        <f t="shared" si="24"/>
        <v>1</v>
      </c>
      <c r="Y192" s="65">
        <f t="shared" si="25"/>
        <v>0</v>
      </c>
      <c r="Z192" s="80">
        <f t="shared" si="26"/>
        <v>0</v>
      </c>
      <c r="AA192" s="81" t="str">
        <f t="shared" si="27"/>
        <v>SRSA</v>
      </c>
      <c r="AB192" s="64">
        <f t="shared" si="28"/>
        <v>1</v>
      </c>
      <c r="AC192" s="65">
        <f t="shared" si="29"/>
        <v>0</v>
      </c>
      <c r="AD192" s="80">
        <f t="shared" si="30"/>
        <v>0</v>
      </c>
      <c r="AE192" s="81" t="str">
        <f t="shared" si="31"/>
        <v>-</v>
      </c>
      <c r="AF192" s="64">
        <f t="shared" si="32"/>
        <v>0</v>
      </c>
      <c r="AG192" s="82" t="s">
        <v>44</v>
      </c>
    </row>
    <row r="193" spans="1:33" ht="12.75">
      <c r="A193" s="62">
        <v>4112600</v>
      </c>
      <c r="B193" s="63">
        <v>2204</v>
      </c>
      <c r="C193" s="64" t="s">
        <v>62</v>
      </c>
      <c r="D193" s="65" t="s">
        <v>63</v>
      </c>
      <c r="E193" s="65" t="s">
        <v>64</v>
      </c>
      <c r="F193" s="66">
        <v>97882</v>
      </c>
      <c r="G193" s="67">
        <v>6201</v>
      </c>
      <c r="H193" s="68">
        <v>5419226500</v>
      </c>
      <c r="I193" s="69" t="s">
        <v>40</v>
      </c>
      <c r="J193" s="70" t="s">
        <v>41</v>
      </c>
      <c r="K193" s="71" t="s">
        <v>42</v>
      </c>
      <c r="L193" s="72">
        <v>1137.43784530392</v>
      </c>
      <c r="M193" s="73"/>
      <c r="N193" s="74">
        <v>20.93918399</v>
      </c>
      <c r="O193" s="70" t="s">
        <v>43</v>
      </c>
      <c r="P193" s="75"/>
      <c r="Q193" s="71" t="str">
        <f t="shared" si="22"/>
        <v>NO</v>
      </c>
      <c r="R193" s="76" t="s">
        <v>43</v>
      </c>
      <c r="S193" s="77">
        <v>67364.75</v>
      </c>
      <c r="T193" s="78">
        <v>11203.13</v>
      </c>
      <c r="U193" s="78">
        <v>9252.270547630023</v>
      </c>
      <c r="V193" s="79">
        <v>10662.25929826768</v>
      </c>
      <c r="W193" s="64">
        <f t="shared" si="23"/>
        <v>0</v>
      </c>
      <c r="X193" s="65">
        <f t="shared" si="24"/>
        <v>0</v>
      </c>
      <c r="Y193" s="65">
        <f t="shared" si="25"/>
        <v>0</v>
      </c>
      <c r="Z193" s="80">
        <f t="shared" si="26"/>
        <v>0</v>
      </c>
      <c r="AA193" s="81" t="str">
        <f t="shared" si="27"/>
        <v>-</v>
      </c>
      <c r="AB193" s="64">
        <f t="shared" si="28"/>
        <v>1</v>
      </c>
      <c r="AC193" s="65">
        <f t="shared" si="29"/>
        <v>1</v>
      </c>
      <c r="AD193" s="80" t="str">
        <f t="shared" si="30"/>
        <v>Initial</v>
      </c>
      <c r="AE193" s="81" t="str">
        <f t="shared" si="31"/>
        <v>RLIS</v>
      </c>
      <c r="AF193" s="64">
        <f t="shared" si="32"/>
        <v>0</v>
      </c>
      <c r="AG193" s="82" t="s">
        <v>44</v>
      </c>
    </row>
    <row r="194" spans="1:33" ht="12.75">
      <c r="A194" s="62">
        <v>4112690</v>
      </c>
      <c r="B194" s="63">
        <v>2213</v>
      </c>
      <c r="C194" s="64" t="s">
        <v>615</v>
      </c>
      <c r="D194" s="65" t="s">
        <v>616</v>
      </c>
      <c r="E194" s="65" t="s">
        <v>617</v>
      </c>
      <c r="F194" s="66">
        <v>97883</v>
      </c>
      <c r="G194" s="67">
        <v>500</v>
      </c>
      <c r="H194" s="68">
        <v>5415626115</v>
      </c>
      <c r="I194" s="69" t="s">
        <v>68</v>
      </c>
      <c r="J194" s="70" t="s">
        <v>43</v>
      </c>
      <c r="K194" s="71" t="s">
        <v>42</v>
      </c>
      <c r="L194" s="72">
        <v>440.10372798435</v>
      </c>
      <c r="M194" s="73"/>
      <c r="N194" s="74">
        <v>17.12328767</v>
      </c>
      <c r="O194" s="70" t="s">
        <v>41</v>
      </c>
      <c r="P194" s="75"/>
      <c r="Q194" s="71" t="str">
        <f t="shared" si="22"/>
        <v>NO</v>
      </c>
      <c r="R194" s="76" t="s">
        <v>43</v>
      </c>
      <c r="S194" s="77">
        <v>33451.05</v>
      </c>
      <c r="T194" s="78">
        <v>3500.17</v>
      </c>
      <c r="U194" s="78">
        <v>3032.0760650337597</v>
      </c>
      <c r="V194" s="79">
        <v>4151.150380167014</v>
      </c>
      <c r="W194" s="64">
        <f t="shared" si="23"/>
        <v>1</v>
      </c>
      <c r="X194" s="65">
        <f t="shared" si="24"/>
        <v>1</v>
      </c>
      <c r="Y194" s="65">
        <f t="shared" si="25"/>
        <v>0</v>
      </c>
      <c r="Z194" s="80">
        <f t="shared" si="26"/>
        <v>0</v>
      </c>
      <c r="AA194" s="81" t="str">
        <f t="shared" si="27"/>
        <v>SRSA</v>
      </c>
      <c r="AB194" s="64">
        <f t="shared" si="28"/>
        <v>1</v>
      </c>
      <c r="AC194" s="65">
        <f t="shared" si="29"/>
        <v>0</v>
      </c>
      <c r="AD194" s="80">
        <f t="shared" si="30"/>
        <v>0</v>
      </c>
      <c r="AE194" s="81" t="str">
        <f t="shared" si="31"/>
        <v>-</v>
      </c>
      <c r="AF194" s="64">
        <f t="shared" si="32"/>
        <v>0</v>
      </c>
      <c r="AG194" s="82" t="s">
        <v>44</v>
      </c>
    </row>
    <row r="195" spans="1:33" ht="12.75">
      <c r="A195" s="62">
        <v>4100014</v>
      </c>
      <c r="B195" s="63">
        <v>2116</v>
      </c>
      <c r="C195" s="64" t="s">
        <v>65</v>
      </c>
      <c r="D195" s="65" t="s">
        <v>66</v>
      </c>
      <c r="E195" s="65" t="s">
        <v>67</v>
      </c>
      <c r="F195" s="66">
        <v>97918</v>
      </c>
      <c r="G195" s="67">
        <v>1599</v>
      </c>
      <c r="H195" s="68">
        <v>5414730201</v>
      </c>
      <c r="I195" s="69" t="s">
        <v>68</v>
      </c>
      <c r="J195" s="70" t="s">
        <v>43</v>
      </c>
      <c r="K195" s="71" t="s">
        <v>42</v>
      </c>
      <c r="L195" s="72">
        <v>861.02210884352</v>
      </c>
      <c r="M195" s="73"/>
      <c r="N195" s="74">
        <v>21.85548617</v>
      </c>
      <c r="O195" s="70" t="s">
        <v>43</v>
      </c>
      <c r="P195" s="75"/>
      <c r="Q195" s="71" t="str">
        <f t="shared" si="22"/>
        <v>NO</v>
      </c>
      <c r="R195" s="76" t="s">
        <v>43</v>
      </c>
      <c r="S195" s="77">
        <v>78739.01</v>
      </c>
      <c r="T195" s="78">
        <v>11110.17</v>
      </c>
      <c r="U195" s="78">
        <v>8469.390478432622</v>
      </c>
      <c r="V195" s="79">
        <v>10533.432117211514</v>
      </c>
      <c r="W195" s="64">
        <f t="shared" si="23"/>
        <v>1</v>
      </c>
      <c r="X195" s="65">
        <f t="shared" si="24"/>
        <v>0</v>
      </c>
      <c r="Y195" s="65">
        <f t="shared" si="25"/>
        <v>0</v>
      </c>
      <c r="Z195" s="80">
        <f t="shared" si="26"/>
        <v>0</v>
      </c>
      <c r="AA195" s="81" t="str">
        <f t="shared" si="27"/>
        <v>-</v>
      </c>
      <c r="AB195" s="64">
        <f t="shared" si="28"/>
        <v>1</v>
      </c>
      <c r="AC195" s="65">
        <f t="shared" si="29"/>
        <v>1</v>
      </c>
      <c r="AD195" s="80" t="str">
        <f t="shared" si="30"/>
        <v>Initial</v>
      </c>
      <c r="AE195" s="81" t="str">
        <f t="shared" si="31"/>
        <v>RLIS</v>
      </c>
      <c r="AF195" s="64">
        <f t="shared" si="32"/>
        <v>0</v>
      </c>
      <c r="AG195" s="82" t="s">
        <v>44</v>
      </c>
    </row>
    <row r="196" spans="1:33" ht="12.75">
      <c r="A196" s="62">
        <v>4112930</v>
      </c>
      <c r="B196" s="63">
        <v>1947</v>
      </c>
      <c r="C196" s="64" t="s">
        <v>618</v>
      </c>
      <c r="D196" s="65" t="s">
        <v>619</v>
      </c>
      <c r="E196" s="65" t="s">
        <v>620</v>
      </c>
      <c r="F196" s="66">
        <v>97064</v>
      </c>
      <c r="G196" s="67">
        <v>1298</v>
      </c>
      <c r="H196" s="68">
        <v>5034295891</v>
      </c>
      <c r="I196" s="69" t="s">
        <v>79</v>
      </c>
      <c r="J196" s="70" t="s">
        <v>43</v>
      </c>
      <c r="K196" s="71" t="s">
        <v>42</v>
      </c>
      <c r="L196" s="72">
        <v>649.78954112688</v>
      </c>
      <c r="M196" s="73"/>
      <c r="N196" s="74">
        <v>10.26200873</v>
      </c>
      <c r="O196" s="70" t="s">
        <v>41</v>
      </c>
      <c r="P196" s="75"/>
      <c r="Q196" s="71" t="str">
        <f t="shared" si="22"/>
        <v>NO</v>
      </c>
      <c r="R196" s="76" t="s">
        <v>43</v>
      </c>
      <c r="S196" s="77">
        <v>46041.67</v>
      </c>
      <c r="T196" s="78">
        <v>4070.74</v>
      </c>
      <c r="U196" s="78">
        <v>4224.943462249778</v>
      </c>
      <c r="V196" s="79">
        <v>6060.2748816843105</v>
      </c>
      <c r="W196" s="64">
        <f t="shared" si="23"/>
        <v>1</v>
      </c>
      <c r="X196" s="65">
        <f t="shared" si="24"/>
        <v>0</v>
      </c>
      <c r="Y196" s="65">
        <f t="shared" si="25"/>
        <v>0</v>
      </c>
      <c r="Z196" s="80">
        <f t="shared" si="26"/>
        <v>0</v>
      </c>
      <c r="AA196" s="81" t="str">
        <f t="shared" si="27"/>
        <v>-</v>
      </c>
      <c r="AB196" s="64">
        <f t="shared" si="28"/>
        <v>1</v>
      </c>
      <c r="AC196" s="65">
        <f t="shared" si="29"/>
        <v>0</v>
      </c>
      <c r="AD196" s="80">
        <f t="shared" si="30"/>
        <v>0</v>
      </c>
      <c r="AE196" s="81" t="str">
        <f t="shared" si="31"/>
        <v>-</v>
      </c>
      <c r="AF196" s="64">
        <f t="shared" si="32"/>
        <v>0</v>
      </c>
      <c r="AG196" s="82" t="s">
        <v>44</v>
      </c>
    </row>
    <row r="197" spans="1:33" ht="12.75">
      <c r="A197" s="62">
        <v>4112990</v>
      </c>
      <c r="B197" s="63">
        <v>2220</v>
      </c>
      <c r="C197" s="64" t="s">
        <v>621</v>
      </c>
      <c r="D197" s="65" t="s">
        <v>622</v>
      </c>
      <c r="E197" s="65" t="s">
        <v>623</v>
      </c>
      <c r="F197" s="66">
        <v>97885</v>
      </c>
      <c r="G197" s="67">
        <v>425</v>
      </c>
      <c r="H197" s="68">
        <v>5418862061</v>
      </c>
      <c r="I197" s="69" t="s">
        <v>68</v>
      </c>
      <c r="J197" s="70" t="s">
        <v>43</v>
      </c>
      <c r="K197" s="71" t="s">
        <v>42</v>
      </c>
      <c r="L197" s="72">
        <v>254.65</v>
      </c>
      <c r="M197" s="73" t="s">
        <v>72</v>
      </c>
      <c r="N197" s="74">
        <v>18.26086957</v>
      </c>
      <c r="O197" s="70" t="s">
        <v>41</v>
      </c>
      <c r="P197" s="75"/>
      <c r="Q197" s="71" t="str">
        <f aca="true" t="shared" si="33" ref="Q197:Q204">IF(AND(ISNUMBER(P197),P197&gt;=20),"YES","NO")</f>
        <v>NO</v>
      </c>
      <c r="R197" s="76" t="s">
        <v>43</v>
      </c>
      <c r="S197" s="77">
        <v>22084.64</v>
      </c>
      <c r="T197" s="78">
        <v>3334.53</v>
      </c>
      <c r="U197" s="78">
        <v>2539.147493328927</v>
      </c>
      <c r="V197" s="79">
        <v>2981.4269942078645</v>
      </c>
      <c r="W197" s="64">
        <f aca="true" t="shared" si="34" ref="W197:W204">IF(OR(J197="YES",K197="YES"),1,0)</f>
        <v>1</v>
      </c>
      <c r="X197" s="65">
        <f aca="true" t="shared" si="35" ref="X197:X204">IF(OR(AND(ISNUMBER(L197),AND(L197&gt;0,L197&lt;600)),AND(ISNUMBER(L197),AND(L197&gt;0,M197="YES"))),1,0)</f>
        <v>1</v>
      </c>
      <c r="Y197" s="65">
        <f aca="true" t="shared" si="36" ref="Y197:Y204">IF(AND(OR(J197="YES",K197="YES"),(W197=0)),"Trouble",0)</f>
        <v>0</v>
      </c>
      <c r="Z197" s="80">
        <f aca="true" t="shared" si="37" ref="Z197:Z204">IF(AND(OR(AND(ISNUMBER(L197),AND(L197&gt;0,L197&lt;600)),AND(ISNUMBER(L197),AND(L197&gt;0,M197="YES"))),(X197=0)),"Trouble",0)</f>
        <v>0</v>
      </c>
      <c r="AA197" s="81" t="str">
        <f aca="true" t="shared" si="38" ref="AA197:AA204">IF(AND(W197=1,X197=1),"SRSA","-")</f>
        <v>SRSA</v>
      </c>
      <c r="AB197" s="64">
        <f aca="true" t="shared" si="39" ref="AB197:AB204">IF(R197="YES",1,0)</f>
        <v>1</v>
      </c>
      <c r="AC197" s="65">
        <f aca="true" t="shared" si="40" ref="AC197:AC204">IF(OR(AND(ISNUMBER(P197),P197&gt;=20),(AND(ISNUMBER(P197)=FALSE,AND(ISNUMBER(N197),N197&gt;=20)))),1,0)</f>
        <v>0</v>
      </c>
      <c r="AD197" s="80">
        <f aca="true" t="shared" si="41" ref="AD197:AD204">IF(AND(AB197=1,AC197=1),"Initial",0)</f>
        <v>0</v>
      </c>
      <c r="AE197" s="81" t="str">
        <f aca="true" t="shared" si="42" ref="AE197:AE204">IF(AND(AND(AD197="Initial",AF197=0),AND(ISNUMBER(L197),L197&gt;0)),"RLIS","-")</f>
        <v>-</v>
      </c>
      <c r="AF197" s="64">
        <f aca="true" t="shared" si="43" ref="AF197:AF204">IF(AND(AA197="SRSA",AD197="Initial"),"SRSA",0)</f>
        <v>0</v>
      </c>
      <c r="AG197" s="82" t="s">
        <v>44</v>
      </c>
    </row>
    <row r="198" spans="1:33" ht="12.75">
      <c r="A198" s="62">
        <v>4113080</v>
      </c>
      <c r="B198" s="63">
        <v>1936</v>
      </c>
      <c r="C198" s="64" t="s">
        <v>624</v>
      </c>
      <c r="D198" s="65" t="s">
        <v>625</v>
      </c>
      <c r="E198" s="65" t="s">
        <v>626</v>
      </c>
      <c r="F198" s="66">
        <v>97146</v>
      </c>
      <c r="G198" s="67">
        <v>9799</v>
      </c>
      <c r="H198" s="68">
        <v>5038612281</v>
      </c>
      <c r="I198" s="69" t="s">
        <v>48</v>
      </c>
      <c r="J198" s="70" t="s">
        <v>41</v>
      </c>
      <c r="K198" s="71" t="s">
        <v>42</v>
      </c>
      <c r="L198" s="72">
        <v>733.3304597701</v>
      </c>
      <c r="M198" s="73"/>
      <c r="N198" s="74">
        <v>13.18795431</v>
      </c>
      <c r="O198" s="70" t="s">
        <v>41</v>
      </c>
      <c r="P198" s="75"/>
      <c r="Q198" s="71" t="str">
        <f t="shared" si="33"/>
        <v>NO</v>
      </c>
      <c r="R198" s="76" t="s">
        <v>43</v>
      </c>
      <c r="S198" s="77">
        <v>37735.99</v>
      </c>
      <c r="T198" s="78">
        <v>4604.66</v>
      </c>
      <c r="U198" s="78">
        <v>4532.08507554782</v>
      </c>
      <c r="V198" s="79">
        <v>7386.331313515367</v>
      </c>
      <c r="W198" s="64">
        <f t="shared" si="34"/>
        <v>0</v>
      </c>
      <c r="X198" s="65">
        <f t="shared" si="35"/>
        <v>0</v>
      </c>
      <c r="Y198" s="65">
        <f t="shared" si="36"/>
        <v>0</v>
      </c>
      <c r="Z198" s="80">
        <f t="shared" si="37"/>
        <v>0</v>
      </c>
      <c r="AA198" s="81" t="str">
        <f t="shared" si="38"/>
        <v>-</v>
      </c>
      <c r="AB198" s="64">
        <f t="shared" si="39"/>
        <v>1</v>
      </c>
      <c r="AC198" s="65">
        <f t="shared" si="40"/>
        <v>0</v>
      </c>
      <c r="AD198" s="80">
        <f t="shared" si="41"/>
        <v>0</v>
      </c>
      <c r="AE198" s="81" t="str">
        <f t="shared" si="42"/>
        <v>-</v>
      </c>
      <c r="AF198" s="64">
        <f t="shared" si="43"/>
        <v>0</v>
      </c>
      <c r="AG198" s="82" t="s">
        <v>44</v>
      </c>
    </row>
    <row r="199" spans="1:33" ht="12.75">
      <c r="A199" s="62">
        <v>4113170</v>
      </c>
      <c r="B199" s="63">
        <v>1922</v>
      </c>
      <c r="C199" s="64" t="s">
        <v>627</v>
      </c>
      <c r="D199" s="65" t="s">
        <v>628</v>
      </c>
      <c r="E199" s="65" t="s">
        <v>629</v>
      </c>
      <c r="F199" s="66">
        <v>97068</v>
      </c>
      <c r="G199" s="67">
        <v>35</v>
      </c>
      <c r="H199" s="68">
        <v>5036737000</v>
      </c>
      <c r="I199" s="69" t="s">
        <v>262</v>
      </c>
      <c r="J199" s="70" t="s">
        <v>41</v>
      </c>
      <c r="K199" s="71" t="s">
        <v>42</v>
      </c>
      <c r="L199" s="72">
        <v>7189.8861963903</v>
      </c>
      <c r="M199" s="73"/>
      <c r="N199" s="74">
        <v>4.18054439</v>
      </c>
      <c r="O199" s="70" t="s">
        <v>41</v>
      </c>
      <c r="P199" s="75"/>
      <c r="Q199" s="71" t="str">
        <f t="shared" si="33"/>
        <v>NO</v>
      </c>
      <c r="R199" s="76" t="s">
        <v>41</v>
      </c>
      <c r="S199" s="77">
        <v>150538.51</v>
      </c>
      <c r="T199" s="78">
        <v>7841.75</v>
      </c>
      <c r="U199" s="78">
        <v>22126.313645800852</v>
      </c>
      <c r="V199" s="79">
        <v>27880.22871864112</v>
      </c>
      <c r="W199" s="64">
        <f t="shared" si="34"/>
        <v>0</v>
      </c>
      <c r="X199" s="65">
        <f t="shared" si="35"/>
        <v>0</v>
      </c>
      <c r="Y199" s="65">
        <f t="shared" si="36"/>
        <v>0</v>
      </c>
      <c r="Z199" s="80">
        <f t="shared" si="37"/>
        <v>0</v>
      </c>
      <c r="AA199" s="81" t="str">
        <f t="shared" si="38"/>
        <v>-</v>
      </c>
      <c r="AB199" s="64">
        <f t="shared" si="39"/>
        <v>0</v>
      </c>
      <c r="AC199" s="65">
        <f t="shared" si="40"/>
        <v>0</v>
      </c>
      <c r="AD199" s="80">
        <f t="shared" si="41"/>
        <v>0</v>
      </c>
      <c r="AE199" s="81" t="str">
        <f t="shared" si="42"/>
        <v>-</v>
      </c>
      <c r="AF199" s="64">
        <f t="shared" si="43"/>
        <v>0</v>
      </c>
      <c r="AG199" s="82" t="s">
        <v>44</v>
      </c>
    </row>
    <row r="200" spans="1:33" ht="12.75">
      <c r="A200" s="62">
        <v>4113350</v>
      </c>
      <c r="B200" s="63">
        <v>2255</v>
      </c>
      <c r="C200" s="64" t="s">
        <v>630</v>
      </c>
      <c r="D200" s="65" t="s">
        <v>631</v>
      </c>
      <c r="E200" s="65" t="s">
        <v>632</v>
      </c>
      <c r="F200" s="66">
        <v>97396</v>
      </c>
      <c r="G200" s="67">
        <v>2717</v>
      </c>
      <c r="H200" s="68">
        <v>5038764525</v>
      </c>
      <c r="I200" s="69" t="s">
        <v>405</v>
      </c>
      <c r="J200" s="70" t="s">
        <v>43</v>
      </c>
      <c r="K200" s="71" t="s">
        <v>42</v>
      </c>
      <c r="L200" s="72">
        <v>837.10470316899</v>
      </c>
      <c r="M200" s="73"/>
      <c r="N200" s="74">
        <v>12.47803163</v>
      </c>
      <c r="O200" s="70" t="s">
        <v>41</v>
      </c>
      <c r="P200" s="75"/>
      <c r="Q200" s="71" t="str">
        <f t="shared" si="33"/>
        <v>NO</v>
      </c>
      <c r="R200" s="76" t="s">
        <v>43</v>
      </c>
      <c r="S200" s="77">
        <v>61884.88</v>
      </c>
      <c r="T200" s="78">
        <v>5923.55</v>
      </c>
      <c r="U200" s="78">
        <v>5442.626965017465</v>
      </c>
      <c r="V200" s="79">
        <v>8828.83770936991</v>
      </c>
      <c r="W200" s="64">
        <f t="shared" si="34"/>
        <v>1</v>
      </c>
      <c r="X200" s="65">
        <f t="shared" si="35"/>
        <v>0</v>
      </c>
      <c r="Y200" s="65">
        <f t="shared" si="36"/>
        <v>0</v>
      </c>
      <c r="Z200" s="80">
        <f t="shared" si="37"/>
        <v>0</v>
      </c>
      <c r="AA200" s="81" t="str">
        <f t="shared" si="38"/>
        <v>-</v>
      </c>
      <c r="AB200" s="64">
        <f t="shared" si="39"/>
        <v>1</v>
      </c>
      <c r="AC200" s="65">
        <f t="shared" si="40"/>
        <v>0</v>
      </c>
      <c r="AD200" s="80">
        <f t="shared" si="41"/>
        <v>0</v>
      </c>
      <c r="AE200" s="81" t="str">
        <f t="shared" si="42"/>
        <v>-</v>
      </c>
      <c r="AF200" s="64">
        <f t="shared" si="43"/>
        <v>0</v>
      </c>
      <c r="AG200" s="82" t="s">
        <v>44</v>
      </c>
    </row>
    <row r="201" spans="1:33" ht="12.75">
      <c r="A201" s="62">
        <v>4113490</v>
      </c>
      <c r="B201" s="63">
        <v>2002</v>
      </c>
      <c r="C201" s="64" t="s">
        <v>633</v>
      </c>
      <c r="D201" s="65" t="s">
        <v>634</v>
      </c>
      <c r="E201" s="65" t="s">
        <v>635</v>
      </c>
      <c r="F201" s="66">
        <v>97496</v>
      </c>
      <c r="G201" s="67">
        <v>8568</v>
      </c>
      <c r="H201" s="68">
        <v>5416793000</v>
      </c>
      <c r="I201" s="69" t="s">
        <v>287</v>
      </c>
      <c r="J201" s="70" t="s">
        <v>41</v>
      </c>
      <c r="K201" s="71" t="s">
        <v>42</v>
      </c>
      <c r="L201" s="72">
        <v>1412.598757177</v>
      </c>
      <c r="M201" s="73"/>
      <c r="N201" s="74">
        <v>13.12217195</v>
      </c>
      <c r="O201" s="70" t="s">
        <v>41</v>
      </c>
      <c r="P201" s="75"/>
      <c r="Q201" s="71" t="str">
        <f t="shared" si="33"/>
        <v>NO</v>
      </c>
      <c r="R201" s="76" t="s">
        <v>43</v>
      </c>
      <c r="S201" s="77">
        <v>113322.93</v>
      </c>
      <c r="T201" s="78">
        <v>10730.6</v>
      </c>
      <c r="U201" s="78">
        <v>9937.586546492566</v>
      </c>
      <c r="V201" s="79">
        <v>10000.283138677263</v>
      </c>
      <c r="W201" s="64">
        <f t="shared" si="34"/>
        <v>0</v>
      </c>
      <c r="X201" s="65">
        <f t="shared" si="35"/>
        <v>0</v>
      </c>
      <c r="Y201" s="65">
        <f t="shared" si="36"/>
        <v>0</v>
      </c>
      <c r="Z201" s="80">
        <f t="shared" si="37"/>
        <v>0</v>
      </c>
      <c r="AA201" s="81" t="str">
        <f t="shared" si="38"/>
        <v>-</v>
      </c>
      <c r="AB201" s="64">
        <f t="shared" si="39"/>
        <v>1</v>
      </c>
      <c r="AC201" s="65">
        <f t="shared" si="40"/>
        <v>0</v>
      </c>
      <c r="AD201" s="80">
        <f t="shared" si="41"/>
        <v>0</v>
      </c>
      <c r="AE201" s="81" t="str">
        <f t="shared" si="42"/>
        <v>-</v>
      </c>
      <c r="AF201" s="64">
        <f t="shared" si="43"/>
        <v>0</v>
      </c>
      <c r="AG201" s="82" t="s">
        <v>44</v>
      </c>
    </row>
    <row r="202" spans="1:33" ht="12.75">
      <c r="A202" s="62">
        <v>4113530</v>
      </c>
      <c r="B202" s="63">
        <v>2146</v>
      </c>
      <c r="C202" s="64" t="s">
        <v>636</v>
      </c>
      <c r="D202" s="65" t="s">
        <v>637</v>
      </c>
      <c r="E202" s="65" t="s">
        <v>638</v>
      </c>
      <c r="F202" s="66">
        <v>97071</v>
      </c>
      <c r="G202" s="67">
        <v>9602</v>
      </c>
      <c r="H202" s="68">
        <v>5039819555</v>
      </c>
      <c r="I202" s="69" t="s">
        <v>196</v>
      </c>
      <c r="J202" s="70" t="s">
        <v>41</v>
      </c>
      <c r="K202" s="71" t="s">
        <v>42</v>
      </c>
      <c r="L202" s="72">
        <v>4112.67064764962</v>
      </c>
      <c r="M202" s="73"/>
      <c r="N202" s="74">
        <v>23.78984652</v>
      </c>
      <c r="O202" s="70" t="s">
        <v>43</v>
      </c>
      <c r="P202" s="75"/>
      <c r="Q202" s="71" t="str">
        <f t="shared" si="33"/>
        <v>NO</v>
      </c>
      <c r="R202" s="76" t="s">
        <v>41</v>
      </c>
      <c r="S202" s="77">
        <v>365757.66</v>
      </c>
      <c r="T202" s="78">
        <v>57387.54</v>
      </c>
      <c r="U202" s="78">
        <v>42210.83069198915</v>
      </c>
      <c r="V202" s="79">
        <v>27877.640543463618</v>
      </c>
      <c r="W202" s="64">
        <f t="shared" si="34"/>
        <v>0</v>
      </c>
      <c r="X202" s="65">
        <f t="shared" si="35"/>
        <v>0</v>
      </c>
      <c r="Y202" s="65">
        <f t="shared" si="36"/>
        <v>0</v>
      </c>
      <c r="Z202" s="80">
        <f t="shared" si="37"/>
        <v>0</v>
      </c>
      <c r="AA202" s="81" t="str">
        <f t="shared" si="38"/>
        <v>-</v>
      </c>
      <c r="AB202" s="64">
        <f t="shared" si="39"/>
        <v>0</v>
      </c>
      <c r="AC202" s="65">
        <f t="shared" si="40"/>
        <v>1</v>
      </c>
      <c r="AD202" s="80">
        <f t="shared" si="41"/>
        <v>0</v>
      </c>
      <c r="AE202" s="81" t="str">
        <f t="shared" si="42"/>
        <v>-</v>
      </c>
      <c r="AF202" s="64">
        <f t="shared" si="43"/>
        <v>0</v>
      </c>
      <c r="AG202" s="82" t="s">
        <v>44</v>
      </c>
    </row>
    <row r="203" spans="1:33" ht="12.75">
      <c r="A203" s="62">
        <v>4100016</v>
      </c>
      <c r="B203" s="63">
        <v>2251</v>
      </c>
      <c r="C203" s="64" t="s">
        <v>639</v>
      </c>
      <c r="D203" s="65" t="s">
        <v>191</v>
      </c>
      <c r="E203" s="65" t="s">
        <v>640</v>
      </c>
      <c r="F203" s="66">
        <v>97148</v>
      </c>
      <c r="G203" s="67">
        <v>68</v>
      </c>
      <c r="H203" s="68">
        <v>5036624911</v>
      </c>
      <c r="I203" s="69" t="s">
        <v>79</v>
      </c>
      <c r="J203" s="70" t="s">
        <v>43</v>
      </c>
      <c r="K203" s="71" t="s">
        <v>42</v>
      </c>
      <c r="L203" s="72">
        <v>1121.58940230997</v>
      </c>
      <c r="M203" s="73"/>
      <c r="N203" s="74">
        <v>7.217261905</v>
      </c>
      <c r="O203" s="70" t="s">
        <v>41</v>
      </c>
      <c r="P203" s="75"/>
      <c r="Q203" s="71" t="str">
        <f t="shared" si="33"/>
        <v>NO</v>
      </c>
      <c r="R203" s="76" t="s">
        <v>43</v>
      </c>
      <c r="S203" s="77">
        <v>56440.25</v>
      </c>
      <c r="T203" s="78">
        <v>4025.22</v>
      </c>
      <c r="U203" s="78">
        <v>4917.313975882617</v>
      </c>
      <c r="V203" s="79">
        <v>4162.054481786732</v>
      </c>
      <c r="W203" s="64">
        <f t="shared" si="34"/>
        <v>1</v>
      </c>
      <c r="X203" s="65">
        <f t="shared" si="35"/>
        <v>0</v>
      </c>
      <c r="Y203" s="65">
        <f t="shared" si="36"/>
        <v>0</v>
      </c>
      <c r="Z203" s="80">
        <f t="shared" si="37"/>
        <v>0</v>
      </c>
      <c r="AA203" s="81" t="str">
        <f t="shared" si="38"/>
        <v>-</v>
      </c>
      <c r="AB203" s="64">
        <f t="shared" si="39"/>
        <v>1</v>
      </c>
      <c r="AC203" s="65">
        <f t="shared" si="40"/>
        <v>0</v>
      </c>
      <c r="AD203" s="80">
        <f t="shared" si="41"/>
        <v>0</v>
      </c>
      <c r="AE203" s="81" t="str">
        <f t="shared" si="42"/>
        <v>-</v>
      </c>
      <c r="AF203" s="64">
        <f t="shared" si="43"/>
        <v>0</v>
      </c>
      <c r="AG203" s="82" t="s">
        <v>44</v>
      </c>
    </row>
    <row r="204" spans="1:33" ht="12.75">
      <c r="A204" s="62">
        <v>4113650</v>
      </c>
      <c r="B204" s="63">
        <v>1997</v>
      </c>
      <c r="C204" s="64" t="s">
        <v>641</v>
      </c>
      <c r="D204" s="65" t="s">
        <v>642</v>
      </c>
      <c r="E204" s="65" t="s">
        <v>643</v>
      </c>
      <c r="F204" s="66">
        <v>97499</v>
      </c>
      <c r="G204" s="67">
        <v>568</v>
      </c>
      <c r="H204" s="68">
        <v>5418492782</v>
      </c>
      <c r="I204" s="69" t="s">
        <v>68</v>
      </c>
      <c r="J204" s="70" t="s">
        <v>43</v>
      </c>
      <c r="K204" s="71" t="s">
        <v>42</v>
      </c>
      <c r="L204" s="72">
        <v>341.64926097599</v>
      </c>
      <c r="M204" s="73"/>
      <c r="N204" s="74">
        <v>19.63882619</v>
      </c>
      <c r="O204" s="70" t="s">
        <v>41</v>
      </c>
      <c r="P204" s="75"/>
      <c r="Q204" s="71" t="str">
        <f t="shared" si="33"/>
        <v>NO</v>
      </c>
      <c r="R204" s="76" t="s">
        <v>43</v>
      </c>
      <c r="S204" s="77">
        <v>22392.65</v>
      </c>
      <c r="T204" s="78">
        <v>3425.23</v>
      </c>
      <c r="U204" s="78">
        <v>2815.127984433081</v>
      </c>
      <c r="V204" s="79">
        <v>3704.074563505683</v>
      </c>
      <c r="W204" s="64">
        <f t="shared" si="34"/>
        <v>1</v>
      </c>
      <c r="X204" s="65">
        <f t="shared" si="35"/>
        <v>1</v>
      </c>
      <c r="Y204" s="65">
        <f t="shared" si="36"/>
        <v>0</v>
      </c>
      <c r="Z204" s="80">
        <f t="shared" si="37"/>
        <v>0</v>
      </c>
      <c r="AA204" s="81" t="str">
        <f t="shared" si="38"/>
        <v>SRSA</v>
      </c>
      <c r="AB204" s="64">
        <f t="shared" si="39"/>
        <v>1</v>
      </c>
      <c r="AC204" s="65">
        <f t="shared" si="40"/>
        <v>0</v>
      </c>
      <c r="AD204" s="80">
        <f t="shared" si="41"/>
        <v>0</v>
      </c>
      <c r="AE204" s="81" t="str">
        <f t="shared" si="42"/>
        <v>-</v>
      </c>
      <c r="AF204" s="64">
        <f t="shared" si="43"/>
        <v>0</v>
      </c>
      <c r="AG204" s="82" t="s">
        <v>44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2005-07-25T18:06:04Z</dcterms:created>
  <dcterms:modified xsi:type="dcterms:W3CDTF">2005-07-27T13:27:26Z</dcterms:modified>
  <cp:category/>
  <cp:version/>
  <cp:contentType/>
  <cp:contentStatus/>
</cp:coreProperties>
</file>