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9740" windowHeight="12975" activeTab="0"/>
  </bookViews>
  <sheets>
    <sheet name="strength chart" sheetId="1" r:id="rId1"/>
    <sheet name="nonlinear strength" sheetId="2" r:id="rId2"/>
    <sheet name="transfer function" sheetId="3" r:id="rId3"/>
    <sheet name="harmonics chart" sheetId="4" r:id="rId4"/>
    <sheet name="field shape chart" sheetId="5" r:id="rId5"/>
    <sheet name="excitation" sheetId="6" r:id="rId6"/>
    <sheet name="harmonics" sheetId="7" r:id="rId7"/>
    <sheet name="attributes" sheetId="8" r:id="rId8"/>
  </sheets>
  <externalReferences>
    <externalReference r:id="rId11"/>
  </externalReferences>
  <definedNames>
    <definedName name="i_offset">'excitation'!$P$1</definedName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<sst xmlns="http://schemas.openxmlformats.org/spreadsheetml/2006/main" count="291" uniqueCount="68">
  <si>
    <t>IDHKR attributes</t>
  </si>
  <si>
    <t xml:space="preserve">dipole formula: </t>
  </si>
  <si>
    <t>tf = 4*pi()*1e-7*Leff*Nturns/(2*r)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</si>
  <si>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</si>
  <si>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</si>
  <si>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</si>
  <si>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</si>
  <si>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</si>
  <si>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</si>
  <si>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</si>
  <si>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tf</t>
  </si>
  <si>
    <t>!</t>
  </si>
  <si>
    <t>Sep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</si>
  <si>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</si>
  <si>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</si>
  <si>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</si>
  <si>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</si>
  <si>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</si>
  <si>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</si>
  <si>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</si>
  <si>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</si>
  <si>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</si>
  <si>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</si>
  <si>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</si>
  <si>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</si>
  <si>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</si>
  <si>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</si>
  <si>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</si>
  <si>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</si>
  <si>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</si>
  <si>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I_offset</t>
  </si>
  <si>
    <t>i_corrected</t>
  </si>
  <si>
    <t>calc linear part</t>
  </si>
  <si>
    <t>meas-calc</t>
  </si>
  <si>
    <t>TF, T-m/kA</t>
  </si>
  <si>
    <t>raw</t>
  </si>
  <si>
    <t>seq</t>
  </si>
  <si>
    <t>=</t>
  </si>
  <si>
    <t>x</t>
  </si>
  <si>
    <t>y</t>
  </si>
  <si>
    <t>current</t>
  </si>
  <si>
    <t>ampl</t>
  </si>
  <si>
    <t>j</t>
  </si>
  <si>
    <t>norm</t>
  </si>
  <si>
    <t>skew</t>
  </si>
  <si>
    <t>offset</t>
  </si>
  <si>
    <t>B_dir</t>
  </si>
  <si>
    <t>n</t>
  </si>
  <si>
    <t>strength</t>
  </si>
  <si>
    <t>b2</t>
  </si>
  <si>
    <t>b3</t>
  </si>
  <si>
    <t>b4</t>
  </si>
  <si>
    <t>b5</t>
  </si>
  <si>
    <t>b6</t>
  </si>
  <si>
    <t>b7</t>
  </si>
  <si>
    <t>b8</t>
  </si>
  <si>
    <t>b9</t>
  </si>
  <si>
    <t>a2</t>
  </si>
  <si>
    <t>a3</t>
  </si>
  <si>
    <t>a4</t>
  </si>
  <si>
    <t>a5</t>
  </si>
  <si>
    <t>a6</t>
  </si>
  <si>
    <t>a7</t>
  </si>
  <si>
    <t>a8</t>
  </si>
  <si>
    <t>a9</t>
  </si>
  <si>
    <t>field shape</t>
  </si>
  <si>
    <t>shape</t>
  </si>
  <si>
    <t>xctr = (-b2/2b3)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</si>
</sst>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0000000"/>
    <numFmt numFmtId="167" formatCode="0.0000000"/>
    <numFmt numFmtId="168" formatCode="0.000000"/>
    <numFmt numFmtId="169" formatCode="0.00000"/>
    <numFmt numFmtId="170" formatCode="0.0"/>
    <numFmt numFmtId="171" formatCode="0.0000"/>
    <numFmt numFmtId="172" formatCode="0.000"/>
    <numFmt numFmtId="173" formatCode="0.000000E+00"/>
    <numFmt numFmtId="174" formatCode="0.00000E+00"/>
    <numFmt numFmtId="175" formatCode="0.0E+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172" fontId="0" fillId="0" borderId="4" xfId="0" applyNumberFormat="1" applyBorder="1" applyAlignment="1">
      <alignment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IDHKR136-0, strength from rotating coil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excitation!$D$4:$D$30</c:f>
              <c:numCache>
                <c:ptCount val="27"/>
                <c:pt idx="0">
                  <c:v>-0.01749999999999996</c:v>
                </c:pt>
                <c:pt idx="1">
                  <c:v>6.0115</c:v>
                </c:pt>
                <c:pt idx="2">
                  <c:v>7.9815000000000005</c:v>
                </c:pt>
                <c:pt idx="3">
                  <c:v>9.9635</c:v>
                </c:pt>
                <c:pt idx="4">
                  <c:v>11.958499999999999</c:v>
                </c:pt>
                <c:pt idx="5">
                  <c:v>13.9185</c:v>
                </c:pt>
                <c:pt idx="6">
                  <c:v>15.9155</c:v>
                </c:pt>
                <c:pt idx="7">
                  <c:v>17.909499999999998</c:v>
                </c:pt>
                <c:pt idx="8">
                  <c:v>19.8975</c:v>
                </c:pt>
                <c:pt idx="9">
                  <c:v>21.8465</c:v>
                </c:pt>
                <c:pt idx="10">
                  <c:v>23.8495</c:v>
                </c:pt>
                <c:pt idx="11">
                  <c:v>25.8215</c:v>
                </c:pt>
                <c:pt idx="12">
                  <c:v>27.8065</c:v>
                </c:pt>
                <c:pt idx="13">
                  <c:v>29.8025</c:v>
                </c:pt>
                <c:pt idx="14">
                  <c:v>28.0365</c:v>
                </c:pt>
                <c:pt idx="15">
                  <c:v>26.0525</c:v>
                </c:pt>
                <c:pt idx="16">
                  <c:v>24.0825</c:v>
                </c:pt>
                <c:pt idx="17">
                  <c:v>22.0845</c:v>
                </c:pt>
                <c:pt idx="18">
                  <c:v>20.0915</c:v>
                </c:pt>
                <c:pt idx="19">
                  <c:v>18.136499999999998</c:v>
                </c:pt>
                <c:pt idx="20">
                  <c:v>16.1415</c:v>
                </c:pt>
                <c:pt idx="21">
                  <c:v>14.157499999999999</c:v>
                </c:pt>
                <c:pt idx="22">
                  <c:v>12.1815</c:v>
                </c:pt>
                <c:pt idx="23">
                  <c:v>10.1885</c:v>
                </c:pt>
                <c:pt idx="24">
                  <c:v>8.2115</c:v>
                </c:pt>
                <c:pt idx="25">
                  <c:v>6.2365</c:v>
                </c:pt>
                <c:pt idx="26">
                  <c:v>0.017500000000000016</c:v>
                </c:pt>
              </c:numCache>
            </c:numRef>
          </c:xVal>
          <c:yVal>
            <c:numRef>
              <c:f>excitation!$E$4:$E$30</c:f>
              <c:numCache>
                <c:ptCount val="27"/>
                <c:pt idx="0">
                  <c:v>0.0004474617</c:v>
                </c:pt>
                <c:pt idx="1">
                  <c:v>0.04310904</c:v>
                </c:pt>
                <c:pt idx="2">
                  <c:v>0.05707803</c:v>
                </c:pt>
                <c:pt idx="3">
                  <c:v>0.07090998</c:v>
                </c:pt>
                <c:pt idx="4">
                  <c:v>0.08481506</c:v>
                </c:pt>
                <c:pt idx="5">
                  <c:v>0.09850063</c:v>
                </c:pt>
                <c:pt idx="6">
                  <c:v>0.1121072</c:v>
                </c:pt>
                <c:pt idx="7">
                  <c:v>0.1254493</c:v>
                </c:pt>
                <c:pt idx="8">
                  <c:v>0.1382248</c:v>
                </c:pt>
                <c:pt idx="9">
                  <c:v>0.1502654</c:v>
                </c:pt>
                <c:pt idx="10">
                  <c:v>0.1614324</c:v>
                </c:pt>
                <c:pt idx="11">
                  <c:v>0.1714425</c:v>
                </c:pt>
                <c:pt idx="12">
                  <c:v>0.1804957</c:v>
                </c:pt>
                <c:pt idx="13">
                  <c:v>0.188928</c:v>
                </c:pt>
                <c:pt idx="14">
                  <c:v>0.1817419</c:v>
                </c:pt>
                <c:pt idx="15">
                  <c:v>0.172923</c:v>
                </c:pt>
                <c:pt idx="16">
                  <c:v>0.1631651</c:v>
                </c:pt>
                <c:pt idx="17">
                  <c:v>0.1521969</c:v>
                </c:pt>
                <c:pt idx="18">
                  <c:v>0.1401691</c:v>
                </c:pt>
                <c:pt idx="19">
                  <c:v>0.1273837</c:v>
                </c:pt>
                <c:pt idx="20">
                  <c:v>0.1139591</c:v>
                </c:pt>
                <c:pt idx="21">
                  <c:v>0.1004034</c:v>
                </c:pt>
                <c:pt idx="22">
                  <c:v>0.08661733</c:v>
                </c:pt>
                <c:pt idx="23">
                  <c:v>0.0726722</c:v>
                </c:pt>
                <c:pt idx="24">
                  <c:v>0.05876548</c:v>
                </c:pt>
                <c:pt idx="25">
                  <c:v>0.04476677</c:v>
                </c:pt>
                <c:pt idx="26">
                  <c:v>0.0004127251</c:v>
                </c:pt>
              </c:numCache>
            </c:numRef>
          </c:yVal>
          <c:smooth val="1"/>
        </c:ser>
        <c:axId val="22321874"/>
        <c:axId val="66679139"/>
      </c:scatterChart>
      <c:valAx>
        <c:axId val="2232187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6679139"/>
        <c:crosses val="autoZero"/>
        <c:crossBetween val="midCat"/>
        <c:dispUnits/>
      </c:valAx>
      <c:valAx>
        <c:axId val="6667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 (B*dl), Tesla-meters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2321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IDHKR136-0, non-linear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excitation!$D$4:$D$30</c:f>
              <c:numCache>
                <c:ptCount val="27"/>
                <c:pt idx="0">
                  <c:v>-0.01749999999999996</c:v>
                </c:pt>
                <c:pt idx="1">
                  <c:v>6.0115</c:v>
                </c:pt>
                <c:pt idx="2">
                  <c:v>7.9815000000000005</c:v>
                </c:pt>
                <c:pt idx="3">
                  <c:v>9.9635</c:v>
                </c:pt>
                <c:pt idx="4">
                  <c:v>11.958499999999999</c:v>
                </c:pt>
                <c:pt idx="5">
                  <c:v>13.9185</c:v>
                </c:pt>
                <c:pt idx="6">
                  <c:v>15.9155</c:v>
                </c:pt>
                <c:pt idx="7">
                  <c:v>17.909499999999998</c:v>
                </c:pt>
                <c:pt idx="8">
                  <c:v>19.8975</c:v>
                </c:pt>
                <c:pt idx="9">
                  <c:v>21.8465</c:v>
                </c:pt>
                <c:pt idx="10">
                  <c:v>23.8495</c:v>
                </c:pt>
                <c:pt idx="11">
                  <c:v>25.8215</c:v>
                </c:pt>
                <c:pt idx="12">
                  <c:v>27.8065</c:v>
                </c:pt>
                <c:pt idx="13">
                  <c:v>29.8025</c:v>
                </c:pt>
                <c:pt idx="14">
                  <c:v>28.0365</c:v>
                </c:pt>
                <c:pt idx="15">
                  <c:v>26.0525</c:v>
                </c:pt>
                <c:pt idx="16">
                  <c:v>24.0825</c:v>
                </c:pt>
                <c:pt idx="17">
                  <c:v>22.0845</c:v>
                </c:pt>
                <c:pt idx="18">
                  <c:v>20.0915</c:v>
                </c:pt>
                <c:pt idx="19">
                  <c:v>18.136499999999998</c:v>
                </c:pt>
                <c:pt idx="20">
                  <c:v>16.1415</c:v>
                </c:pt>
                <c:pt idx="21">
                  <c:v>14.157499999999999</c:v>
                </c:pt>
                <c:pt idx="22">
                  <c:v>12.1815</c:v>
                </c:pt>
                <c:pt idx="23">
                  <c:v>10.1885</c:v>
                </c:pt>
                <c:pt idx="24">
                  <c:v>8.2115</c:v>
                </c:pt>
                <c:pt idx="25">
                  <c:v>6.2365</c:v>
                </c:pt>
                <c:pt idx="26">
                  <c:v>0.017500000000000016</c:v>
                </c:pt>
              </c:numCache>
            </c:numRef>
          </c:xVal>
          <c:yVal>
            <c:numRef>
              <c:f>excitation!$L$4:$L$30</c:f>
              <c:numCache>
                <c:ptCount val="27"/>
                <c:pt idx="0">
                  <c:v>0.0005724593885010304</c:v>
                </c:pt>
                <c:pt idx="1">
                  <c:v>0.00017054831863164838</c:v>
                </c:pt>
                <c:pt idx="2">
                  <c:v>6.836995594419054E-05</c:v>
                </c:pt>
                <c:pt idx="3">
                  <c:v>-0.0002565611074296925</c:v>
                </c:pt>
                <c:pt idx="4">
                  <c:v>-0.0006012175965471878</c:v>
                </c:pt>
                <c:pt idx="5">
                  <c:v>-0.0009153887086626317</c:v>
                </c:pt>
                <c:pt idx="6">
                  <c:v>-0.0015728406478945356</c:v>
                </c:pt>
                <c:pt idx="7">
                  <c:v>-0.0024733344119547973</c:v>
                </c:pt>
                <c:pt idx="8">
                  <c:v>-0.003897571825671936</c:v>
                </c:pt>
                <c:pt idx="9">
                  <c:v>-0.005778142962158145</c:v>
                </c:pt>
                <c:pt idx="10">
                  <c:v>-0.008918021251733244</c:v>
                </c:pt>
                <c:pt idx="11">
                  <c:v>-0.012993375064535129</c:v>
                </c:pt>
                <c:pt idx="12">
                  <c:v>-0.018118484303080606</c:v>
                </c:pt>
                <c:pt idx="13">
                  <c:v>-0.02394306351725528</c:v>
                </c:pt>
                <c:pt idx="14">
                  <c:v>-0.018515111066237017</c:v>
                </c:pt>
                <c:pt idx="15">
                  <c:v>-0.013162844552748743</c:v>
                </c:pt>
                <c:pt idx="16">
                  <c:v>-0.00884957619006127</c:v>
                </c:pt>
                <c:pt idx="17">
                  <c:v>-0.005546611525772155</c:v>
                </c:pt>
                <c:pt idx="18">
                  <c:v>-0.0033389604867690714</c:v>
                </c:pt>
                <c:pt idx="19">
                  <c:v>-0.002160332999939646</c:v>
                </c:pt>
                <c:pt idx="20">
                  <c:v>-0.0013351965108221453</c:v>
                </c:pt>
                <c:pt idx="21">
                  <c:v>-0.0007197299973338428</c:v>
                </c:pt>
                <c:pt idx="22">
                  <c:v>-0.0003917752843031752</c:v>
                </c:pt>
                <c:pt idx="23">
                  <c:v>-0.00010145424530007274</c:v>
                </c:pt>
                <c:pt idx="24">
                  <c:v>0.00011299319278779141</c:v>
                </c:pt>
                <c:pt idx="25">
                  <c:v>0.00022116518076124858</c:v>
                </c:pt>
                <c:pt idx="26">
                  <c:v>0.00028772741149896917</c:v>
                </c:pt>
              </c:numCache>
            </c:numRef>
          </c:yVal>
          <c:smooth val="1"/>
        </c:ser>
        <c:axId val="63241340"/>
        <c:axId val="32301149"/>
      </c:scatterChart>
      <c:valAx>
        <c:axId val="6324134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01149"/>
        <c:crosses val="autoZero"/>
        <c:crossBetween val="midCat"/>
        <c:dispUnits/>
      </c:valAx>
      <c:valAx>
        <c:axId val="32301149"/>
        <c:scaling>
          <c:orientation val="minMax"/>
          <c:max val="0.005"/>
          <c:min val="-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Bdl(meas) - TF(calc)*I, Tesla-m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3241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IDHKR136-0, transfer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excitation!$D$5:$D$29</c:f>
              <c:numCache>
                <c:ptCount val="25"/>
                <c:pt idx="0">
                  <c:v>6.0115</c:v>
                </c:pt>
                <c:pt idx="1">
                  <c:v>7.9815000000000005</c:v>
                </c:pt>
                <c:pt idx="2">
                  <c:v>9.9635</c:v>
                </c:pt>
                <c:pt idx="3">
                  <c:v>11.958499999999999</c:v>
                </c:pt>
                <c:pt idx="4">
                  <c:v>13.9185</c:v>
                </c:pt>
                <c:pt idx="5">
                  <c:v>15.9155</c:v>
                </c:pt>
                <c:pt idx="6">
                  <c:v>17.909499999999998</c:v>
                </c:pt>
                <c:pt idx="7">
                  <c:v>19.8975</c:v>
                </c:pt>
                <c:pt idx="8">
                  <c:v>21.8465</c:v>
                </c:pt>
                <c:pt idx="9">
                  <c:v>23.8495</c:v>
                </c:pt>
                <c:pt idx="10">
                  <c:v>25.8215</c:v>
                </c:pt>
                <c:pt idx="11">
                  <c:v>27.8065</c:v>
                </c:pt>
                <c:pt idx="12">
                  <c:v>29.8025</c:v>
                </c:pt>
                <c:pt idx="13">
                  <c:v>28.0365</c:v>
                </c:pt>
                <c:pt idx="14">
                  <c:v>26.0525</c:v>
                </c:pt>
                <c:pt idx="15">
                  <c:v>24.0825</c:v>
                </c:pt>
                <c:pt idx="16">
                  <c:v>22.0845</c:v>
                </c:pt>
                <c:pt idx="17">
                  <c:v>20.0915</c:v>
                </c:pt>
                <c:pt idx="18">
                  <c:v>18.136499999999998</c:v>
                </c:pt>
                <c:pt idx="19">
                  <c:v>16.1415</c:v>
                </c:pt>
                <c:pt idx="20">
                  <c:v>14.157499999999999</c:v>
                </c:pt>
                <c:pt idx="21">
                  <c:v>12.1815</c:v>
                </c:pt>
                <c:pt idx="22">
                  <c:v>10.1885</c:v>
                </c:pt>
                <c:pt idx="23">
                  <c:v>8.2115</c:v>
                </c:pt>
                <c:pt idx="24">
                  <c:v>6.2365</c:v>
                </c:pt>
              </c:numCache>
            </c:numRef>
          </c:xVal>
          <c:yVal>
            <c:numRef>
              <c:f>excitation!$M$5:$M$29</c:f>
              <c:numCache>
                <c:ptCount val="25"/>
                <c:pt idx="0">
                  <c:v>7.171095400482409</c:v>
                </c:pt>
                <c:pt idx="1">
                  <c:v>7.151291110693478</c:v>
                </c:pt>
                <c:pt idx="2">
                  <c:v>7.116974958598886</c:v>
                </c:pt>
                <c:pt idx="3">
                  <c:v>7.092449721955096</c:v>
                </c:pt>
                <c:pt idx="4">
                  <c:v>7.07695728706398</c:v>
                </c:pt>
                <c:pt idx="5">
                  <c:v>7.043900600043982</c:v>
                </c:pt>
                <c:pt idx="6">
                  <c:v>7.004623244646697</c:v>
                </c:pt>
                <c:pt idx="7">
                  <c:v>6.94684256816183</c:v>
                </c:pt>
                <c:pt idx="8">
                  <c:v>6.878236788501591</c:v>
                </c:pt>
                <c:pt idx="9">
                  <c:v>6.768795991530221</c:v>
                </c:pt>
                <c:pt idx="10">
                  <c:v>6.639525201866661</c:v>
                </c:pt>
                <c:pt idx="11">
                  <c:v>6.491133368097388</c:v>
                </c:pt>
                <c:pt idx="12">
                  <c:v>6.3393339484942555</c:v>
                </c:pt>
                <c:pt idx="13">
                  <c:v>6.482331960123411</c:v>
                </c:pt>
                <c:pt idx="14">
                  <c:v>6.637482007484887</c:v>
                </c:pt>
                <c:pt idx="15">
                  <c:v>6.775255891207308</c:v>
                </c:pt>
                <c:pt idx="16">
                  <c:v>6.891571011342798</c:v>
                </c:pt>
                <c:pt idx="17">
                  <c:v>6.9765373416618965</c:v>
                </c:pt>
                <c:pt idx="18">
                  <c:v>7.023609847545006</c:v>
                </c:pt>
                <c:pt idx="19">
                  <c:v>7.060006814732211</c:v>
                </c:pt>
                <c:pt idx="20">
                  <c:v>7.091887692036024</c:v>
                </c:pt>
                <c:pt idx="21">
                  <c:v>7.110563559495958</c:v>
                </c:pt>
                <c:pt idx="22">
                  <c:v>7.132767335721648</c:v>
                </c:pt>
                <c:pt idx="23">
                  <c:v>7.156485416793522</c:v>
                </c:pt>
                <c:pt idx="24">
                  <c:v>7.178188086266334</c:v>
                </c:pt>
              </c:numCache>
            </c:numRef>
          </c:yVal>
          <c:smooth val="1"/>
        </c:ser>
        <c:axId val="22274886"/>
        <c:axId val="66256247"/>
      </c:scatterChart>
      <c:valAx>
        <c:axId val="22274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6256247"/>
        <c:crosses val="autoZero"/>
        <c:crossBetween val="midCat"/>
        <c:dispUnits/>
      </c:valAx>
      <c:valAx>
        <c:axId val="66256247"/>
        <c:scaling>
          <c:orientation val="minMax"/>
          <c:max val="8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TF, T-m/kA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2274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IDHKR136-0 harmonics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harmonics!$X$3:$AM$3</c:f>
              <c:strCache>
                <c:ptCount val="16"/>
                <c:pt idx="0">
                  <c:v>b2</c:v>
                </c:pt>
                <c:pt idx="1">
                  <c:v>b3</c:v>
                </c:pt>
                <c:pt idx="2">
                  <c:v>b4</c:v>
                </c:pt>
                <c:pt idx="3">
                  <c:v>b5</c:v>
                </c:pt>
                <c:pt idx="4">
                  <c:v>b6</c:v>
                </c:pt>
                <c:pt idx="5">
                  <c:v>b7</c:v>
                </c:pt>
                <c:pt idx="6">
                  <c:v>b8</c:v>
                </c:pt>
                <c:pt idx="7">
                  <c:v>b9</c:v>
                </c:pt>
                <c:pt idx="8">
                  <c:v>a2</c:v>
                </c:pt>
                <c:pt idx="9">
                  <c:v>a3</c:v>
                </c:pt>
                <c:pt idx="10">
                  <c:v>a4</c:v>
                </c:pt>
                <c:pt idx="11">
                  <c:v>a5</c:v>
                </c:pt>
                <c:pt idx="12">
                  <c:v>a6</c:v>
                </c:pt>
                <c:pt idx="13">
                  <c:v>a7</c:v>
                </c:pt>
                <c:pt idx="14">
                  <c:v>a8</c:v>
                </c:pt>
                <c:pt idx="15">
                  <c:v>a9</c:v>
                </c:pt>
              </c:strCache>
            </c:strRef>
          </c:cat>
          <c:val>
            <c:numRef>
              <c:f>harmonics!$X$6:$AM$6</c:f>
              <c:numCache>
                <c:ptCount val="16"/>
                <c:pt idx="0">
                  <c:v>-0.851834</c:v>
                </c:pt>
                <c:pt idx="1">
                  <c:v>-27.0132</c:v>
                </c:pt>
                <c:pt idx="2">
                  <c:v>1.1933</c:v>
                </c:pt>
                <c:pt idx="3">
                  <c:v>5.796189999999999</c:v>
                </c:pt>
                <c:pt idx="4">
                  <c:v>0.608033</c:v>
                </c:pt>
                <c:pt idx="5">
                  <c:v>1.83347</c:v>
                </c:pt>
                <c:pt idx="6">
                  <c:v>-0.08172220000000001</c:v>
                </c:pt>
                <c:pt idx="7">
                  <c:v>0.051483600000000004</c:v>
                </c:pt>
                <c:pt idx="8">
                  <c:v>-1.58342</c:v>
                </c:pt>
                <c:pt idx="9">
                  <c:v>-0.146628</c:v>
                </c:pt>
                <c:pt idx="10">
                  <c:v>0.44537299999999996</c:v>
                </c:pt>
                <c:pt idx="11">
                  <c:v>0.155322</c:v>
                </c:pt>
                <c:pt idx="12">
                  <c:v>0.268364</c:v>
                </c:pt>
                <c:pt idx="13">
                  <c:v>0.00028800099999999997</c:v>
                </c:pt>
                <c:pt idx="14">
                  <c:v>-0.0938385</c:v>
                </c:pt>
                <c:pt idx="15">
                  <c:v>0.0719805</c:v>
                </c:pt>
              </c:numCache>
            </c:numRef>
          </c:val>
        </c:ser>
        <c:ser>
          <c:idx val="1"/>
          <c:order val="1"/>
          <c:tx>
            <c:v>30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harmonics!$X$3:$AM$3</c:f>
              <c:strCache>
                <c:ptCount val="16"/>
                <c:pt idx="0">
                  <c:v>b2</c:v>
                </c:pt>
                <c:pt idx="1">
                  <c:v>b3</c:v>
                </c:pt>
                <c:pt idx="2">
                  <c:v>b4</c:v>
                </c:pt>
                <c:pt idx="3">
                  <c:v>b5</c:v>
                </c:pt>
                <c:pt idx="4">
                  <c:v>b6</c:v>
                </c:pt>
                <c:pt idx="5">
                  <c:v>b7</c:v>
                </c:pt>
                <c:pt idx="6">
                  <c:v>b8</c:v>
                </c:pt>
                <c:pt idx="7">
                  <c:v>b9</c:v>
                </c:pt>
                <c:pt idx="8">
                  <c:v>a2</c:v>
                </c:pt>
                <c:pt idx="9">
                  <c:v>a3</c:v>
                </c:pt>
                <c:pt idx="10">
                  <c:v>a4</c:v>
                </c:pt>
                <c:pt idx="11">
                  <c:v>a5</c:v>
                </c:pt>
                <c:pt idx="12">
                  <c:v>a6</c:v>
                </c:pt>
                <c:pt idx="13">
                  <c:v>a7</c:v>
                </c:pt>
                <c:pt idx="14">
                  <c:v>a8</c:v>
                </c:pt>
                <c:pt idx="15">
                  <c:v>a9</c:v>
                </c:pt>
              </c:strCache>
            </c:strRef>
          </c:cat>
          <c:val>
            <c:numRef>
              <c:f>harmonics!$X$10:$AM$10</c:f>
              <c:numCache>
                <c:ptCount val="16"/>
                <c:pt idx="0">
                  <c:v>-1.87381</c:v>
                </c:pt>
                <c:pt idx="1">
                  <c:v>-32.1347</c:v>
                </c:pt>
                <c:pt idx="2">
                  <c:v>0.703469</c:v>
                </c:pt>
                <c:pt idx="3">
                  <c:v>3.51418</c:v>
                </c:pt>
                <c:pt idx="4">
                  <c:v>0.520542</c:v>
                </c:pt>
                <c:pt idx="5">
                  <c:v>1.4212099999999999</c:v>
                </c:pt>
                <c:pt idx="6">
                  <c:v>-0.0870568</c:v>
                </c:pt>
                <c:pt idx="7">
                  <c:v>-0.17188099999999998</c:v>
                </c:pt>
                <c:pt idx="8">
                  <c:v>-1.50051</c:v>
                </c:pt>
                <c:pt idx="9">
                  <c:v>-0.768519</c:v>
                </c:pt>
                <c:pt idx="10">
                  <c:v>0.17071999999999998</c:v>
                </c:pt>
                <c:pt idx="11">
                  <c:v>0.046371199999999994</c:v>
                </c:pt>
                <c:pt idx="12">
                  <c:v>0.24241200000000002</c:v>
                </c:pt>
                <c:pt idx="13">
                  <c:v>0.00563073</c:v>
                </c:pt>
                <c:pt idx="14">
                  <c:v>-0.187556</c:v>
                </c:pt>
                <c:pt idx="15">
                  <c:v>-0.0795039</c:v>
                </c:pt>
              </c:numCache>
            </c:numRef>
          </c:val>
        </c:ser>
        <c:axId val="59435312"/>
        <c:axId val="65155761"/>
      </c:barChart>
      <c:catAx>
        <c:axId val="5943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55761"/>
        <c:crosses val="autoZero"/>
        <c:auto val="1"/>
        <c:lblOffset val="100"/>
        <c:noMultiLvlLbl val="0"/>
      </c:catAx>
      <c:valAx>
        <c:axId val="65155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9435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IDHKR136-0, field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10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harmonics!$W$22:$W$38</c:f>
              <c:numCache>
                <c:ptCount val="17"/>
                <c:pt idx="0">
                  <c:v>-0.8</c:v>
                </c:pt>
                <c:pt idx="1">
                  <c:v>-0.7</c:v>
                </c:pt>
                <c:pt idx="2">
                  <c:v>-0.6</c:v>
                </c:pt>
                <c:pt idx="3">
                  <c:v>-0.5</c:v>
                </c:pt>
                <c:pt idx="4">
                  <c:v>-0.4</c:v>
                </c:pt>
                <c:pt idx="5">
                  <c:v>-0.3</c:v>
                </c:pt>
                <c:pt idx="6">
                  <c:v>-0.199999999999999</c:v>
                </c:pt>
                <c:pt idx="7">
                  <c:v>-0.0999999999999991</c:v>
                </c:pt>
                <c:pt idx="8">
                  <c:v>9.99200722162641E-16</c:v>
                </c:pt>
                <c:pt idx="9">
                  <c:v>0.100000000000001</c:v>
                </c:pt>
                <c:pt idx="10">
                  <c:v>0.2</c:v>
                </c:pt>
                <c:pt idx="11">
                  <c:v>0.3</c:v>
                </c:pt>
                <c:pt idx="12">
                  <c:v>0.4</c:v>
                </c:pt>
                <c:pt idx="13">
                  <c:v>0.5</c:v>
                </c:pt>
                <c:pt idx="14">
                  <c:v>0.6</c:v>
                </c:pt>
                <c:pt idx="15">
                  <c:v>0.7</c:v>
                </c:pt>
                <c:pt idx="16">
                  <c:v>0.8</c:v>
                </c:pt>
              </c:numCache>
            </c:numRef>
          </c:xVal>
          <c:yVal>
            <c:numRef>
              <c:f>harmonics!$AF$22:$AF$38</c:f>
              <c:numCache>
                <c:ptCount val="17"/>
                <c:pt idx="0">
                  <c:v>-14.536662167465987</c:v>
                </c:pt>
                <c:pt idx="1">
                  <c:v>-11.5346089736169</c:v>
                </c:pt>
                <c:pt idx="2">
                  <c:v>-8.678804020399106</c:v>
                </c:pt>
                <c:pt idx="3">
                  <c:v>-6.103797125000002</c:v>
                </c:pt>
                <c:pt idx="4">
                  <c:v>-3.9079158668554244</c:v>
                </c:pt>
                <c:pt idx="5">
                  <c:v>-2.1610274310758637</c:v>
                </c:pt>
                <c:pt idx="6">
                  <c:v>-0.9105097466378144</c:v>
                </c:pt>
                <c:pt idx="7">
                  <c:v>-0.18556651917293995</c:v>
                </c:pt>
                <c:pt idx="8">
                  <c:v>-8.511531479627182E-16</c:v>
                </c:pt>
                <c:pt idx="9">
                  <c:v>-0.3535345748573903</c:v>
                </c:pt>
                <c:pt idx="10">
                  <c:v>-1.231763497606144</c:v>
                </c:pt>
                <c:pt idx="11">
                  <c:v>-2.604770335986144</c:v>
                </c:pt>
                <c:pt idx="12">
                  <c:v>-4.424455938320385</c:v>
                </c:pt>
                <c:pt idx="13">
                  <c:v>-6.620580971875</c:v>
                </c:pt>
                <c:pt idx="14">
                  <c:v>-9.095513325394943</c:v>
                </c:pt>
                <c:pt idx="15">
                  <c:v>-11.717648910147824</c:v>
                </c:pt>
                <c:pt idx="16">
                  <c:v>-14.313453635620867</c:v>
                </c:pt>
              </c:numCache>
            </c:numRef>
          </c:yVal>
          <c:smooth val="1"/>
        </c:ser>
        <c:ser>
          <c:idx val="1"/>
          <c:order val="1"/>
          <c:tx>
            <c:v>30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harmonics!$W$44:$W$60</c:f>
              <c:numCache>
                <c:ptCount val="17"/>
                <c:pt idx="0">
                  <c:v>-0.8</c:v>
                </c:pt>
                <c:pt idx="1">
                  <c:v>-0.7</c:v>
                </c:pt>
                <c:pt idx="2">
                  <c:v>-0.6</c:v>
                </c:pt>
                <c:pt idx="3">
                  <c:v>-0.5</c:v>
                </c:pt>
                <c:pt idx="4">
                  <c:v>-0.4</c:v>
                </c:pt>
                <c:pt idx="5">
                  <c:v>-0.3</c:v>
                </c:pt>
                <c:pt idx="6">
                  <c:v>-0.199999999999999</c:v>
                </c:pt>
                <c:pt idx="7">
                  <c:v>-0.0999999999999991</c:v>
                </c:pt>
                <c:pt idx="8">
                  <c:v>9.99200722162641E-16</c:v>
                </c:pt>
                <c:pt idx="9">
                  <c:v>0.100000000000001</c:v>
                </c:pt>
                <c:pt idx="10">
                  <c:v>0.2</c:v>
                </c:pt>
                <c:pt idx="11">
                  <c:v>0.3</c:v>
                </c:pt>
                <c:pt idx="12">
                  <c:v>0.4</c:v>
                </c:pt>
                <c:pt idx="13">
                  <c:v>0.5</c:v>
                </c:pt>
                <c:pt idx="14">
                  <c:v>0.6</c:v>
                </c:pt>
                <c:pt idx="15">
                  <c:v>0.7</c:v>
                </c:pt>
                <c:pt idx="16">
                  <c:v>0.8</c:v>
                </c:pt>
              </c:numCache>
            </c:numRef>
          </c:xVal>
          <c:yVal>
            <c:numRef>
              <c:f>harmonics!$AF$44:$AF$60</c:f>
              <c:numCache>
                <c:ptCount val="17"/>
                <c:pt idx="0">
                  <c:v>-17.796517240729607</c:v>
                </c:pt>
                <c:pt idx="1">
                  <c:v>-13.754893903432567</c:v>
                </c:pt>
                <c:pt idx="2">
                  <c:v>-10.11533685570048</c:v>
                </c:pt>
                <c:pt idx="3">
                  <c:v>-6.959119185156251</c:v>
                </c:pt>
                <c:pt idx="4">
                  <c:v>-4.346566091991042</c:v>
                </c:pt>
                <c:pt idx="5">
                  <c:v>-2.32072989776025</c:v>
                </c:pt>
                <c:pt idx="6">
                  <c:v>-0.9107060056883093</c:v>
                </c:pt>
                <c:pt idx="7">
                  <c:v>-0.13432182822312594</c:v>
                </c:pt>
                <c:pt idx="8">
                  <c:v>-1.8723123051956105E-15</c:v>
                </c:pt>
                <c:pt idx="9">
                  <c:v>-0.5076664967944982</c:v>
                </c:pt>
                <c:pt idx="10">
                  <c:v>-1.6486435834624</c:v>
                </c:pt>
                <c:pt idx="11">
                  <c:v>-3.404536816284571</c:v>
                </c:pt>
                <c:pt idx="12">
                  <c:v>-5.745194627553282</c:v>
                </c:pt>
                <c:pt idx="13">
                  <c:v>-8.625888322656252</c:v>
                </c:pt>
                <c:pt idx="14">
                  <c:v>-11.983929622333442</c:v>
                </c:pt>
                <c:pt idx="15">
                  <c:v>-15.735012185201048</c:v>
                </c:pt>
                <c:pt idx="16">
                  <c:v>-19.769632848056325</c:v>
                </c:pt>
              </c:numCache>
            </c:numRef>
          </c:yVal>
          <c:smooth val="1"/>
        </c:ser>
        <c:axId val="49530938"/>
        <c:axId val="43125259"/>
      </c:scatterChart>
      <c:valAx>
        <c:axId val="4953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5259"/>
        <c:crosses val="autoZero"/>
        <c:crossBetween val="midCat"/>
        <c:dispUnits/>
      </c:valAx>
      <c:valAx>
        <c:axId val="43125259"/>
        <c:scaling>
          <c:orientation val="minMax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dB/B,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95309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trims\NuMI%20trims\IDHKR\IDHKR132-0\IDHKR132-0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ength chart"/>
      <sheetName val="nonlinear strength"/>
      <sheetName val="transfer function"/>
      <sheetName val="harmonics chart"/>
      <sheetName val="field shape chart"/>
      <sheetName val="excitation"/>
      <sheetName val="harmonics"/>
      <sheetName val="attribu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O14" sqref="O14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0.57421875" style="0" customWidth="1"/>
    <col min="5" max="5" width="12.00390625" style="0" bestFit="1" customWidth="1"/>
    <col min="6" max="6" width="9.8515625" style="0" bestFit="1" customWidth="1"/>
    <col min="7" max="7" width="9.28125" style="0" bestFit="1" customWidth="1"/>
    <col min="8" max="9" width="9.421875" style="0" bestFit="1" customWidth="1"/>
    <col min="10" max="10" width="9.00390625" style="0" bestFit="1" customWidth="1"/>
    <col min="11" max="11" width="13.28125" style="0" bestFit="1" customWidth="1"/>
    <col min="12" max="12" width="9.57421875" style="0" bestFit="1" customWidth="1"/>
    <col min="13" max="13" width="10.28125" style="0" bestFit="1" customWidth="1"/>
  </cols>
  <sheetData>
    <row r="1" spans="1:16" ht="12.75">
      <c r="A1" t="s">
        <v>11</v>
      </c>
      <c r="B1" t="s">
        <v>12</v>
      </c>
      <c r="C1">
        <v>17</v>
      </c>
      <c r="E1">
        <v>2003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>
        <v>4140829</v>
      </c>
      <c r="O1" t="s">
        <v>30</v>
      </c>
      <c r="P1">
        <f>AVERAGE(C4,C30)</f>
        <v>-0.35850000000000004</v>
      </c>
    </row>
    <row r="2" spans="1:5" ht="12.75">
      <c r="A2" t="s">
        <v>11</v>
      </c>
      <c r="B2" t="s">
        <v>18</v>
      </c>
      <c r="C2" t="s">
        <v>19</v>
      </c>
      <c r="E2" t="s">
        <v>20</v>
      </c>
    </row>
    <row r="3" spans="1:13" ht="12.75">
      <c r="A3" t="s">
        <v>21</v>
      </c>
      <c r="B3" t="s">
        <v>22</v>
      </c>
      <c r="C3" t="s">
        <v>23</v>
      </c>
      <c r="D3" t="s">
        <v>31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29</v>
      </c>
      <c r="K3" t="s">
        <v>32</v>
      </c>
      <c r="L3" t="s">
        <v>33</v>
      </c>
      <c r="M3" t="s">
        <v>34</v>
      </c>
    </row>
    <row r="4" spans="1:12" ht="12.75">
      <c r="A4">
        <v>4140856</v>
      </c>
      <c r="B4">
        <v>0</v>
      </c>
      <c r="C4">
        <v>-0.376</v>
      </c>
      <c r="D4" s="5">
        <f>C4-$P$1</f>
        <v>-0.01749999999999996</v>
      </c>
      <c r="E4" s="4">
        <v>0.0004474617</v>
      </c>
      <c r="F4">
        <v>-90</v>
      </c>
      <c r="G4">
        <v>31.95</v>
      </c>
      <c r="H4" s="3">
        <v>3.814889E-05</v>
      </c>
      <c r="I4" s="3">
        <v>1.585109E-05</v>
      </c>
      <c r="J4" s="3">
        <v>3.67924E-07</v>
      </c>
      <c r="K4" s="6">
        <f>D4*tf</f>
        <v>-0.00012499768850103042</v>
      </c>
      <c r="L4" s="3">
        <f>E4-K4</f>
        <v>0.0005724593885010304</v>
      </c>
    </row>
    <row r="5" spans="1:13" ht="12.75">
      <c r="A5">
        <v>4140860</v>
      </c>
      <c r="B5">
        <v>1.88</v>
      </c>
      <c r="C5">
        <v>5.653</v>
      </c>
      <c r="D5" s="5">
        <f aca="true" t="shared" si="0" ref="D5:D30">C5-$P$1</f>
        <v>6.0115</v>
      </c>
      <c r="E5" s="4">
        <v>0.04310904</v>
      </c>
      <c r="F5">
        <v>-90</v>
      </c>
      <c r="G5">
        <v>35.252</v>
      </c>
      <c r="H5" s="3">
        <v>3.788926E-05</v>
      </c>
      <c r="I5" s="3">
        <v>0.001538214</v>
      </c>
      <c r="J5" s="3">
        <v>4.203802E-07</v>
      </c>
      <c r="K5" s="6">
        <f aca="true" t="shared" si="1" ref="K5:K30">D5*tf</f>
        <v>0.04293849168136835</v>
      </c>
      <c r="L5" s="3">
        <f>E5-K5</f>
        <v>0.00017054831863164838</v>
      </c>
      <c r="M5" s="7">
        <f>1000*E5/D5</f>
        <v>7.171095400482409</v>
      </c>
    </row>
    <row r="6" spans="1:13" ht="12.75">
      <c r="A6">
        <v>4140864</v>
      </c>
      <c r="B6">
        <v>3.86</v>
      </c>
      <c r="C6">
        <v>7.623</v>
      </c>
      <c r="D6" s="5">
        <f t="shared" si="0"/>
        <v>7.9815000000000005</v>
      </c>
      <c r="E6" s="4">
        <v>0.05707803</v>
      </c>
      <c r="F6">
        <v>-90</v>
      </c>
      <c r="G6">
        <v>35.261</v>
      </c>
      <c r="H6" s="3">
        <v>3.80349E-05</v>
      </c>
      <c r="I6" s="3">
        <v>0.002036199</v>
      </c>
      <c r="J6" s="3">
        <v>1.072476E-06</v>
      </c>
      <c r="K6" s="6">
        <f t="shared" si="1"/>
        <v>0.05700966004405581</v>
      </c>
      <c r="L6" s="3">
        <f aca="true" t="shared" si="2" ref="L6:L30">E6-K6</f>
        <v>6.836995594419054E-05</v>
      </c>
      <c r="M6" s="7">
        <f aca="true" t="shared" si="3" ref="M6:M29">1000*E6/D6</f>
        <v>7.151291110693478</v>
      </c>
    </row>
    <row r="7" spans="1:13" ht="12.75">
      <c r="A7">
        <v>4140868</v>
      </c>
      <c r="B7">
        <v>5.84</v>
      </c>
      <c r="C7">
        <v>9.605</v>
      </c>
      <c r="D7" s="5">
        <f t="shared" si="0"/>
        <v>9.9635</v>
      </c>
      <c r="E7" s="4">
        <v>0.07090998</v>
      </c>
      <c r="F7">
        <v>-90</v>
      </c>
      <c r="G7">
        <v>35.266</v>
      </c>
      <c r="H7" s="3">
        <v>3.776068E-05</v>
      </c>
      <c r="I7" s="3">
        <v>0.00252961</v>
      </c>
      <c r="J7" s="3">
        <v>1.792819E-06</v>
      </c>
      <c r="K7" s="6">
        <f t="shared" si="1"/>
        <v>0.07116654110742969</v>
      </c>
      <c r="L7" s="3">
        <f t="shared" si="2"/>
        <v>-0.0002565611074296925</v>
      </c>
      <c r="M7" s="7">
        <f t="shared" si="3"/>
        <v>7.116974958598886</v>
      </c>
    </row>
    <row r="8" spans="1:13" ht="12.75">
      <c r="A8">
        <v>4140872</v>
      </c>
      <c r="B8">
        <v>7.82</v>
      </c>
      <c r="C8">
        <v>11.6</v>
      </c>
      <c r="D8" s="5">
        <f t="shared" si="0"/>
        <v>11.958499999999999</v>
      </c>
      <c r="E8" s="4">
        <v>0.08481506</v>
      </c>
      <c r="F8">
        <v>-90</v>
      </c>
      <c r="G8">
        <v>35.269</v>
      </c>
      <c r="H8" s="3">
        <v>3.795088E-05</v>
      </c>
      <c r="I8" s="3">
        <v>0.003027054</v>
      </c>
      <c r="J8" s="3">
        <v>2.407685E-06</v>
      </c>
      <c r="K8" s="6">
        <f t="shared" si="1"/>
        <v>0.08541627759654719</v>
      </c>
      <c r="L8" s="3">
        <f t="shared" si="2"/>
        <v>-0.0006012175965471878</v>
      </c>
      <c r="M8" s="7">
        <f t="shared" si="3"/>
        <v>7.092449721955096</v>
      </c>
    </row>
    <row r="9" spans="1:13" ht="12.75">
      <c r="A9">
        <v>4140876</v>
      </c>
      <c r="B9">
        <v>9.8</v>
      </c>
      <c r="C9">
        <v>13.56</v>
      </c>
      <c r="D9" s="5">
        <f t="shared" si="0"/>
        <v>13.9185</v>
      </c>
      <c r="E9" s="4">
        <v>0.09850063</v>
      </c>
      <c r="F9">
        <v>-90</v>
      </c>
      <c r="G9">
        <v>35.274</v>
      </c>
      <c r="H9" s="3">
        <v>3.762408E-05</v>
      </c>
      <c r="I9" s="3">
        <v>0.003509855</v>
      </c>
      <c r="J9" s="3">
        <v>2.207867E-06</v>
      </c>
      <c r="K9" s="6">
        <f t="shared" si="1"/>
        <v>0.09941601870866264</v>
      </c>
      <c r="L9" s="3">
        <f t="shared" si="2"/>
        <v>-0.0009153887086626317</v>
      </c>
      <c r="M9" s="7">
        <f t="shared" si="3"/>
        <v>7.07695728706398</v>
      </c>
    </row>
    <row r="10" spans="1:13" ht="12.75">
      <c r="A10">
        <v>4140880</v>
      </c>
      <c r="B10">
        <v>11.78</v>
      </c>
      <c r="C10">
        <v>15.557</v>
      </c>
      <c r="D10" s="5">
        <f t="shared" si="0"/>
        <v>15.9155</v>
      </c>
      <c r="E10" s="4">
        <v>0.1121072</v>
      </c>
      <c r="F10">
        <v>-90</v>
      </c>
      <c r="G10">
        <v>35.275</v>
      </c>
      <c r="H10" s="3">
        <v>3.728707E-05</v>
      </c>
      <c r="I10" s="3">
        <v>0.003998566</v>
      </c>
      <c r="J10" s="3">
        <v>8.24808E-07</v>
      </c>
      <c r="K10" s="6">
        <f t="shared" si="1"/>
        <v>0.11368004064789454</v>
      </c>
      <c r="L10" s="3">
        <f t="shared" si="2"/>
        <v>-0.0015728406478945356</v>
      </c>
      <c r="M10" s="7">
        <f t="shared" si="3"/>
        <v>7.043900600043982</v>
      </c>
    </row>
    <row r="11" spans="1:13" ht="12.75">
      <c r="A11">
        <v>4140884</v>
      </c>
      <c r="B11">
        <v>13.76</v>
      </c>
      <c r="C11">
        <v>17.551</v>
      </c>
      <c r="D11" s="5">
        <f t="shared" si="0"/>
        <v>17.909499999999998</v>
      </c>
      <c r="E11" s="4">
        <v>0.1254493</v>
      </c>
      <c r="F11">
        <v>-90</v>
      </c>
      <c r="G11">
        <v>35.277</v>
      </c>
      <c r="H11" s="3">
        <v>3.726226E-05</v>
      </c>
      <c r="I11" s="3">
        <v>0.004477269</v>
      </c>
      <c r="J11" s="3">
        <v>3.053765E-06</v>
      </c>
      <c r="K11" s="6">
        <f t="shared" si="1"/>
        <v>0.1279226344119548</v>
      </c>
      <c r="L11" s="3">
        <f t="shared" si="2"/>
        <v>-0.0024733344119547973</v>
      </c>
      <c r="M11" s="7">
        <f t="shared" si="3"/>
        <v>7.004623244646697</v>
      </c>
    </row>
    <row r="12" spans="1:13" ht="12.75">
      <c r="A12">
        <v>4140888</v>
      </c>
      <c r="B12">
        <v>15.74</v>
      </c>
      <c r="C12">
        <v>19.539</v>
      </c>
      <c r="D12" s="5">
        <f t="shared" si="0"/>
        <v>19.8975</v>
      </c>
      <c r="E12" s="4">
        <v>0.1382248</v>
      </c>
      <c r="F12">
        <v>-90</v>
      </c>
      <c r="G12">
        <v>35.28</v>
      </c>
      <c r="H12" s="3">
        <v>3.721122E-05</v>
      </c>
      <c r="I12" s="3">
        <v>0.004933712</v>
      </c>
      <c r="J12" s="3">
        <v>3.412129E-06</v>
      </c>
      <c r="K12" s="6">
        <f t="shared" si="1"/>
        <v>0.14212237182567194</v>
      </c>
      <c r="L12" s="3">
        <f t="shared" si="2"/>
        <v>-0.003897571825671936</v>
      </c>
      <c r="M12" s="7">
        <f t="shared" si="3"/>
        <v>6.94684256816183</v>
      </c>
    </row>
    <row r="13" spans="1:13" ht="12.75">
      <c r="A13">
        <v>4140892</v>
      </c>
      <c r="B13">
        <v>17.72</v>
      </c>
      <c r="C13">
        <v>21.488</v>
      </c>
      <c r="D13" s="5">
        <f t="shared" si="0"/>
        <v>21.8465</v>
      </c>
      <c r="E13" s="4">
        <v>0.1502654</v>
      </c>
      <c r="F13">
        <v>-90</v>
      </c>
      <c r="G13">
        <v>35.28</v>
      </c>
      <c r="H13" s="3">
        <v>3.706879E-05</v>
      </c>
      <c r="I13" s="3">
        <v>0.005354465</v>
      </c>
      <c r="J13" s="3">
        <v>1.020022E-06</v>
      </c>
      <c r="K13" s="6">
        <f t="shared" si="1"/>
        <v>0.15604354296215814</v>
      </c>
      <c r="L13" s="3">
        <f t="shared" si="2"/>
        <v>-0.005778142962158145</v>
      </c>
      <c r="M13" s="7">
        <f t="shared" si="3"/>
        <v>6.878236788501591</v>
      </c>
    </row>
    <row r="14" spans="1:13" ht="12.75">
      <c r="A14">
        <v>4140896</v>
      </c>
      <c r="B14">
        <v>19.7</v>
      </c>
      <c r="C14">
        <v>23.491</v>
      </c>
      <c r="D14" s="5">
        <f t="shared" si="0"/>
        <v>23.8495</v>
      </c>
      <c r="E14" s="4">
        <v>0.1614324</v>
      </c>
      <c r="F14">
        <v>-90</v>
      </c>
      <c r="G14">
        <v>35.278</v>
      </c>
      <c r="H14" s="3">
        <v>3.662846E-05</v>
      </c>
      <c r="I14" s="3">
        <v>0.005756226</v>
      </c>
      <c r="J14" s="3">
        <v>1.42435E-06</v>
      </c>
      <c r="K14" s="6">
        <f t="shared" si="1"/>
        <v>0.17035042125173325</v>
      </c>
      <c r="L14" s="3">
        <f t="shared" si="2"/>
        <v>-0.008918021251733244</v>
      </c>
      <c r="M14" s="7">
        <f t="shared" si="3"/>
        <v>6.768795991530221</v>
      </c>
    </row>
    <row r="15" spans="1:13" ht="12.75">
      <c r="A15">
        <v>4140900</v>
      </c>
      <c r="B15">
        <v>21.68</v>
      </c>
      <c r="C15">
        <v>25.463</v>
      </c>
      <c r="D15" s="5">
        <f t="shared" si="0"/>
        <v>25.8215</v>
      </c>
      <c r="E15" s="4">
        <v>0.1714425</v>
      </c>
      <c r="F15">
        <v>-90</v>
      </c>
      <c r="G15">
        <v>35.274</v>
      </c>
      <c r="H15" s="3">
        <v>3.669772E-05</v>
      </c>
      <c r="I15" s="3">
        <v>0.006116207</v>
      </c>
      <c r="J15" s="3">
        <v>1.213652E-06</v>
      </c>
      <c r="K15" s="6">
        <f t="shared" si="1"/>
        <v>0.18443587506453513</v>
      </c>
      <c r="L15" s="3">
        <f t="shared" si="2"/>
        <v>-0.012993375064535129</v>
      </c>
      <c r="M15" s="7">
        <f t="shared" si="3"/>
        <v>6.639525201866661</v>
      </c>
    </row>
    <row r="16" spans="1:13" ht="12.75">
      <c r="A16">
        <v>4140904</v>
      </c>
      <c r="B16">
        <v>23.66</v>
      </c>
      <c r="C16">
        <v>27.448</v>
      </c>
      <c r="D16" s="5">
        <f t="shared" si="0"/>
        <v>27.8065</v>
      </c>
      <c r="E16" s="4">
        <v>0.1804957</v>
      </c>
      <c r="F16">
        <v>-90</v>
      </c>
      <c r="G16">
        <v>35.27</v>
      </c>
      <c r="H16" s="3">
        <v>3.67213E-05</v>
      </c>
      <c r="I16" s="3">
        <v>0.006439215</v>
      </c>
      <c r="J16" s="3">
        <v>1.266722E-06</v>
      </c>
      <c r="K16" s="6">
        <f t="shared" si="1"/>
        <v>0.19861418430308062</v>
      </c>
      <c r="L16" s="3">
        <f t="shared" si="2"/>
        <v>-0.018118484303080606</v>
      </c>
      <c r="M16" s="7">
        <f t="shared" si="3"/>
        <v>6.491133368097388</v>
      </c>
    </row>
    <row r="17" spans="1:13" ht="12.75">
      <c r="A17">
        <v>4140908</v>
      </c>
      <c r="B17">
        <v>25.64</v>
      </c>
      <c r="C17">
        <v>29.444</v>
      </c>
      <c r="D17" s="5">
        <f t="shared" si="0"/>
        <v>29.8025</v>
      </c>
      <c r="E17" s="4">
        <v>0.188928</v>
      </c>
      <c r="F17">
        <v>-90</v>
      </c>
      <c r="G17">
        <v>35.266</v>
      </c>
      <c r="H17" s="3">
        <v>3.664677E-05</v>
      </c>
      <c r="I17" s="3">
        <v>0.00674239</v>
      </c>
      <c r="J17" s="3">
        <v>5.988099E-07</v>
      </c>
      <c r="K17" s="6">
        <f t="shared" si="1"/>
        <v>0.2128710635172553</v>
      </c>
      <c r="L17" s="3">
        <f t="shared" si="2"/>
        <v>-0.02394306351725528</v>
      </c>
      <c r="M17" s="7">
        <f t="shared" si="3"/>
        <v>6.3393339484942555</v>
      </c>
    </row>
    <row r="18" spans="1:13" ht="12.75">
      <c r="A18">
        <v>4140914</v>
      </c>
      <c r="B18">
        <v>23.66</v>
      </c>
      <c r="C18">
        <v>27.678</v>
      </c>
      <c r="D18" s="5">
        <f t="shared" si="0"/>
        <v>28.0365</v>
      </c>
      <c r="E18" s="4">
        <v>0.1817419</v>
      </c>
      <c r="F18">
        <v>-90</v>
      </c>
      <c r="G18">
        <v>35.268</v>
      </c>
      <c r="H18" s="3">
        <v>3.685013E-05</v>
      </c>
      <c r="I18" s="3">
        <v>0.006486111</v>
      </c>
      <c r="J18" s="3">
        <v>6.200567E-07</v>
      </c>
      <c r="K18" s="6">
        <f t="shared" si="1"/>
        <v>0.20025701106623703</v>
      </c>
      <c r="L18" s="3">
        <f t="shared" si="2"/>
        <v>-0.018515111066237017</v>
      </c>
      <c r="M18" s="7">
        <f t="shared" si="3"/>
        <v>6.482331960123411</v>
      </c>
    </row>
    <row r="19" spans="1:13" ht="12.75">
      <c r="A19">
        <v>4140918</v>
      </c>
      <c r="B19">
        <v>21.68</v>
      </c>
      <c r="C19">
        <v>25.694</v>
      </c>
      <c r="D19" s="5">
        <f t="shared" si="0"/>
        <v>26.0525</v>
      </c>
      <c r="E19" s="4">
        <v>0.172923</v>
      </c>
      <c r="F19">
        <v>-90</v>
      </c>
      <c r="G19">
        <v>35.27</v>
      </c>
      <c r="H19" s="3">
        <v>3.701533E-05</v>
      </c>
      <c r="I19" s="3">
        <v>0.006170225</v>
      </c>
      <c r="J19" s="3">
        <v>6.764561E-07</v>
      </c>
      <c r="K19" s="6">
        <f t="shared" si="1"/>
        <v>0.18608584455274874</v>
      </c>
      <c r="L19" s="3">
        <f t="shared" si="2"/>
        <v>-0.013162844552748743</v>
      </c>
      <c r="M19" s="7">
        <f t="shared" si="3"/>
        <v>6.637482007484887</v>
      </c>
    </row>
    <row r="20" spans="1:13" ht="12.75">
      <c r="A20">
        <v>4140922</v>
      </c>
      <c r="B20">
        <v>19.7</v>
      </c>
      <c r="C20">
        <v>23.724</v>
      </c>
      <c r="D20" s="5">
        <f t="shared" si="0"/>
        <v>24.0825</v>
      </c>
      <c r="E20" s="4">
        <v>0.1631651</v>
      </c>
      <c r="F20">
        <v>-90</v>
      </c>
      <c r="G20">
        <v>35.273</v>
      </c>
      <c r="H20" s="3">
        <v>3.684969E-05</v>
      </c>
      <c r="I20" s="3">
        <v>0.005821865</v>
      </c>
      <c r="J20" s="3">
        <v>5.825067E-07</v>
      </c>
      <c r="K20" s="6">
        <f t="shared" si="1"/>
        <v>0.17201467619006128</v>
      </c>
      <c r="L20" s="3">
        <f t="shared" si="2"/>
        <v>-0.00884957619006127</v>
      </c>
      <c r="M20" s="7">
        <f t="shared" si="3"/>
        <v>6.775255891207308</v>
      </c>
    </row>
    <row r="21" spans="1:13" ht="12.75">
      <c r="A21">
        <v>4140926</v>
      </c>
      <c r="B21">
        <v>17.72</v>
      </c>
      <c r="C21">
        <v>21.726</v>
      </c>
      <c r="D21" s="5">
        <f t="shared" si="0"/>
        <v>22.0845</v>
      </c>
      <c r="E21" s="4">
        <v>0.1521969</v>
      </c>
      <c r="F21">
        <v>-90</v>
      </c>
      <c r="G21">
        <v>35.275</v>
      </c>
      <c r="H21" s="3">
        <v>3.708009E-05</v>
      </c>
      <c r="I21" s="3">
        <v>0.005430909</v>
      </c>
      <c r="J21" s="3">
        <v>4.968579E-07</v>
      </c>
      <c r="K21" s="6">
        <f t="shared" si="1"/>
        <v>0.15774351152577215</v>
      </c>
      <c r="L21" s="3">
        <f t="shared" si="2"/>
        <v>-0.005546611525772155</v>
      </c>
      <c r="M21" s="7">
        <f t="shared" si="3"/>
        <v>6.891571011342798</v>
      </c>
    </row>
    <row r="22" spans="1:13" ht="12.75">
      <c r="A22">
        <v>4140930</v>
      </c>
      <c r="B22">
        <v>15.74</v>
      </c>
      <c r="C22">
        <v>19.733</v>
      </c>
      <c r="D22" s="5">
        <f t="shared" si="0"/>
        <v>20.0915</v>
      </c>
      <c r="E22" s="4">
        <v>0.1401691</v>
      </c>
      <c r="F22">
        <v>-90</v>
      </c>
      <c r="G22">
        <v>35.274</v>
      </c>
      <c r="H22" s="3">
        <v>3.740245E-05</v>
      </c>
      <c r="I22" s="3">
        <v>0.005001265</v>
      </c>
      <c r="J22" s="3">
        <v>4.945867E-07</v>
      </c>
      <c r="K22" s="6">
        <f t="shared" si="1"/>
        <v>0.14350806048676906</v>
      </c>
      <c r="L22" s="3">
        <f t="shared" si="2"/>
        <v>-0.0033389604867690714</v>
      </c>
      <c r="M22" s="7">
        <f t="shared" si="3"/>
        <v>6.9765373416618965</v>
      </c>
    </row>
    <row r="23" spans="1:13" ht="12.75">
      <c r="A23">
        <v>4140934</v>
      </c>
      <c r="B23">
        <v>13.76</v>
      </c>
      <c r="C23">
        <v>17.778</v>
      </c>
      <c r="D23" s="5">
        <f t="shared" si="0"/>
        <v>18.136499999999998</v>
      </c>
      <c r="E23" s="4">
        <v>0.1273837</v>
      </c>
      <c r="F23">
        <v>-90</v>
      </c>
      <c r="G23">
        <v>35.271</v>
      </c>
      <c r="H23" s="3">
        <v>3.726765E-05</v>
      </c>
      <c r="I23" s="3">
        <v>0.004545212</v>
      </c>
      <c r="J23" s="3">
        <v>5.273781E-07</v>
      </c>
      <c r="K23" s="6">
        <f t="shared" si="1"/>
        <v>0.12954403299993963</v>
      </c>
      <c r="L23" s="3">
        <f t="shared" si="2"/>
        <v>-0.002160332999939646</v>
      </c>
      <c r="M23" s="7">
        <f t="shared" si="3"/>
        <v>7.023609847545006</v>
      </c>
    </row>
    <row r="24" spans="1:13" ht="12.75">
      <c r="A24">
        <v>4140938</v>
      </c>
      <c r="B24">
        <v>11.78</v>
      </c>
      <c r="C24">
        <v>15.783</v>
      </c>
      <c r="D24" s="5">
        <f t="shared" si="0"/>
        <v>16.1415</v>
      </c>
      <c r="E24" s="4">
        <v>0.1139591</v>
      </c>
      <c r="F24">
        <v>-90</v>
      </c>
      <c r="G24">
        <v>35.268</v>
      </c>
      <c r="H24" s="3">
        <v>3.75897E-05</v>
      </c>
      <c r="I24" s="3">
        <v>0.004066458</v>
      </c>
      <c r="J24" s="3">
        <v>3.810721E-07</v>
      </c>
      <c r="K24" s="6">
        <f t="shared" si="1"/>
        <v>0.11529429651082214</v>
      </c>
      <c r="L24" s="3">
        <f t="shared" si="2"/>
        <v>-0.0013351965108221453</v>
      </c>
      <c r="M24" s="7">
        <f t="shared" si="3"/>
        <v>7.060006814732211</v>
      </c>
    </row>
    <row r="25" spans="1:13" ht="12.75">
      <c r="A25">
        <v>4140942</v>
      </c>
      <c r="B25">
        <v>9.8</v>
      </c>
      <c r="C25">
        <v>13.799</v>
      </c>
      <c r="D25" s="5">
        <f t="shared" si="0"/>
        <v>14.157499999999999</v>
      </c>
      <c r="E25" s="4">
        <v>0.1004034</v>
      </c>
      <c r="F25">
        <v>-90</v>
      </c>
      <c r="G25">
        <v>35.266</v>
      </c>
      <c r="H25" s="3">
        <v>3.772951E-05</v>
      </c>
      <c r="I25" s="3">
        <v>0.003585501</v>
      </c>
      <c r="J25" s="3">
        <v>6.339194E-07</v>
      </c>
      <c r="K25" s="6">
        <f t="shared" si="1"/>
        <v>0.10112312999733385</v>
      </c>
      <c r="L25" s="3">
        <f t="shared" si="2"/>
        <v>-0.0007197299973338428</v>
      </c>
      <c r="M25" s="7">
        <f t="shared" si="3"/>
        <v>7.091887692036024</v>
      </c>
    </row>
    <row r="26" spans="1:13" ht="12.75">
      <c r="A26">
        <v>4140946</v>
      </c>
      <c r="B26">
        <v>7.82</v>
      </c>
      <c r="C26">
        <v>11.823</v>
      </c>
      <c r="D26" s="5">
        <f t="shared" si="0"/>
        <v>12.1815</v>
      </c>
      <c r="E26" s="4">
        <v>0.08661733</v>
      </c>
      <c r="F26">
        <v>-90</v>
      </c>
      <c r="G26">
        <v>35.264</v>
      </c>
      <c r="H26" s="3">
        <v>3.793419E-05</v>
      </c>
      <c r="I26" s="3">
        <v>0.003094023</v>
      </c>
      <c r="J26" s="3">
        <v>2.664614E-06</v>
      </c>
      <c r="K26" s="6">
        <f t="shared" si="1"/>
        <v>0.08700910528430318</v>
      </c>
      <c r="L26" s="3">
        <f t="shared" si="2"/>
        <v>-0.0003917752843031752</v>
      </c>
      <c r="M26" s="7">
        <f t="shared" si="3"/>
        <v>7.110563559495958</v>
      </c>
    </row>
    <row r="27" spans="1:13" ht="12.75">
      <c r="A27">
        <v>4140950</v>
      </c>
      <c r="B27">
        <v>5.84</v>
      </c>
      <c r="C27">
        <v>9.83</v>
      </c>
      <c r="D27" s="5">
        <f t="shared" si="0"/>
        <v>10.1885</v>
      </c>
      <c r="E27" s="4">
        <v>0.0726722</v>
      </c>
      <c r="F27">
        <v>-90</v>
      </c>
      <c r="G27">
        <v>35.26</v>
      </c>
      <c r="H27" s="3">
        <v>3.807056E-05</v>
      </c>
      <c r="I27" s="3">
        <v>0.002592037</v>
      </c>
      <c r="J27" s="3">
        <v>1.986038E-06</v>
      </c>
      <c r="K27" s="6">
        <f t="shared" si="1"/>
        <v>0.07277365424530008</v>
      </c>
      <c r="L27" s="3">
        <f t="shared" si="2"/>
        <v>-0.00010145424530007274</v>
      </c>
      <c r="M27" s="7">
        <f t="shared" si="3"/>
        <v>7.132767335721648</v>
      </c>
    </row>
    <row r="28" spans="1:13" ht="12.75">
      <c r="A28">
        <v>4140954</v>
      </c>
      <c r="B28">
        <v>3.86</v>
      </c>
      <c r="C28">
        <v>7.853</v>
      </c>
      <c r="D28" s="5">
        <f t="shared" si="0"/>
        <v>8.2115</v>
      </c>
      <c r="E28" s="4">
        <v>0.05876548</v>
      </c>
      <c r="F28">
        <v>-90</v>
      </c>
      <c r="G28">
        <v>35.257</v>
      </c>
      <c r="H28" s="3">
        <v>3.805834E-05</v>
      </c>
      <c r="I28" s="3">
        <v>0.002096096</v>
      </c>
      <c r="J28" s="3">
        <v>1.386574E-06</v>
      </c>
      <c r="K28" s="6">
        <f t="shared" si="1"/>
        <v>0.05865248680721221</v>
      </c>
      <c r="L28" s="3">
        <f t="shared" si="2"/>
        <v>0.00011299319278779141</v>
      </c>
      <c r="M28" s="7">
        <f t="shared" si="3"/>
        <v>7.156485416793522</v>
      </c>
    </row>
    <row r="29" spans="1:13" ht="12.75">
      <c r="A29">
        <v>4140958</v>
      </c>
      <c r="B29">
        <v>1.88</v>
      </c>
      <c r="C29">
        <v>5.878</v>
      </c>
      <c r="D29" s="5">
        <f t="shared" si="0"/>
        <v>6.2365</v>
      </c>
      <c r="E29" s="4">
        <v>0.04476677</v>
      </c>
      <c r="F29">
        <v>-90</v>
      </c>
      <c r="G29">
        <v>35.249</v>
      </c>
      <c r="H29" s="3">
        <v>3.801428E-05</v>
      </c>
      <c r="I29" s="3">
        <v>0.001597528</v>
      </c>
      <c r="J29" s="3">
        <v>4.790499E-07</v>
      </c>
      <c r="K29" s="6">
        <f t="shared" si="1"/>
        <v>0.04454560481923875</v>
      </c>
      <c r="L29" s="3">
        <f t="shared" si="2"/>
        <v>0.00022116518076124858</v>
      </c>
      <c r="M29" s="7">
        <f t="shared" si="3"/>
        <v>7.178188086266334</v>
      </c>
    </row>
    <row r="30" spans="1:12" ht="12.75">
      <c r="A30">
        <v>4140962</v>
      </c>
      <c r="B30">
        <v>0</v>
      </c>
      <c r="C30">
        <v>-0.341</v>
      </c>
      <c r="D30" s="5">
        <f t="shared" si="0"/>
        <v>0.017500000000000016</v>
      </c>
      <c r="E30" s="4">
        <v>0.0004127251</v>
      </c>
      <c r="F30">
        <v>-90</v>
      </c>
      <c r="G30">
        <v>31.518</v>
      </c>
      <c r="H30" s="3">
        <v>3.808979E-05</v>
      </c>
      <c r="I30" s="3">
        <v>1.51774E-05</v>
      </c>
      <c r="J30" s="3">
        <v>2.250788E-07</v>
      </c>
      <c r="K30" s="6">
        <f t="shared" si="1"/>
        <v>0.00012499768850103083</v>
      </c>
      <c r="L30" s="3">
        <f t="shared" si="2"/>
        <v>0.00028772741149896917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95"/>
  <sheetViews>
    <sheetView workbookViewId="0" topLeftCell="S1">
      <selection activeCell="AJ34" sqref="AJ34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6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2" max="22" width="10.140625" style="0" bestFit="1" customWidth="1"/>
  </cols>
  <sheetData>
    <row r="1" spans="1:39" ht="12.75">
      <c r="A1" t="s">
        <v>11</v>
      </c>
      <c r="B1" t="s">
        <v>35</v>
      </c>
      <c r="C1" t="s">
        <v>36</v>
      </c>
      <c r="D1" t="s">
        <v>37</v>
      </c>
      <c r="E1">
        <v>4140966</v>
      </c>
      <c r="F1" t="s">
        <v>38</v>
      </c>
      <c r="G1" t="s">
        <v>37</v>
      </c>
      <c r="H1">
        <v>0</v>
      </c>
      <c r="I1" t="s">
        <v>39</v>
      </c>
      <c r="J1" t="s">
        <v>37</v>
      </c>
      <c r="K1">
        <v>0</v>
      </c>
      <c r="L1" t="s">
        <v>40</v>
      </c>
      <c r="M1" t="s">
        <v>37</v>
      </c>
      <c r="N1">
        <v>-0.32</v>
      </c>
      <c r="O1" t="s">
        <v>41</v>
      </c>
      <c r="P1" t="s">
        <v>37</v>
      </c>
      <c r="Q1" s="3">
        <v>0.000412438</v>
      </c>
      <c r="S1" t="s">
        <v>45</v>
      </c>
      <c r="T1">
        <v>15</v>
      </c>
      <c r="U1" s="8">
        <v>1</v>
      </c>
      <c r="V1" s="8"/>
      <c r="W1" s="8">
        <v>1</v>
      </c>
      <c r="X1" s="8">
        <v>3</v>
      </c>
      <c r="Y1" s="8">
        <f aca="true" t="shared" si="0" ref="Y1:AE1">X1+1</f>
        <v>4</v>
      </c>
      <c r="Z1" s="8">
        <f t="shared" si="0"/>
        <v>5</v>
      </c>
      <c r="AA1" s="8">
        <f t="shared" si="0"/>
        <v>6</v>
      </c>
      <c r="AB1" s="8">
        <f t="shared" si="0"/>
        <v>7</v>
      </c>
      <c r="AC1" s="8">
        <f t="shared" si="0"/>
        <v>8</v>
      </c>
      <c r="AD1" s="8">
        <f t="shared" si="0"/>
        <v>9</v>
      </c>
      <c r="AE1" s="8">
        <f t="shared" si="0"/>
        <v>10</v>
      </c>
      <c r="AF1" s="8">
        <v>3</v>
      </c>
      <c r="AG1" s="8">
        <f aca="true" t="shared" si="1" ref="AG1:AM1">AF1+1</f>
        <v>4</v>
      </c>
      <c r="AH1" s="8">
        <f t="shared" si="1"/>
        <v>5</v>
      </c>
      <c r="AI1" s="8">
        <f t="shared" si="1"/>
        <v>6</v>
      </c>
      <c r="AJ1" s="8">
        <f t="shared" si="1"/>
        <v>7</v>
      </c>
      <c r="AK1" s="8">
        <f t="shared" si="1"/>
        <v>8</v>
      </c>
      <c r="AL1" s="8">
        <f t="shared" si="1"/>
        <v>9</v>
      </c>
      <c r="AM1" s="8">
        <f t="shared" si="1"/>
        <v>10</v>
      </c>
    </row>
    <row r="2" spans="1:20" ht="12.75">
      <c r="A2" t="s">
        <v>11</v>
      </c>
      <c r="B2" t="s">
        <v>42</v>
      </c>
      <c r="C2" t="s">
        <v>43</v>
      </c>
      <c r="D2" t="s">
        <v>44</v>
      </c>
      <c r="S2" t="s">
        <v>46</v>
      </c>
      <c r="T2">
        <v>-1</v>
      </c>
    </row>
    <row r="3" spans="2:39" ht="12.75">
      <c r="B3">
        <v>2</v>
      </c>
      <c r="C3" s="3">
        <v>-0.000189944</v>
      </c>
      <c r="D3" s="3">
        <v>-0.000554591</v>
      </c>
      <c r="S3" t="s">
        <v>47</v>
      </c>
      <c r="U3" t="s">
        <v>40</v>
      </c>
      <c r="V3" t="s">
        <v>31</v>
      </c>
      <c r="W3" t="s">
        <v>48</v>
      </c>
      <c r="X3" t="s">
        <v>49</v>
      </c>
      <c r="Y3" t="s">
        <v>50</v>
      </c>
      <c r="Z3" t="s">
        <v>51</v>
      </c>
      <c r="AA3" t="s">
        <v>52</v>
      </c>
      <c r="AB3" t="s">
        <v>53</v>
      </c>
      <c r="AC3" t="s">
        <v>54</v>
      </c>
      <c r="AD3" t="s">
        <v>55</v>
      </c>
      <c r="AE3" t="s">
        <v>56</v>
      </c>
      <c r="AF3" t="s">
        <v>57</v>
      </c>
      <c r="AG3" t="s">
        <v>58</v>
      </c>
      <c r="AH3" t="s">
        <v>59</v>
      </c>
      <c r="AI3" t="s">
        <v>60</v>
      </c>
      <c r="AJ3" t="s">
        <v>61</v>
      </c>
      <c r="AK3" t="s">
        <v>62</v>
      </c>
      <c r="AL3" t="s">
        <v>63</v>
      </c>
      <c r="AM3" t="s">
        <v>64</v>
      </c>
    </row>
    <row r="4" spans="2:39" ht="12.75">
      <c r="B4">
        <v>3</v>
      </c>
      <c r="C4" s="3">
        <v>0.00471294</v>
      </c>
      <c r="D4" s="3">
        <v>0.00076924</v>
      </c>
      <c r="S4">
        <v>0</v>
      </c>
      <c r="U4" s="5">
        <f aca="true" ca="1" t="shared" si="2" ref="U4:U16">OFFSET($A$1,U$1+$T$1*$S4-1,13)</f>
        <v>-0.32</v>
      </c>
      <c r="V4" s="5">
        <f>U4-i_offset</f>
        <v>0.038500000000000034</v>
      </c>
      <c r="W4" s="6">
        <f aca="true" ca="1" t="shared" si="3" ref="W4:W16">OFFSET($A$1,W$1+$T$1*$S4-1,16)</f>
        <v>0.000412438</v>
      </c>
      <c r="X4" s="5">
        <f aca="true" ca="1" t="shared" si="4" ref="X4:AE16">OFFSET($A$1,X$1+$T$1*$S4-1,2)*10000*$T$2</f>
        <v>1.89944</v>
      </c>
      <c r="Y4" s="5">
        <f ca="1" t="shared" si="4"/>
        <v>-47.1294</v>
      </c>
      <c r="Z4" s="5">
        <f ca="1" t="shared" si="4"/>
        <v>14.411700000000002</v>
      </c>
      <c r="AA4" s="5">
        <f ca="1" t="shared" si="4"/>
        <v>23.559700000000003</v>
      </c>
      <c r="AB4" s="5">
        <f ca="1" t="shared" si="4"/>
        <v>-3.00242</v>
      </c>
      <c r="AC4" s="5">
        <f ca="1" t="shared" si="4"/>
        <v>0.951762</v>
      </c>
      <c r="AD4" s="5">
        <f ca="1" t="shared" si="4"/>
        <v>-2.9250100000000003</v>
      </c>
      <c r="AE4" s="5">
        <f ca="1" t="shared" si="4"/>
        <v>4.287459999999999</v>
      </c>
      <c r="AF4" s="5">
        <f aca="true" ca="1" t="shared" si="5" ref="AF4:AM16">OFFSET($A$1,AF$1+$T$1*$S4-1,3)*10000*$T$2</f>
        <v>5.54591</v>
      </c>
      <c r="AG4" s="5">
        <f ca="1" t="shared" si="5"/>
        <v>-7.6924</v>
      </c>
      <c r="AH4" s="5">
        <f ca="1" t="shared" si="5"/>
        <v>15.2218</v>
      </c>
      <c r="AI4" s="5">
        <f ca="1" t="shared" si="5"/>
        <v>-0.31705</v>
      </c>
      <c r="AJ4" s="5">
        <f ca="1" t="shared" si="5"/>
        <v>0.11145799999999999</v>
      </c>
      <c r="AK4" s="5">
        <f ca="1" t="shared" si="5"/>
        <v>-2.90026</v>
      </c>
      <c r="AL4" s="5">
        <f ca="1" t="shared" si="5"/>
        <v>1.2787000000000002</v>
      </c>
      <c r="AM4" s="5">
        <f ca="1" t="shared" si="5"/>
        <v>-5.79417</v>
      </c>
    </row>
    <row r="5" spans="2:39" ht="12.75">
      <c r="B5">
        <v>4</v>
      </c>
      <c r="C5" s="3">
        <v>-0.00144117</v>
      </c>
      <c r="D5" s="3">
        <v>-0.00152218</v>
      </c>
      <c r="S5">
        <v>1</v>
      </c>
      <c r="U5" s="5">
        <f ca="1" t="shared" si="2"/>
        <v>4.7</v>
      </c>
      <c r="V5" s="5">
        <f aca="true" t="shared" si="6" ref="V5:V16">U5-i_offset</f>
        <v>5.0585</v>
      </c>
      <c r="W5" s="6">
        <f ca="1" t="shared" si="3"/>
        <v>0.0361311</v>
      </c>
      <c r="X5" s="5">
        <f ca="1" t="shared" si="4"/>
        <v>-0.5920409999999999</v>
      </c>
      <c r="Y5" s="5">
        <f ca="1" t="shared" si="4"/>
        <v>-27.2176</v>
      </c>
      <c r="Z5" s="5">
        <f ca="1" t="shared" si="4"/>
        <v>1.2875699999999999</v>
      </c>
      <c r="AA5" s="5">
        <f ca="1" t="shared" si="4"/>
        <v>5.92443</v>
      </c>
      <c r="AB5" s="5">
        <f ca="1" t="shared" si="4"/>
        <v>0.597113</v>
      </c>
      <c r="AC5" s="5">
        <f ca="1" t="shared" si="4"/>
        <v>1.8319500000000002</v>
      </c>
      <c r="AD5" s="5">
        <f ca="1" t="shared" si="4"/>
        <v>-0.036826199999999996</v>
      </c>
      <c r="AE5" s="5">
        <f ca="1" t="shared" si="4"/>
        <v>-0.120835</v>
      </c>
      <c r="AF5" s="5">
        <f ca="1" t="shared" si="5"/>
        <v>-1.47498</v>
      </c>
      <c r="AG5" s="5">
        <f ca="1" t="shared" si="5"/>
        <v>-0.17339100000000002</v>
      </c>
      <c r="AH5" s="5">
        <f ca="1" t="shared" si="5"/>
        <v>0.535702</v>
      </c>
      <c r="AI5" s="5">
        <f ca="1" t="shared" si="5"/>
        <v>0.14986</v>
      </c>
      <c r="AJ5" s="5">
        <f ca="1" t="shared" si="5"/>
        <v>0.257306</v>
      </c>
      <c r="AK5" s="5">
        <f ca="1" t="shared" si="5"/>
        <v>-0.0058192</v>
      </c>
      <c r="AL5" s="5">
        <f ca="1" t="shared" si="5"/>
        <v>-0.09447860000000001</v>
      </c>
      <c r="AM5" s="5">
        <f ca="1" t="shared" si="5"/>
        <v>-0.12041800000000001</v>
      </c>
    </row>
    <row r="6" spans="2:39" ht="12.75">
      <c r="B6">
        <v>5</v>
      </c>
      <c r="C6" s="3">
        <v>-0.00235597</v>
      </c>
      <c r="D6" s="3">
        <v>3.1705E-05</v>
      </c>
      <c r="S6">
        <v>2</v>
      </c>
      <c r="U6" s="5">
        <f ca="1" t="shared" si="2"/>
        <v>9.63</v>
      </c>
      <c r="V6" s="5">
        <f t="shared" si="6"/>
        <v>9.9885</v>
      </c>
      <c r="W6" s="6">
        <f ca="1" t="shared" si="3"/>
        <v>0.0709326</v>
      </c>
      <c r="X6" s="5">
        <f ca="1" t="shared" si="4"/>
        <v>-0.851834</v>
      </c>
      <c r="Y6" s="5">
        <f ca="1" t="shared" si="4"/>
        <v>-27.0132</v>
      </c>
      <c r="Z6" s="5">
        <f ca="1" t="shared" si="4"/>
        <v>1.1933</v>
      </c>
      <c r="AA6" s="5">
        <f ca="1" t="shared" si="4"/>
        <v>5.796189999999999</v>
      </c>
      <c r="AB6" s="5">
        <f ca="1" t="shared" si="4"/>
        <v>0.608033</v>
      </c>
      <c r="AC6" s="5">
        <f ca="1" t="shared" si="4"/>
        <v>1.83347</v>
      </c>
      <c r="AD6" s="5">
        <f ca="1" t="shared" si="4"/>
        <v>-0.08172220000000001</v>
      </c>
      <c r="AE6" s="5">
        <f ca="1" t="shared" si="4"/>
        <v>0.051483600000000004</v>
      </c>
      <c r="AF6" s="5">
        <f ca="1" t="shared" si="5"/>
        <v>-1.58342</v>
      </c>
      <c r="AG6" s="5">
        <f ca="1" t="shared" si="5"/>
        <v>-0.146628</v>
      </c>
      <c r="AH6" s="5">
        <f ca="1" t="shared" si="5"/>
        <v>0.44537299999999996</v>
      </c>
      <c r="AI6" s="5">
        <f ca="1" t="shared" si="5"/>
        <v>0.155322</v>
      </c>
      <c r="AJ6" s="5">
        <f ca="1" t="shared" si="5"/>
        <v>0.268364</v>
      </c>
      <c r="AK6" s="5">
        <f ca="1" t="shared" si="5"/>
        <v>0.00028800099999999997</v>
      </c>
      <c r="AL6" s="5">
        <f ca="1" t="shared" si="5"/>
        <v>-0.0938385</v>
      </c>
      <c r="AM6" s="5">
        <f ca="1" t="shared" si="5"/>
        <v>0.0719805</v>
      </c>
    </row>
    <row r="7" spans="2:39" ht="12.75">
      <c r="B7">
        <v>6</v>
      </c>
      <c r="C7" s="3">
        <v>0.000300242</v>
      </c>
      <c r="D7" s="3">
        <v>-1.11458E-05</v>
      </c>
      <c r="S7">
        <v>3</v>
      </c>
      <c r="U7" s="5">
        <f ca="1" t="shared" si="2"/>
        <v>14.6</v>
      </c>
      <c r="V7" s="5">
        <f t="shared" si="6"/>
        <v>14.958499999999999</v>
      </c>
      <c r="W7" s="6">
        <f ca="1" t="shared" si="3"/>
        <v>0.105369</v>
      </c>
      <c r="X7" s="5">
        <f ca="1" t="shared" si="4"/>
        <v>-1.08693</v>
      </c>
      <c r="Y7" s="5">
        <f ca="1" t="shared" si="4"/>
        <v>-27.4517</v>
      </c>
      <c r="Z7" s="5">
        <f ca="1" t="shared" si="4"/>
        <v>1.1436499999999998</v>
      </c>
      <c r="AA7" s="5">
        <f ca="1" t="shared" si="4"/>
        <v>5.62406</v>
      </c>
      <c r="AB7" s="5">
        <f ca="1" t="shared" si="4"/>
        <v>0.639438</v>
      </c>
      <c r="AC7" s="5">
        <f ca="1" t="shared" si="4"/>
        <v>1.78333</v>
      </c>
      <c r="AD7" s="5">
        <f ca="1" t="shared" si="4"/>
        <v>-0.119257</v>
      </c>
      <c r="AE7" s="5">
        <f ca="1" t="shared" si="4"/>
        <v>0.00877526</v>
      </c>
      <c r="AF7" s="5">
        <f ca="1" t="shared" si="5"/>
        <v>-1.6197800000000002</v>
      </c>
      <c r="AG7" s="5">
        <f ca="1" t="shared" si="5"/>
        <v>-0.11738599999999999</v>
      </c>
      <c r="AH7" s="5">
        <f ca="1" t="shared" si="5"/>
        <v>0.42561400000000005</v>
      </c>
      <c r="AI7" s="5">
        <f ca="1" t="shared" si="5"/>
        <v>0.16495300000000002</v>
      </c>
      <c r="AJ7" s="5">
        <f ca="1" t="shared" si="5"/>
        <v>0.284563</v>
      </c>
      <c r="AK7" s="5">
        <f ca="1" t="shared" si="5"/>
        <v>-0.00687865</v>
      </c>
      <c r="AL7" s="5">
        <f ca="1" t="shared" si="5"/>
        <v>-0.155368</v>
      </c>
      <c r="AM7" s="5">
        <f ca="1" t="shared" si="5"/>
        <v>0.0782332</v>
      </c>
    </row>
    <row r="8" spans="2:39" ht="12.75">
      <c r="B8">
        <v>7</v>
      </c>
      <c r="C8" s="3">
        <v>-9.51762E-05</v>
      </c>
      <c r="D8" s="3">
        <v>0.000290026</v>
      </c>
      <c r="S8">
        <v>4</v>
      </c>
      <c r="U8" s="5">
        <f ca="1" t="shared" si="2"/>
        <v>19.55</v>
      </c>
      <c r="V8" s="5">
        <f t="shared" si="6"/>
        <v>19.9085</v>
      </c>
      <c r="W8" s="6">
        <f ca="1" t="shared" si="3"/>
        <v>0.138227</v>
      </c>
      <c r="X8" s="5">
        <f ca="1" t="shared" si="4"/>
        <v>-1.26507</v>
      </c>
      <c r="Y8" s="5">
        <f ca="1" t="shared" si="4"/>
        <v>-28.432399999999998</v>
      </c>
      <c r="Z8" s="5">
        <f ca="1" t="shared" si="4"/>
        <v>1.0620699999999998</v>
      </c>
      <c r="AA8" s="5">
        <f ca="1" t="shared" si="4"/>
        <v>5.18846</v>
      </c>
      <c r="AB8" s="5">
        <f ca="1" t="shared" si="4"/>
        <v>0.616383</v>
      </c>
      <c r="AC8" s="5">
        <f ca="1" t="shared" si="4"/>
        <v>1.77455</v>
      </c>
      <c r="AD8" s="5">
        <f ca="1" t="shared" si="4"/>
        <v>-0.0612505</v>
      </c>
      <c r="AE8" s="5">
        <f ca="1" t="shared" si="4"/>
        <v>-0.36145700000000003</v>
      </c>
      <c r="AF8" s="5">
        <f ca="1" t="shared" si="5"/>
        <v>-1.57079</v>
      </c>
      <c r="AG8" s="5">
        <f ca="1" t="shared" si="5"/>
        <v>0.0387067</v>
      </c>
      <c r="AH8" s="5">
        <f ca="1" t="shared" si="5"/>
        <v>0.38174199999999997</v>
      </c>
      <c r="AI8" s="5">
        <f ca="1" t="shared" si="5"/>
        <v>0.170578</v>
      </c>
      <c r="AJ8" s="5">
        <f ca="1" t="shared" si="5"/>
        <v>0.288643</v>
      </c>
      <c r="AK8" s="5">
        <f ca="1" t="shared" si="5"/>
        <v>-0.021588399999999997</v>
      </c>
      <c r="AL8" s="5">
        <f ca="1" t="shared" si="5"/>
        <v>-0.158718</v>
      </c>
      <c r="AM8" s="5">
        <f ca="1" t="shared" si="5"/>
        <v>0.0932839</v>
      </c>
    </row>
    <row r="9" spans="2:39" ht="12.75">
      <c r="B9">
        <v>8</v>
      </c>
      <c r="C9" s="3">
        <v>0.000292501</v>
      </c>
      <c r="D9" s="3">
        <v>-0.00012787</v>
      </c>
      <c r="S9">
        <v>5</v>
      </c>
      <c r="U9" s="5">
        <f ca="1" t="shared" si="2"/>
        <v>24.52</v>
      </c>
      <c r="V9" s="5">
        <f t="shared" si="6"/>
        <v>24.8785</v>
      </c>
      <c r="W9" s="6">
        <f ca="1" t="shared" si="3"/>
        <v>0.166599</v>
      </c>
      <c r="X9" s="5">
        <f ca="1" t="shared" si="4"/>
        <v>-1.49411</v>
      </c>
      <c r="Y9" s="5">
        <f ca="1" t="shared" si="4"/>
        <v>-30.0294</v>
      </c>
      <c r="Z9" s="5">
        <f ca="1" t="shared" si="4"/>
        <v>0.914172</v>
      </c>
      <c r="AA9" s="5">
        <f ca="1" t="shared" si="4"/>
        <v>4.51119</v>
      </c>
      <c r="AB9" s="5">
        <f ca="1" t="shared" si="4"/>
        <v>0.575264</v>
      </c>
      <c r="AC9" s="5">
        <f ca="1" t="shared" si="4"/>
        <v>1.5984699999999998</v>
      </c>
      <c r="AD9" s="5">
        <f ca="1" t="shared" si="4"/>
        <v>-0.09932650000000001</v>
      </c>
      <c r="AE9" s="5">
        <f ca="1" t="shared" si="4"/>
        <v>-0.205087</v>
      </c>
      <c r="AF9" s="5">
        <f ca="1" t="shared" si="5"/>
        <v>-1.4278000000000002</v>
      </c>
      <c r="AG9" s="5">
        <f ca="1" t="shared" si="5"/>
        <v>-0.23271100000000003</v>
      </c>
      <c r="AH9" s="5">
        <f ca="1" t="shared" si="5"/>
        <v>0.32182299999999997</v>
      </c>
      <c r="AI9" s="5">
        <f ca="1" t="shared" si="5"/>
        <v>0.12136000000000001</v>
      </c>
      <c r="AJ9" s="5">
        <f ca="1" t="shared" si="5"/>
        <v>0.297998</v>
      </c>
      <c r="AK9" s="5">
        <f ca="1" t="shared" si="5"/>
        <v>0.0463245</v>
      </c>
      <c r="AL9" s="5">
        <f ca="1" t="shared" si="5"/>
        <v>-0.13747700000000002</v>
      </c>
      <c r="AM9" s="5">
        <f ca="1" t="shared" si="5"/>
        <v>0.0356569</v>
      </c>
    </row>
    <row r="10" spans="2:39" ht="12.75">
      <c r="B10">
        <v>9</v>
      </c>
      <c r="C10" s="3">
        <v>-0.000428746</v>
      </c>
      <c r="D10" s="3">
        <v>0.000579417</v>
      </c>
      <c r="S10">
        <v>6</v>
      </c>
      <c r="U10" s="5">
        <f ca="1" t="shared" si="2"/>
        <v>29.43</v>
      </c>
      <c r="V10" s="5">
        <f t="shared" si="6"/>
        <v>29.7885</v>
      </c>
      <c r="W10" s="6">
        <f ca="1" t="shared" si="3"/>
        <v>0.188892</v>
      </c>
      <c r="X10" s="5">
        <f ca="1" t="shared" si="4"/>
        <v>-1.87381</v>
      </c>
      <c r="Y10" s="5">
        <f ca="1" t="shared" si="4"/>
        <v>-32.1347</v>
      </c>
      <c r="Z10" s="5">
        <f ca="1" t="shared" si="4"/>
        <v>0.703469</v>
      </c>
      <c r="AA10" s="5">
        <f ca="1" t="shared" si="4"/>
        <v>3.51418</v>
      </c>
      <c r="AB10" s="5">
        <f ca="1" t="shared" si="4"/>
        <v>0.520542</v>
      </c>
      <c r="AC10" s="5">
        <f ca="1" t="shared" si="4"/>
        <v>1.4212099999999999</v>
      </c>
      <c r="AD10" s="5">
        <f ca="1" t="shared" si="4"/>
        <v>-0.0870568</v>
      </c>
      <c r="AE10" s="5">
        <f ca="1" t="shared" si="4"/>
        <v>-0.17188099999999998</v>
      </c>
      <c r="AF10" s="5">
        <f ca="1" t="shared" si="5"/>
        <v>-1.50051</v>
      </c>
      <c r="AG10" s="5">
        <f ca="1" t="shared" si="5"/>
        <v>-0.768519</v>
      </c>
      <c r="AH10" s="5">
        <f ca="1" t="shared" si="5"/>
        <v>0.17071999999999998</v>
      </c>
      <c r="AI10" s="5">
        <f ca="1" t="shared" si="5"/>
        <v>0.046371199999999994</v>
      </c>
      <c r="AJ10" s="5">
        <f ca="1" t="shared" si="5"/>
        <v>0.24241200000000002</v>
      </c>
      <c r="AK10" s="5">
        <f ca="1" t="shared" si="5"/>
        <v>0.00563073</v>
      </c>
      <c r="AL10" s="5">
        <f ca="1" t="shared" si="5"/>
        <v>-0.187556</v>
      </c>
      <c r="AM10" s="5">
        <f ca="1" t="shared" si="5"/>
        <v>-0.0795039</v>
      </c>
    </row>
    <row r="11" spans="2:39" ht="12.75">
      <c r="B11">
        <v>10</v>
      </c>
      <c r="C11" s="3">
        <v>0.000354044</v>
      </c>
      <c r="D11" s="3">
        <v>-0.000197366</v>
      </c>
      <c r="S11">
        <v>7</v>
      </c>
      <c r="U11" s="5">
        <f ca="1" t="shared" si="2"/>
        <v>24.71</v>
      </c>
      <c r="V11" s="5">
        <f t="shared" si="6"/>
        <v>25.0685</v>
      </c>
      <c r="W11" s="6">
        <f ca="1" t="shared" si="3"/>
        <v>0.168129</v>
      </c>
      <c r="X11" s="5">
        <f ca="1" t="shared" si="4"/>
        <v>-1.44195</v>
      </c>
      <c r="Y11" s="5">
        <f ca="1" t="shared" si="4"/>
        <v>-29.8693</v>
      </c>
      <c r="Z11" s="5">
        <f ca="1" t="shared" si="4"/>
        <v>0.8984540000000001</v>
      </c>
      <c r="AA11" s="5">
        <f ca="1" t="shared" si="4"/>
        <v>4.43537</v>
      </c>
      <c r="AB11" s="5">
        <f ca="1" t="shared" si="4"/>
        <v>0.563458</v>
      </c>
      <c r="AC11" s="5">
        <f ca="1" t="shared" si="4"/>
        <v>1.6281100000000002</v>
      </c>
      <c r="AD11" s="5">
        <f ca="1" t="shared" si="4"/>
        <v>-0.07721940000000001</v>
      </c>
      <c r="AE11" s="5">
        <f ca="1" t="shared" si="4"/>
        <v>0.064033</v>
      </c>
      <c r="AF11" s="5">
        <f ca="1" t="shared" si="5"/>
        <v>-1.3662599999999998</v>
      </c>
      <c r="AG11" s="5">
        <f ca="1" t="shared" si="5"/>
        <v>-0.269007</v>
      </c>
      <c r="AH11" s="5">
        <f ca="1" t="shared" si="5"/>
        <v>0.318742</v>
      </c>
      <c r="AI11" s="5">
        <f ca="1" t="shared" si="5"/>
        <v>0.12544</v>
      </c>
      <c r="AJ11" s="5">
        <f ca="1" t="shared" si="5"/>
        <v>0.291034</v>
      </c>
      <c r="AK11" s="5">
        <f ca="1" t="shared" si="5"/>
        <v>0.0541522</v>
      </c>
      <c r="AL11" s="5">
        <f ca="1" t="shared" si="5"/>
        <v>-0.148793</v>
      </c>
      <c r="AM11" s="5">
        <f ca="1" t="shared" si="5"/>
        <v>0.00555262</v>
      </c>
    </row>
    <row r="12" spans="2:39" ht="12.75">
      <c r="B12">
        <v>11</v>
      </c>
      <c r="C12" s="3">
        <v>-0.000337375</v>
      </c>
      <c r="D12" s="3">
        <v>0.000334058</v>
      </c>
      <c r="S12">
        <v>8</v>
      </c>
      <c r="U12" s="5">
        <f ca="1" t="shared" si="2"/>
        <v>19.74</v>
      </c>
      <c r="V12" s="5">
        <f t="shared" si="6"/>
        <v>20.098499999999998</v>
      </c>
      <c r="W12" s="6">
        <f ca="1" t="shared" si="3"/>
        <v>0.140132</v>
      </c>
      <c r="X12" s="5">
        <f ca="1" t="shared" si="4"/>
        <v>-1.18955</v>
      </c>
      <c r="Y12" s="5">
        <f ca="1" t="shared" si="4"/>
        <v>-28.240299999999998</v>
      </c>
      <c r="Z12" s="5">
        <f ca="1" t="shared" si="4"/>
        <v>1.03342</v>
      </c>
      <c r="AA12" s="5">
        <f ca="1" t="shared" si="4"/>
        <v>5.21931</v>
      </c>
      <c r="AB12" s="5">
        <f ca="1" t="shared" si="4"/>
        <v>0.608834</v>
      </c>
      <c r="AC12" s="5">
        <f ca="1" t="shared" si="4"/>
        <v>1.8145999999999998</v>
      </c>
      <c r="AD12" s="5">
        <f ca="1" t="shared" si="4"/>
        <v>-0.1232</v>
      </c>
      <c r="AE12" s="5">
        <f ca="1" t="shared" si="4"/>
        <v>-0.126114</v>
      </c>
      <c r="AF12" s="5">
        <f ca="1" t="shared" si="5"/>
        <v>-1.53583</v>
      </c>
      <c r="AG12" s="5">
        <f ca="1" t="shared" si="5"/>
        <v>0.049781599999999995</v>
      </c>
      <c r="AH12" s="5">
        <f ca="1" t="shared" si="5"/>
        <v>0.387386</v>
      </c>
      <c r="AI12" s="5">
        <f ca="1" t="shared" si="5"/>
        <v>0.18581999999999999</v>
      </c>
      <c r="AJ12" s="5">
        <f ca="1" t="shared" si="5"/>
        <v>0.275065</v>
      </c>
      <c r="AK12" s="5">
        <f ca="1" t="shared" si="5"/>
        <v>0.024609699999999998</v>
      </c>
      <c r="AL12" s="5">
        <f ca="1" t="shared" si="5"/>
        <v>-0.170707</v>
      </c>
      <c r="AM12" s="5">
        <f ca="1" t="shared" si="5"/>
        <v>-0.0349649</v>
      </c>
    </row>
    <row r="13" spans="2:39" ht="12.75">
      <c r="B13">
        <v>12</v>
      </c>
      <c r="C13" s="3">
        <v>0.000708031</v>
      </c>
      <c r="D13" s="3">
        <v>-0.000120174</v>
      </c>
      <c r="S13">
        <v>9</v>
      </c>
      <c r="U13" s="5">
        <f ca="1" t="shared" si="2"/>
        <v>14.8</v>
      </c>
      <c r="V13" s="5">
        <f t="shared" si="6"/>
        <v>15.1585</v>
      </c>
      <c r="W13" s="6">
        <f ca="1" t="shared" si="3"/>
        <v>0.107184</v>
      </c>
      <c r="X13" s="5">
        <f ca="1" t="shared" si="4"/>
        <v>-1.07275</v>
      </c>
      <c r="Y13" s="5">
        <f ca="1" t="shared" si="4"/>
        <v>-27.235100000000003</v>
      </c>
      <c r="Z13" s="5">
        <f ca="1" t="shared" si="4"/>
        <v>1.12303</v>
      </c>
      <c r="AA13" s="5">
        <f ca="1" t="shared" si="4"/>
        <v>5.62753</v>
      </c>
      <c r="AB13" s="5">
        <f ca="1" t="shared" si="4"/>
        <v>0.6346620000000001</v>
      </c>
      <c r="AC13" s="5">
        <f ca="1" t="shared" si="4"/>
        <v>1.8231000000000002</v>
      </c>
      <c r="AD13" s="5">
        <f ca="1" t="shared" si="4"/>
        <v>-0.139401</v>
      </c>
      <c r="AE13" s="5">
        <f ca="1" t="shared" si="4"/>
        <v>0.0370782</v>
      </c>
      <c r="AF13" s="5">
        <f ca="1" t="shared" si="5"/>
        <v>-1.57608</v>
      </c>
      <c r="AG13" s="5">
        <f ca="1" t="shared" si="5"/>
        <v>-0.114558</v>
      </c>
      <c r="AH13" s="5">
        <f ca="1" t="shared" si="5"/>
        <v>0.440677</v>
      </c>
      <c r="AI13" s="5">
        <f ca="1" t="shared" si="5"/>
        <v>0.143824</v>
      </c>
      <c r="AJ13" s="5">
        <f ca="1" t="shared" si="5"/>
        <v>0.274051</v>
      </c>
      <c r="AK13" s="5">
        <f ca="1" t="shared" si="5"/>
        <v>0.0460839</v>
      </c>
      <c r="AL13" s="5">
        <f ca="1" t="shared" si="5"/>
        <v>-0.132954</v>
      </c>
      <c r="AM13" s="5">
        <f ca="1" t="shared" si="5"/>
        <v>-0.0720691</v>
      </c>
    </row>
    <row r="14" spans="2:39" ht="12.75">
      <c r="B14">
        <v>13</v>
      </c>
      <c r="C14" s="3">
        <v>-0.000645845</v>
      </c>
      <c r="D14" s="3">
        <v>-0.000326523</v>
      </c>
      <c r="S14">
        <v>10</v>
      </c>
      <c r="U14" s="5">
        <f ca="1" t="shared" si="2"/>
        <v>9.84</v>
      </c>
      <c r="V14" s="5">
        <f t="shared" si="6"/>
        <v>10.1985</v>
      </c>
      <c r="W14" s="6">
        <f ca="1" t="shared" si="3"/>
        <v>0.0726687</v>
      </c>
      <c r="X14" s="5">
        <f ca="1" t="shared" si="4"/>
        <v>-0.96868</v>
      </c>
      <c r="Y14" s="5">
        <f ca="1" t="shared" si="4"/>
        <v>-26.8739</v>
      </c>
      <c r="Z14" s="5">
        <f ca="1" t="shared" si="4"/>
        <v>1.16228</v>
      </c>
      <c r="AA14" s="5">
        <f ca="1" t="shared" si="4"/>
        <v>5.80387</v>
      </c>
      <c r="AB14" s="5">
        <f ca="1" t="shared" si="4"/>
        <v>0.6454510000000001</v>
      </c>
      <c r="AC14" s="5">
        <f ca="1" t="shared" si="4"/>
        <v>1.8274299999999999</v>
      </c>
      <c r="AD14" s="5">
        <f ca="1" t="shared" si="4"/>
        <v>-0.0897616</v>
      </c>
      <c r="AE14" s="5">
        <f ca="1" t="shared" si="4"/>
        <v>0.0719861</v>
      </c>
      <c r="AF14" s="5">
        <f ca="1" t="shared" si="5"/>
        <v>-1.5524399999999998</v>
      </c>
      <c r="AG14" s="5">
        <f ca="1" t="shared" si="5"/>
        <v>-0.175423</v>
      </c>
      <c r="AH14" s="5">
        <f ca="1" t="shared" si="5"/>
        <v>0.459172</v>
      </c>
      <c r="AI14" s="5">
        <f ca="1" t="shared" si="5"/>
        <v>0.177932</v>
      </c>
      <c r="AJ14" s="5">
        <f ca="1" t="shared" si="5"/>
        <v>0.257313</v>
      </c>
      <c r="AK14" s="5">
        <f ca="1" t="shared" si="5"/>
        <v>-0.015852</v>
      </c>
      <c r="AL14" s="5">
        <f ca="1" t="shared" si="5"/>
        <v>-0.17934399999999998</v>
      </c>
      <c r="AM14" s="5">
        <f ca="1" t="shared" si="5"/>
        <v>0.0477532</v>
      </c>
    </row>
    <row r="15" spans="2:39" ht="12.75">
      <c r="B15">
        <v>14</v>
      </c>
      <c r="C15" s="3">
        <v>0.00299457</v>
      </c>
      <c r="D15" s="3">
        <v>-0.000146511</v>
      </c>
      <c r="S15">
        <v>11</v>
      </c>
      <c r="U15" s="5">
        <f ca="1" t="shared" si="2"/>
        <v>4.9</v>
      </c>
      <c r="V15" s="5">
        <f t="shared" si="6"/>
        <v>5.258500000000001</v>
      </c>
      <c r="W15" s="6">
        <f ca="1" t="shared" si="3"/>
        <v>0.0377657</v>
      </c>
      <c r="X15" s="5">
        <f ca="1" t="shared" si="4"/>
        <v>-0.903791</v>
      </c>
      <c r="Y15" s="5">
        <f ca="1" t="shared" si="4"/>
        <v>-27.0174</v>
      </c>
      <c r="Z15" s="5">
        <f ca="1" t="shared" si="4"/>
        <v>1.214</v>
      </c>
      <c r="AA15" s="5">
        <f ca="1" t="shared" si="4"/>
        <v>5.99434</v>
      </c>
      <c r="AB15" s="5">
        <f ca="1" t="shared" si="4"/>
        <v>0.6108739999999999</v>
      </c>
      <c r="AC15" s="5">
        <f ca="1" t="shared" si="4"/>
        <v>1.8459100000000002</v>
      </c>
      <c r="AD15" s="5">
        <f ca="1" t="shared" si="4"/>
        <v>-0.0242387</v>
      </c>
      <c r="AE15" s="5">
        <f ca="1" t="shared" si="4"/>
        <v>0.0462528</v>
      </c>
      <c r="AF15" s="5">
        <f ca="1" t="shared" si="5"/>
        <v>-1.5075</v>
      </c>
      <c r="AG15" s="5">
        <f ca="1" t="shared" si="5"/>
        <v>-0.17635900000000002</v>
      </c>
      <c r="AH15" s="5">
        <f ca="1" t="shared" si="5"/>
        <v>0.511915</v>
      </c>
      <c r="AI15" s="5">
        <f ca="1" t="shared" si="5"/>
        <v>0.18241100000000002</v>
      </c>
      <c r="AJ15" s="5">
        <f ca="1" t="shared" si="5"/>
        <v>0.261934</v>
      </c>
      <c r="AK15" s="5">
        <f ca="1" t="shared" si="5"/>
        <v>0.0391821</v>
      </c>
      <c r="AL15" s="5">
        <f ca="1" t="shared" si="5"/>
        <v>-0.197237</v>
      </c>
      <c r="AM15" s="5">
        <f ca="1" t="shared" si="5"/>
        <v>-0.114999</v>
      </c>
    </row>
    <row r="16" spans="1:39" ht="12.75">
      <c r="A16" t="s">
        <v>11</v>
      </c>
      <c r="B16" t="s">
        <v>35</v>
      </c>
      <c r="C16" t="s">
        <v>36</v>
      </c>
      <c r="D16" t="s">
        <v>37</v>
      </c>
      <c r="E16">
        <v>4140966</v>
      </c>
      <c r="F16" t="s">
        <v>38</v>
      </c>
      <c r="G16" t="s">
        <v>37</v>
      </c>
      <c r="H16">
        <v>0</v>
      </c>
      <c r="I16" t="s">
        <v>39</v>
      </c>
      <c r="J16" t="s">
        <v>37</v>
      </c>
      <c r="K16">
        <v>0</v>
      </c>
      <c r="L16" t="s">
        <v>40</v>
      </c>
      <c r="M16" t="s">
        <v>37</v>
      </c>
      <c r="N16">
        <v>4.7</v>
      </c>
      <c r="O16" t="s">
        <v>41</v>
      </c>
      <c r="P16" t="s">
        <v>37</v>
      </c>
      <c r="Q16" s="3">
        <v>0.0361311</v>
      </c>
      <c r="S16">
        <v>12</v>
      </c>
      <c r="U16" s="5">
        <f ca="1" t="shared" si="2"/>
        <v>-0.31</v>
      </c>
      <c r="V16" s="5">
        <f t="shared" si="6"/>
        <v>0.04850000000000004</v>
      </c>
      <c r="W16" s="6">
        <f ca="1" t="shared" si="3"/>
        <v>0.000455436</v>
      </c>
      <c r="X16" s="5">
        <f ca="1" t="shared" si="4"/>
        <v>4.419420000000001</v>
      </c>
      <c r="Y16" s="5">
        <f ca="1" t="shared" si="4"/>
        <v>-42.544200000000004</v>
      </c>
      <c r="Z16" s="5">
        <f ca="1" t="shared" si="4"/>
        <v>13.7927</v>
      </c>
      <c r="AA16" s="5">
        <f ca="1" t="shared" si="4"/>
        <v>20.7302</v>
      </c>
      <c r="AB16" s="5">
        <f ca="1" t="shared" si="4"/>
        <v>-1.0818400000000001</v>
      </c>
      <c r="AC16" s="5">
        <f ca="1" t="shared" si="4"/>
        <v>0.5330050000000001</v>
      </c>
      <c r="AD16" s="5">
        <f ca="1" t="shared" si="4"/>
        <v>-2.21871</v>
      </c>
      <c r="AE16" s="5">
        <f ca="1" t="shared" si="4"/>
        <v>1.90087</v>
      </c>
      <c r="AF16" s="5">
        <f ca="1" t="shared" si="5"/>
        <v>6.07634</v>
      </c>
      <c r="AG16" s="5">
        <f ca="1" t="shared" si="5"/>
        <v>-4.72999</v>
      </c>
      <c r="AH16" s="5">
        <f ca="1" t="shared" si="5"/>
        <v>12.465300000000001</v>
      </c>
      <c r="AI16" s="5">
        <f ca="1" t="shared" si="5"/>
        <v>3.7202300000000004</v>
      </c>
      <c r="AJ16" s="5">
        <f ca="1" t="shared" si="5"/>
        <v>-1.3396</v>
      </c>
      <c r="AK16" s="5">
        <f ca="1" t="shared" si="5"/>
        <v>-1.58334</v>
      </c>
      <c r="AL16" s="5">
        <f ca="1" t="shared" si="5"/>
        <v>0.18104699999999999</v>
      </c>
      <c r="AM16" s="5">
        <f ca="1" t="shared" si="5"/>
        <v>-4.70838</v>
      </c>
    </row>
    <row r="17" spans="1:4" ht="12.75">
      <c r="A17" t="s">
        <v>11</v>
      </c>
      <c r="B17" t="s">
        <v>42</v>
      </c>
      <c r="C17" t="s">
        <v>43</v>
      </c>
      <c r="D17" t="s">
        <v>44</v>
      </c>
    </row>
    <row r="18" spans="2:4" ht="12.75">
      <c r="B18">
        <v>2</v>
      </c>
      <c r="C18" s="3">
        <v>5.92041E-05</v>
      </c>
      <c r="D18" s="3">
        <v>0.000147498</v>
      </c>
    </row>
    <row r="19" spans="2:31" ht="13.5" thickBot="1">
      <c r="B19">
        <v>3</v>
      </c>
      <c r="C19" s="3">
        <v>0.00272176</v>
      </c>
      <c r="D19" s="3">
        <v>1.73391E-05</v>
      </c>
      <c r="X19">
        <v>1</v>
      </c>
      <c r="Y19">
        <v>2</v>
      </c>
      <c r="Z19">
        <v>3</v>
      </c>
      <c r="AA19">
        <v>4</v>
      </c>
      <c r="AB19">
        <v>5</v>
      </c>
      <c r="AC19">
        <v>6</v>
      </c>
      <c r="AD19">
        <v>7</v>
      </c>
      <c r="AE19">
        <v>8</v>
      </c>
    </row>
    <row r="20" spans="2:35" ht="12.75">
      <c r="B20">
        <v>4</v>
      </c>
      <c r="C20" s="3">
        <v>-0.000128757</v>
      </c>
      <c r="D20" s="3">
        <v>-5.35702E-05</v>
      </c>
      <c r="V20" t="s">
        <v>65</v>
      </c>
      <c r="X20" s="9" t="s">
        <v>49</v>
      </c>
      <c r="Y20" s="9" t="s">
        <v>50</v>
      </c>
      <c r="Z20" s="9" t="s">
        <v>51</v>
      </c>
      <c r="AA20" s="9" t="s">
        <v>52</v>
      </c>
      <c r="AB20" s="9" t="s">
        <v>53</v>
      </c>
      <c r="AC20" s="9" t="s">
        <v>54</v>
      </c>
      <c r="AD20" s="9" t="s">
        <v>55</v>
      </c>
      <c r="AE20" s="9" t="s">
        <v>56</v>
      </c>
      <c r="AF20" s="9" t="s">
        <v>66</v>
      </c>
      <c r="AH20" s="10"/>
      <c r="AI20" s="11" t="s">
        <v>67</v>
      </c>
    </row>
    <row r="21" spans="2:35" ht="13.5" thickBot="1">
      <c r="B21">
        <v>5</v>
      </c>
      <c r="C21" s="3">
        <v>-0.000592443</v>
      </c>
      <c r="D21" s="3">
        <v>-1.4986E-05</v>
      </c>
      <c r="U21" t="s">
        <v>40</v>
      </c>
      <c r="W21" s="9" t="s">
        <v>38</v>
      </c>
      <c r="X21" s="5">
        <f>X6</f>
        <v>-0.851834</v>
      </c>
      <c r="Y21" s="5">
        <f aca="true" t="shared" si="7" ref="Y21:AE21">Y6</f>
        <v>-27.0132</v>
      </c>
      <c r="Z21" s="5">
        <f t="shared" si="7"/>
        <v>1.1933</v>
      </c>
      <c r="AA21" s="5">
        <f t="shared" si="7"/>
        <v>5.796189999999999</v>
      </c>
      <c r="AB21" s="5">
        <f t="shared" si="7"/>
        <v>0.608033</v>
      </c>
      <c r="AC21" s="5">
        <f t="shared" si="7"/>
        <v>1.83347</v>
      </c>
      <c r="AD21" s="5">
        <f t="shared" si="7"/>
        <v>-0.08172220000000001</v>
      </c>
      <c r="AE21" s="5">
        <f t="shared" si="7"/>
        <v>0.051483600000000004</v>
      </c>
      <c r="AH21" s="12"/>
      <c r="AI21" s="13">
        <f>-X21/(2*Y21)</f>
        <v>-0.015766995394844</v>
      </c>
    </row>
    <row r="22" spans="2:32" ht="12.75">
      <c r="B22">
        <v>6</v>
      </c>
      <c r="C22" s="3">
        <v>-5.97113E-05</v>
      </c>
      <c r="D22" s="3">
        <v>-2.57306E-05</v>
      </c>
      <c r="U22" s="5">
        <f>V6</f>
        <v>9.9885</v>
      </c>
      <c r="W22" s="14">
        <v>-0.8</v>
      </c>
      <c r="X22" s="15">
        <f>X$21*$W22^X$19</f>
        <v>0.6814672</v>
      </c>
      <c r="Y22" s="15">
        <f aca="true" t="shared" si="8" ref="Y22:AE22">Y$21*$W22^Y$19</f>
        <v>-17.288448000000002</v>
      </c>
      <c r="Z22" s="15">
        <f t="shared" si="8"/>
        <v>-0.6109696000000001</v>
      </c>
      <c r="AA22" s="15">
        <f t="shared" si="8"/>
        <v>2.3741194240000008</v>
      </c>
      <c r="AB22" s="15">
        <f t="shared" si="8"/>
        <v>-0.19924025344000013</v>
      </c>
      <c r="AC22" s="15">
        <f t="shared" si="8"/>
        <v>0.48063315968000025</v>
      </c>
      <c r="AD22" s="15">
        <f t="shared" si="8"/>
        <v>0.017138387517440016</v>
      </c>
      <c r="AE22" s="15">
        <f t="shared" si="8"/>
        <v>0.008637514776576007</v>
      </c>
      <c r="AF22" s="15">
        <f>SUM(X22:AE22)</f>
        <v>-14.536662167465987</v>
      </c>
    </row>
    <row r="23" spans="2:32" ht="12.75">
      <c r="B23">
        <v>7</v>
      </c>
      <c r="C23" s="3">
        <v>-0.000183195</v>
      </c>
      <c r="D23" s="3">
        <v>5.8192E-07</v>
      </c>
      <c r="W23" s="14">
        <v>-0.7</v>
      </c>
      <c r="X23" s="15">
        <f aca="true" t="shared" si="9" ref="X23:AE38">X$21*$W23^X$19</f>
        <v>0.5962837999999999</v>
      </c>
      <c r="Y23" s="15">
        <f t="shared" si="9"/>
        <v>-13.236467999999999</v>
      </c>
      <c r="Z23" s="15">
        <f t="shared" si="9"/>
        <v>-0.4093018999999999</v>
      </c>
      <c r="AA23" s="15">
        <f t="shared" si="9"/>
        <v>1.3916652189999994</v>
      </c>
      <c r="AB23" s="15">
        <f t="shared" si="9"/>
        <v>-0.10219210630999997</v>
      </c>
      <c r="AC23" s="15">
        <f t="shared" si="9"/>
        <v>0.2157059120299999</v>
      </c>
      <c r="AD23" s="15">
        <f t="shared" si="9"/>
        <v>0.006730174575459997</v>
      </c>
      <c r="AE23" s="15">
        <f t="shared" si="9"/>
        <v>0.0029679270876359983</v>
      </c>
      <c r="AF23" s="15">
        <f aca="true" t="shared" si="10" ref="AF23:AF38">SUM(X23:AE23)</f>
        <v>-11.5346089736169</v>
      </c>
    </row>
    <row r="24" spans="2:32" ht="12.75">
      <c r="B24">
        <v>8</v>
      </c>
      <c r="C24" s="3">
        <v>3.68262E-06</v>
      </c>
      <c r="D24" s="3">
        <v>9.44786E-06</v>
      </c>
      <c r="W24" s="14">
        <v>-0.6</v>
      </c>
      <c r="X24" s="15">
        <f t="shared" si="9"/>
        <v>0.5111004</v>
      </c>
      <c r="Y24" s="15">
        <f t="shared" si="9"/>
        <v>-9.724752</v>
      </c>
      <c r="Z24" s="15">
        <f t="shared" si="9"/>
        <v>-0.2577528</v>
      </c>
      <c r="AA24" s="15">
        <f t="shared" si="9"/>
        <v>0.7511862239999999</v>
      </c>
      <c r="AB24" s="15">
        <f t="shared" si="9"/>
        <v>-0.04728064608</v>
      </c>
      <c r="AC24" s="15">
        <f t="shared" si="9"/>
        <v>0.08554237631999999</v>
      </c>
      <c r="AD24" s="15">
        <f t="shared" si="9"/>
        <v>0.00228769857792</v>
      </c>
      <c r="AE24" s="15">
        <f t="shared" si="9"/>
        <v>0.0008647267829759999</v>
      </c>
      <c r="AF24" s="15">
        <f t="shared" si="10"/>
        <v>-8.678804020399106</v>
      </c>
    </row>
    <row r="25" spans="2:32" ht="12.75">
      <c r="B25">
        <v>9</v>
      </c>
      <c r="C25" s="3">
        <v>1.20835E-05</v>
      </c>
      <c r="D25" s="3">
        <v>1.20418E-05</v>
      </c>
      <c r="W25" s="14">
        <v>-0.5</v>
      </c>
      <c r="X25" s="15">
        <f t="shared" si="9"/>
        <v>0.425917</v>
      </c>
      <c r="Y25" s="15">
        <f t="shared" si="9"/>
        <v>-6.7533</v>
      </c>
      <c r="Z25" s="15">
        <f t="shared" si="9"/>
        <v>-0.1491625</v>
      </c>
      <c r="AA25" s="15">
        <f t="shared" si="9"/>
        <v>0.36226187499999996</v>
      </c>
      <c r="AB25" s="15">
        <f t="shared" si="9"/>
        <v>-0.01900103125</v>
      </c>
      <c r="AC25" s="15">
        <f t="shared" si="9"/>
        <v>0.02864796875</v>
      </c>
      <c r="AD25" s="15">
        <f t="shared" si="9"/>
        <v>0.0006384546875000001</v>
      </c>
      <c r="AE25" s="15">
        <f t="shared" si="9"/>
        <v>0.00020110781250000002</v>
      </c>
      <c r="AF25" s="15">
        <f t="shared" si="10"/>
        <v>-6.103797125000002</v>
      </c>
    </row>
    <row r="26" spans="2:32" ht="12.75">
      <c r="B26">
        <v>10</v>
      </c>
      <c r="C26" s="3">
        <v>3.02546E-05</v>
      </c>
      <c r="D26" s="3">
        <v>1.4456E-05</v>
      </c>
      <c r="W26" s="14">
        <v>-0.4</v>
      </c>
      <c r="X26" s="15">
        <f t="shared" si="9"/>
        <v>0.3407336</v>
      </c>
      <c r="Y26" s="15">
        <f t="shared" si="9"/>
        <v>-4.322112000000001</v>
      </c>
      <c r="Z26" s="15">
        <f t="shared" si="9"/>
        <v>-0.07637120000000001</v>
      </c>
      <c r="AA26" s="15">
        <f t="shared" si="9"/>
        <v>0.14838246400000005</v>
      </c>
      <c r="AB26" s="15">
        <f t="shared" si="9"/>
        <v>-0.006226257920000004</v>
      </c>
      <c r="AC26" s="15">
        <f t="shared" si="9"/>
        <v>0.007509893120000004</v>
      </c>
      <c r="AD26" s="15">
        <f t="shared" si="9"/>
        <v>0.00013389365248000012</v>
      </c>
      <c r="AE26" s="15">
        <f t="shared" si="9"/>
        <v>3.374029209600003E-05</v>
      </c>
      <c r="AF26" s="15">
        <f t="shared" si="10"/>
        <v>-3.9079158668554244</v>
      </c>
    </row>
    <row r="27" spans="2:32" ht="12.75">
      <c r="B27">
        <v>11</v>
      </c>
      <c r="C27" s="3">
        <v>8.00685E-05</v>
      </c>
      <c r="D27" s="3">
        <v>1.39368E-05</v>
      </c>
      <c r="W27" s="14">
        <v>-0.3</v>
      </c>
      <c r="X27" s="15">
        <f t="shared" si="9"/>
        <v>0.2555502</v>
      </c>
      <c r="Y27" s="15">
        <f t="shared" si="9"/>
        <v>-2.431188</v>
      </c>
      <c r="Z27" s="15">
        <f t="shared" si="9"/>
        <v>-0.0322191</v>
      </c>
      <c r="AA27" s="15">
        <f t="shared" si="9"/>
        <v>0.046949138999999994</v>
      </c>
      <c r="AB27" s="15">
        <f t="shared" si="9"/>
        <v>-0.00147752019</v>
      </c>
      <c r="AC27" s="15">
        <f t="shared" si="9"/>
        <v>0.0013365996299999998</v>
      </c>
      <c r="AD27" s="15">
        <f t="shared" si="9"/>
        <v>1.787264514E-05</v>
      </c>
      <c r="AE27" s="15">
        <f t="shared" si="9"/>
        <v>3.3778389959999997E-06</v>
      </c>
      <c r="AF27" s="15">
        <f t="shared" si="10"/>
        <v>-2.1610274310758637</v>
      </c>
    </row>
    <row r="28" spans="2:32" ht="12.75">
      <c r="B28">
        <v>12</v>
      </c>
      <c r="C28" s="3">
        <v>-2.78941E-05</v>
      </c>
      <c r="D28" s="3">
        <v>8.00642E-06</v>
      </c>
      <c r="W28" s="14">
        <v>-0.199999999999999</v>
      </c>
      <c r="X28" s="15">
        <f t="shared" si="9"/>
        <v>0.17036679999999915</v>
      </c>
      <c r="Y28" s="15">
        <f t="shared" si="9"/>
        <v>-1.0805279999999895</v>
      </c>
      <c r="Z28" s="15">
        <f t="shared" si="9"/>
        <v>-0.00954639999999986</v>
      </c>
      <c r="AA28" s="15">
        <f t="shared" si="9"/>
        <v>0.009273903999999816</v>
      </c>
      <c r="AB28" s="15">
        <f t="shared" si="9"/>
        <v>-0.00019457055999999522</v>
      </c>
      <c r="AC28" s="15">
        <f t="shared" si="9"/>
        <v>0.00011734207999999651</v>
      </c>
      <c r="AD28" s="15">
        <f t="shared" si="9"/>
        <v>1.0460441599999641E-06</v>
      </c>
      <c r="AE28" s="15">
        <f t="shared" si="9"/>
        <v>1.317980159999948E-07</v>
      </c>
      <c r="AF28" s="15">
        <f t="shared" si="10"/>
        <v>-0.9105097466378144</v>
      </c>
    </row>
    <row r="29" spans="2:32" ht="12.75">
      <c r="B29">
        <v>13</v>
      </c>
      <c r="C29" s="3">
        <v>-5.96307E-05</v>
      </c>
      <c r="D29" s="3">
        <v>-3.49544E-05</v>
      </c>
      <c r="W29" s="14">
        <v>-0.0999999999999991</v>
      </c>
      <c r="X29" s="15">
        <f t="shared" si="9"/>
        <v>0.08518339999999923</v>
      </c>
      <c r="Y29" s="15">
        <f t="shared" si="9"/>
        <v>-0.2701319999999952</v>
      </c>
      <c r="Z29" s="15">
        <f t="shared" si="9"/>
        <v>-0.001193299999999968</v>
      </c>
      <c r="AA29" s="15">
        <f t="shared" si="9"/>
        <v>0.0005796189999999793</v>
      </c>
      <c r="AB29" s="15">
        <f t="shared" si="9"/>
        <v>-6.080329999999729E-06</v>
      </c>
      <c r="AC29" s="15">
        <f t="shared" si="9"/>
        <v>1.8334699999999017E-06</v>
      </c>
      <c r="AD29" s="15">
        <f t="shared" si="9"/>
        <v>8.172219999999488E-09</v>
      </c>
      <c r="AE29" s="15">
        <f t="shared" si="9"/>
        <v>5.148359999999632E-10</v>
      </c>
      <c r="AF29" s="15">
        <f t="shared" si="10"/>
        <v>-0.18556651917293995</v>
      </c>
    </row>
    <row r="30" spans="2:32" ht="12.75">
      <c r="B30">
        <v>14</v>
      </c>
      <c r="C30" s="3">
        <v>7.34953E-05</v>
      </c>
      <c r="D30" s="3">
        <v>-9.5109E-05</v>
      </c>
      <c r="W30" s="14">
        <v>9.99200722162641E-16</v>
      </c>
      <c r="X30" s="15">
        <f t="shared" si="9"/>
        <v>-8.511531479626911E-16</v>
      </c>
      <c r="Y30" s="15">
        <f t="shared" si="9"/>
        <v>-2.697003515309712E-29</v>
      </c>
      <c r="Z30" s="15">
        <f t="shared" si="9"/>
        <v>1.1904409516621573E-45</v>
      </c>
      <c r="AA30" s="15">
        <f t="shared" si="9"/>
        <v>5.777681140535534E-60</v>
      </c>
      <c r="AB30" s="15">
        <f t="shared" si="9"/>
        <v>6.056069447789119E-76</v>
      </c>
      <c r="AC30" s="15">
        <f t="shared" si="9"/>
        <v>1.824694839217329E-90</v>
      </c>
      <c r="AD30" s="15">
        <f t="shared" si="9"/>
        <v>-8.126606370200705E-107</v>
      </c>
      <c r="AE30" s="15">
        <f t="shared" si="9"/>
        <v>5.115532184680714E-122</v>
      </c>
      <c r="AF30" s="15">
        <f t="shared" si="10"/>
        <v>-8.511531479627182E-16</v>
      </c>
    </row>
    <row r="31" spans="1:32" ht="12.75">
      <c r="A31" t="s">
        <v>11</v>
      </c>
      <c r="B31" t="s">
        <v>35</v>
      </c>
      <c r="C31" t="s">
        <v>36</v>
      </c>
      <c r="D31" t="s">
        <v>37</v>
      </c>
      <c r="E31">
        <v>4140966</v>
      </c>
      <c r="F31" t="s">
        <v>38</v>
      </c>
      <c r="G31" t="s">
        <v>37</v>
      </c>
      <c r="H31">
        <v>0</v>
      </c>
      <c r="I31" t="s">
        <v>39</v>
      </c>
      <c r="J31" t="s">
        <v>37</v>
      </c>
      <c r="K31">
        <v>0</v>
      </c>
      <c r="L31" t="s">
        <v>40</v>
      </c>
      <c r="M31" t="s">
        <v>37</v>
      </c>
      <c r="N31">
        <v>9.63</v>
      </c>
      <c r="O31" t="s">
        <v>41</v>
      </c>
      <c r="P31" t="s">
        <v>37</v>
      </c>
      <c r="Q31" s="3">
        <v>0.0709326</v>
      </c>
      <c r="W31" s="14">
        <v>0.100000000000001</v>
      </c>
      <c r="X31" s="15">
        <f t="shared" si="9"/>
        <v>-0.08518340000000085</v>
      </c>
      <c r="Y31" s="15">
        <f t="shared" si="9"/>
        <v>-0.2701320000000055</v>
      </c>
      <c r="Z31" s="15">
        <f t="shared" si="9"/>
        <v>0.001193300000000036</v>
      </c>
      <c r="AA31" s="15">
        <f t="shared" si="9"/>
        <v>0.0005796190000000233</v>
      </c>
      <c r="AB31" s="15">
        <f t="shared" si="9"/>
        <v>6.080330000000307E-06</v>
      </c>
      <c r="AC31" s="15">
        <f t="shared" si="9"/>
        <v>1.8334700000001109E-06</v>
      </c>
      <c r="AD31" s="15">
        <f t="shared" si="9"/>
        <v>-8.172220000000577E-09</v>
      </c>
      <c r="AE31" s="15">
        <f t="shared" si="9"/>
        <v>5.148360000000415E-10</v>
      </c>
      <c r="AF31" s="15">
        <f t="shared" si="10"/>
        <v>-0.3535345748573903</v>
      </c>
    </row>
    <row r="32" spans="1:32" ht="12.75">
      <c r="A32" t="s">
        <v>11</v>
      </c>
      <c r="B32" t="s">
        <v>42</v>
      </c>
      <c r="C32" t="s">
        <v>43</v>
      </c>
      <c r="D32" t="s">
        <v>44</v>
      </c>
      <c r="W32" s="14">
        <v>0.2</v>
      </c>
      <c r="X32" s="15">
        <f t="shared" si="9"/>
        <v>-0.1703668</v>
      </c>
      <c r="Y32" s="15">
        <f t="shared" si="9"/>
        <v>-1.0805280000000002</v>
      </c>
      <c r="Z32" s="15">
        <f t="shared" si="9"/>
        <v>0.009546400000000002</v>
      </c>
      <c r="AA32" s="15">
        <f t="shared" si="9"/>
        <v>0.009273904000000003</v>
      </c>
      <c r="AB32" s="15">
        <f t="shared" si="9"/>
        <v>0.00019457056000000012</v>
      </c>
      <c r="AC32" s="15">
        <f t="shared" si="9"/>
        <v>0.00011734208000000006</v>
      </c>
      <c r="AD32" s="15">
        <f t="shared" si="9"/>
        <v>-1.046044160000001E-06</v>
      </c>
      <c r="AE32" s="15">
        <f t="shared" si="9"/>
        <v>1.317980160000001E-07</v>
      </c>
      <c r="AF32" s="15">
        <f t="shared" si="10"/>
        <v>-1.231763497606144</v>
      </c>
    </row>
    <row r="33" spans="2:32" ht="12.75">
      <c r="B33">
        <v>2</v>
      </c>
      <c r="C33" s="3">
        <v>8.51834E-05</v>
      </c>
      <c r="D33" s="3">
        <v>0.000158342</v>
      </c>
      <c r="W33" s="14">
        <v>0.3</v>
      </c>
      <c r="X33" s="15">
        <f t="shared" si="9"/>
        <v>-0.2555502</v>
      </c>
      <c r="Y33" s="15">
        <f t="shared" si="9"/>
        <v>-2.431188</v>
      </c>
      <c r="Z33" s="15">
        <f t="shared" si="9"/>
        <v>0.0322191</v>
      </c>
      <c r="AA33" s="15">
        <f t="shared" si="9"/>
        <v>0.046949138999999994</v>
      </c>
      <c r="AB33" s="15">
        <f t="shared" si="9"/>
        <v>0.00147752019</v>
      </c>
      <c r="AC33" s="15">
        <f t="shared" si="9"/>
        <v>0.0013365996299999998</v>
      </c>
      <c r="AD33" s="15">
        <f t="shared" si="9"/>
        <v>-1.787264514E-05</v>
      </c>
      <c r="AE33" s="15">
        <f t="shared" si="9"/>
        <v>3.3778389959999997E-06</v>
      </c>
      <c r="AF33" s="15">
        <f t="shared" si="10"/>
        <v>-2.604770335986144</v>
      </c>
    </row>
    <row r="34" spans="2:32" ht="12.75">
      <c r="B34">
        <v>3</v>
      </c>
      <c r="C34" s="3">
        <v>0.00270132</v>
      </c>
      <c r="D34" s="3">
        <v>1.46628E-05</v>
      </c>
      <c r="W34" s="14">
        <v>0.4</v>
      </c>
      <c r="X34" s="15">
        <f t="shared" si="9"/>
        <v>-0.3407336</v>
      </c>
      <c r="Y34" s="15">
        <f t="shared" si="9"/>
        <v>-4.322112000000001</v>
      </c>
      <c r="Z34" s="15">
        <f t="shared" si="9"/>
        <v>0.07637120000000001</v>
      </c>
      <c r="AA34" s="15">
        <f t="shared" si="9"/>
        <v>0.14838246400000005</v>
      </c>
      <c r="AB34" s="15">
        <f t="shared" si="9"/>
        <v>0.006226257920000004</v>
      </c>
      <c r="AC34" s="15">
        <f t="shared" si="9"/>
        <v>0.007509893120000004</v>
      </c>
      <c r="AD34" s="15">
        <f t="shared" si="9"/>
        <v>-0.00013389365248000012</v>
      </c>
      <c r="AE34" s="15">
        <f t="shared" si="9"/>
        <v>3.374029209600003E-05</v>
      </c>
      <c r="AF34" s="15">
        <f t="shared" si="10"/>
        <v>-4.424455938320385</v>
      </c>
    </row>
    <row r="35" spans="2:32" ht="12.75">
      <c r="B35">
        <v>4</v>
      </c>
      <c r="C35" s="3">
        <v>-0.00011933</v>
      </c>
      <c r="D35" s="3">
        <v>-4.45373E-05</v>
      </c>
      <c r="W35" s="14">
        <v>0.5</v>
      </c>
      <c r="X35" s="15">
        <f t="shared" si="9"/>
        <v>-0.425917</v>
      </c>
      <c r="Y35" s="15">
        <f t="shared" si="9"/>
        <v>-6.7533</v>
      </c>
      <c r="Z35" s="15">
        <f t="shared" si="9"/>
        <v>0.1491625</v>
      </c>
      <c r="AA35" s="15">
        <f t="shared" si="9"/>
        <v>0.36226187499999996</v>
      </c>
      <c r="AB35" s="15">
        <f t="shared" si="9"/>
        <v>0.01900103125</v>
      </c>
      <c r="AC35" s="15">
        <f t="shared" si="9"/>
        <v>0.02864796875</v>
      </c>
      <c r="AD35" s="15">
        <f t="shared" si="9"/>
        <v>-0.0006384546875000001</v>
      </c>
      <c r="AE35" s="15">
        <f t="shared" si="9"/>
        <v>0.00020110781250000002</v>
      </c>
      <c r="AF35" s="15">
        <f t="shared" si="10"/>
        <v>-6.620580971875</v>
      </c>
    </row>
    <row r="36" spans="2:32" ht="12.75">
      <c r="B36">
        <v>5</v>
      </c>
      <c r="C36" s="3">
        <v>-0.000579619</v>
      </c>
      <c r="D36" s="3">
        <v>-1.55322E-05</v>
      </c>
      <c r="W36" s="14">
        <v>0.6</v>
      </c>
      <c r="X36" s="15">
        <f t="shared" si="9"/>
        <v>-0.5111004</v>
      </c>
      <c r="Y36" s="15">
        <f t="shared" si="9"/>
        <v>-9.724752</v>
      </c>
      <c r="Z36" s="15">
        <f t="shared" si="9"/>
        <v>0.2577528</v>
      </c>
      <c r="AA36" s="15">
        <f t="shared" si="9"/>
        <v>0.7511862239999999</v>
      </c>
      <c r="AB36" s="15">
        <f t="shared" si="9"/>
        <v>0.04728064608</v>
      </c>
      <c r="AC36" s="15">
        <f t="shared" si="9"/>
        <v>0.08554237631999999</v>
      </c>
      <c r="AD36" s="15">
        <f t="shared" si="9"/>
        <v>-0.00228769857792</v>
      </c>
      <c r="AE36" s="15">
        <f t="shared" si="9"/>
        <v>0.0008647267829759999</v>
      </c>
      <c r="AF36" s="15">
        <f t="shared" si="10"/>
        <v>-9.095513325394943</v>
      </c>
    </row>
    <row r="37" spans="2:32" ht="12.75">
      <c r="B37">
        <v>6</v>
      </c>
      <c r="C37" s="3">
        <v>-6.08033E-05</v>
      </c>
      <c r="D37" s="3">
        <v>-2.68364E-05</v>
      </c>
      <c r="W37" s="14">
        <v>0.7</v>
      </c>
      <c r="X37" s="15">
        <f t="shared" si="9"/>
        <v>-0.5962837999999999</v>
      </c>
      <c r="Y37" s="15">
        <f t="shared" si="9"/>
        <v>-13.236467999999999</v>
      </c>
      <c r="Z37" s="15">
        <f t="shared" si="9"/>
        <v>0.4093018999999999</v>
      </c>
      <c r="AA37" s="15">
        <f t="shared" si="9"/>
        <v>1.3916652189999994</v>
      </c>
      <c r="AB37" s="15">
        <f t="shared" si="9"/>
        <v>0.10219210630999997</v>
      </c>
      <c r="AC37" s="15">
        <f t="shared" si="9"/>
        <v>0.2157059120299999</v>
      </c>
      <c r="AD37" s="15">
        <f t="shared" si="9"/>
        <v>-0.006730174575459997</v>
      </c>
      <c r="AE37" s="15">
        <f t="shared" si="9"/>
        <v>0.0029679270876359983</v>
      </c>
      <c r="AF37" s="15">
        <f t="shared" si="10"/>
        <v>-11.717648910147824</v>
      </c>
    </row>
    <row r="38" spans="2:32" ht="12.75">
      <c r="B38">
        <v>7</v>
      </c>
      <c r="C38" s="3">
        <v>-0.000183347</v>
      </c>
      <c r="D38" s="3">
        <v>-2.88001E-08</v>
      </c>
      <c r="W38" s="14">
        <v>0.8</v>
      </c>
      <c r="X38" s="15">
        <f t="shared" si="9"/>
        <v>-0.6814672</v>
      </c>
      <c r="Y38" s="15">
        <f t="shared" si="9"/>
        <v>-17.288448000000002</v>
      </c>
      <c r="Z38" s="15">
        <f t="shared" si="9"/>
        <v>0.6109696000000001</v>
      </c>
      <c r="AA38" s="15">
        <f t="shared" si="9"/>
        <v>2.3741194240000008</v>
      </c>
      <c r="AB38" s="15">
        <f t="shared" si="9"/>
        <v>0.19924025344000013</v>
      </c>
      <c r="AC38" s="15">
        <f t="shared" si="9"/>
        <v>0.48063315968000025</v>
      </c>
      <c r="AD38" s="15">
        <f t="shared" si="9"/>
        <v>-0.017138387517440016</v>
      </c>
      <c r="AE38" s="15">
        <f t="shared" si="9"/>
        <v>0.008637514776576007</v>
      </c>
      <c r="AF38" s="15">
        <f t="shared" si="10"/>
        <v>-14.313453635620867</v>
      </c>
    </row>
    <row r="39" spans="2:4" ht="12.75">
      <c r="B39">
        <v>8</v>
      </c>
      <c r="C39" s="3">
        <v>8.17222E-06</v>
      </c>
      <c r="D39" s="3">
        <v>9.38385E-06</v>
      </c>
    </row>
    <row r="40" spans="2:4" ht="12.75">
      <c r="B40">
        <v>9</v>
      </c>
      <c r="C40" s="3">
        <v>-5.14836E-06</v>
      </c>
      <c r="D40" s="3">
        <v>-7.19805E-06</v>
      </c>
    </row>
    <row r="41" spans="2:31" ht="12.75">
      <c r="B41">
        <v>10</v>
      </c>
      <c r="C41" s="3">
        <v>1.9155E-05</v>
      </c>
      <c r="D41" s="3">
        <v>1.65808E-05</v>
      </c>
      <c r="X41">
        <v>1</v>
      </c>
      <c r="Y41">
        <v>2</v>
      </c>
      <c r="Z41">
        <v>3</v>
      </c>
      <c r="AA41">
        <v>4</v>
      </c>
      <c r="AB41">
        <v>5</v>
      </c>
      <c r="AC41">
        <v>6</v>
      </c>
      <c r="AD41">
        <v>7</v>
      </c>
      <c r="AE41">
        <v>8</v>
      </c>
    </row>
    <row r="42" spans="2:32" ht="12.75">
      <c r="B42">
        <v>11</v>
      </c>
      <c r="C42" s="3">
        <v>0.000101633</v>
      </c>
      <c r="D42" s="3">
        <v>2.79486E-05</v>
      </c>
      <c r="V42" t="s">
        <v>65</v>
      </c>
      <c r="X42" s="9" t="s">
        <v>49</v>
      </c>
      <c r="Y42" s="9" t="s">
        <v>50</v>
      </c>
      <c r="Z42" s="9" t="s">
        <v>51</v>
      </c>
      <c r="AA42" s="9" t="s">
        <v>52</v>
      </c>
      <c r="AB42" s="9" t="s">
        <v>53</v>
      </c>
      <c r="AC42" s="9" t="s">
        <v>54</v>
      </c>
      <c r="AD42" s="9" t="s">
        <v>55</v>
      </c>
      <c r="AE42" s="9" t="s">
        <v>56</v>
      </c>
      <c r="AF42" s="9" t="s">
        <v>66</v>
      </c>
    </row>
    <row r="43" spans="2:31" ht="12.75">
      <c r="B43">
        <v>12</v>
      </c>
      <c r="C43" s="3">
        <v>-3.98608E-05</v>
      </c>
      <c r="D43" s="3">
        <v>5.76249E-06</v>
      </c>
      <c r="U43" t="s">
        <v>40</v>
      </c>
      <c r="W43" s="9" t="s">
        <v>38</v>
      </c>
      <c r="X43" s="5">
        <f>X10</f>
        <v>-1.87381</v>
      </c>
      <c r="Y43" s="5">
        <f aca="true" t="shared" si="11" ref="Y43:AE43">Y10</f>
        <v>-32.1347</v>
      </c>
      <c r="Z43" s="5">
        <f t="shared" si="11"/>
        <v>0.703469</v>
      </c>
      <c r="AA43" s="5">
        <f t="shared" si="11"/>
        <v>3.51418</v>
      </c>
      <c r="AB43" s="5">
        <f t="shared" si="11"/>
        <v>0.520542</v>
      </c>
      <c r="AC43" s="5">
        <f t="shared" si="11"/>
        <v>1.4212099999999999</v>
      </c>
      <c r="AD43" s="5">
        <f t="shared" si="11"/>
        <v>-0.0870568</v>
      </c>
      <c r="AE43" s="5">
        <f t="shared" si="11"/>
        <v>-0.17188099999999998</v>
      </c>
    </row>
    <row r="44" spans="2:32" ht="12.75">
      <c r="B44">
        <v>13</v>
      </c>
      <c r="C44" s="3">
        <v>-1.02358E-06</v>
      </c>
      <c r="D44" s="3">
        <v>1.94273E-05</v>
      </c>
      <c r="U44" s="5">
        <f>V10</f>
        <v>29.7885</v>
      </c>
      <c r="W44" s="14">
        <v>-0.8</v>
      </c>
      <c r="X44" s="15">
        <f>X$43*$W44^X$41</f>
        <v>1.4990480000000002</v>
      </c>
      <c r="Y44" s="15">
        <f aca="true" t="shared" si="12" ref="Y44:AE44">Y$43*$W44^Y$41</f>
        <v>-20.566208000000007</v>
      </c>
      <c r="Z44" s="15">
        <f t="shared" si="12"/>
        <v>-0.3601761280000001</v>
      </c>
      <c r="AA44" s="15">
        <f t="shared" si="12"/>
        <v>1.4394081280000006</v>
      </c>
      <c r="AB44" s="15">
        <f t="shared" si="12"/>
        <v>-0.17057120256000008</v>
      </c>
      <c r="AC44" s="15">
        <f t="shared" si="12"/>
        <v>0.3725616742400002</v>
      </c>
      <c r="AD44" s="15">
        <f t="shared" si="12"/>
        <v>0.018257134223360016</v>
      </c>
      <c r="AE44" s="15">
        <f t="shared" si="12"/>
        <v>-0.02883684663296002</v>
      </c>
      <c r="AF44" s="15">
        <f>SUM(X44:AE44)</f>
        <v>-17.796517240729607</v>
      </c>
    </row>
    <row r="45" spans="2:32" ht="12.75">
      <c r="B45">
        <v>14</v>
      </c>
      <c r="C45" s="3">
        <v>9.98575E-05</v>
      </c>
      <c r="D45" s="3">
        <v>-0.000126287</v>
      </c>
      <c r="W45" s="14">
        <v>-0.7</v>
      </c>
      <c r="X45" s="15">
        <f aca="true" t="shared" si="13" ref="X45:AE60">X$43*$W45^X$41</f>
        <v>1.311667</v>
      </c>
      <c r="Y45" s="15">
        <f t="shared" si="13"/>
        <v>-15.746002999999998</v>
      </c>
      <c r="Z45" s="15">
        <f t="shared" si="13"/>
        <v>-0.24128986699999994</v>
      </c>
      <c r="AA45" s="15">
        <f t="shared" si="13"/>
        <v>0.8437546179999997</v>
      </c>
      <c r="AB45" s="15">
        <f t="shared" si="13"/>
        <v>-0.08748749393999997</v>
      </c>
      <c r="AC45" s="15">
        <f t="shared" si="13"/>
        <v>0.1672039352899999</v>
      </c>
      <c r="AD45" s="15">
        <f t="shared" si="13"/>
        <v>0.007169501824239996</v>
      </c>
      <c r="AE45" s="15">
        <f t="shared" si="13"/>
        <v>-0.009908597606809993</v>
      </c>
      <c r="AF45" s="15">
        <f aca="true" t="shared" si="14" ref="AF45:AF60">SUM(X45:AE45)</f>
        <v>-13.754893903432567</v>
      </c>
    </row>
    <row r="46" spans="1:32" ht="12.75">
      <c r="A46" t="s">
        <v>11</v>
      </c>
      <c r="B46" t="s">
        <v>35</v>
      </c>
      <c r="C46" t="s">
        <v>36</v>
      </c>
      <c r="D46" t="s">
        <v>37</v>
      </c>
      <c r="E46">
        <v>4140966</v>
      </c>
      <c r="F46" t="s">
        <v>38</v>
      </c>
      <c r="G46" t="s">
        <v>37</v>
      </c>
      <c r="H46">
        <v>0</v>
      </c>
      <c r="I46" t="s">
        <v>39</v>
      </c>
      <c r="J46" t="s">
        <v>37</v>
      </c>
      <c r="K46">
        <v>0</v>
      </c>
      <c r="L46" t="s">
        <v>40</v>
      </c>
      <c r="M46" t="s">
        <v>37</v>
      </c>
      <c r="N46">
        <v>14.6</v>
      </c>
      <c r="O46" t="s">
        <v>41</v>
      </c>
      <c r="P46" t="s">
        <v>37</v>
      </c>
      <c r="Q46" s="3">
        <v>0.105369</v>
      </c>
      <c r="W46" s="14">
        <v>-0.6</v>
      </c>
      <c r="X46" s="15">
        <f t="shared" si="13"/>
        <v>1.124286</v>
      </c>
      <c r="Y46" s="15">
        <f t="shared" si="13"/>
        <v>-11.568492</v>
      </c>
      <c r="Z46" s="15">
        <f t="shared" si="13"/>
        <v>-0.151949304</v>
      </c>
      <c r="AA46" s="15">
        <f t="shared" si="13"/>
        <v>0.455437728</v>
      </c>
      <c r="AB46" s="15">
        <f t="shared" si="13"/>
        <v>-0.04047734591999999</v>
      </c>
      <c r="AC46" s="15">
        <f t="shared" si="13"/>
        <v>0.06630797375999999</v>
      </c>
      <c r="AD46" s="15">
        <f t="shared" si="13"/>
        <v>0.00243703323648</v>
      </c>
      <c r="AE46" s="15">
        <f t="shared" si="13"/>
        <v>-0.002886940776959999</v>
      </c>
      <c r="AF46" s="15">
        <f t="shared" si="14"/>
        <v>-10.11533685570048</v>
      </c>
    </row>
    <row r="47" spans="1:32" ht="12.75">
      <c r="A47" t="s">
        <v>11</v>
      </c>
      <c r="B47" t="s">
        <v>42</v>
      </c>
      <c r="C47" t="s">
        <v>43</v>
      </c>
      <c r="D47" t="s">
        <v>44</v>
      </c>
      <c r="W47" s="14">
        <v>-0.5</v>
      </c>
      <c r="X47" s="15">
        <f t="shared" si="13"/>
        <v>0.936905</v>
      </c>
      <c r="Y47" s="15">
        <f t="shared" si="13"/>
        <v>-8.033675</v>
      </c>
      <c r="Z47" s="15">
        <f t="shared" si="13"/>
        <v>-0.087933625</v>
      </c>
      <c r="AA47" s="15">
        <f t="shared" si="13"/>
        <v>0.21963625</v>
      </c>
      <c r="AB47" s="15">
        <f t="shared" si="13"/>
        <v>-0.0162669375</v>
      </c>
      <c r="AC47" s="15">
        <f t="shared" si="13"/>
        <v>0.022206406249999998</v>
      </c>
      <c r="AD47" s="15">
        <f t="shared" si="13"/>
        <v>0.00068013125</v>
      </c>
      <c r="AE47" s="15">
        <f t="shared" si="13"/>
        <v>-0.0006714101562499999</v>
      </c>
      <c r="AF47" s="15">
        <f t="shared" si="14"/>
        <v>-6.959119185156251</v>
      </c>
    </row>
    <row r="48" spans="2:32" ht="12.75">
      <c r="B48">
        <v>2</v>
      </c>
      <c r="C48" s="3">
        <v>0.000108693</v>
      </c>
      <c r="D48" s="3">
        <v>0.000161978</v>
      </c>
      <c r="W48" s="14">
        <v>-0.4</v>
      </c>
      <c r="X48" s="15">
        <f t="shared" si="13"/>
        <v>0.7495240000000001</v>
      </c>
      <c r="Y48" s="15">
        <f t="shared" si="13"/>
        <v>-5.141552000000002</v>
      </c>
      <c r="Z48" s="15">
        <f t="shared" si="13"/>
        <v>-0.04502201600000001</v>
      </c>
      <c r="AA48" s="15">
        <f t="shared" si="13"/>
        <v>0.08996300800000004</v>
      </c>
      <c r="AB48" s="15">
        <f t="shared" si="13"/>
        <v>-0.0053303500800000025</v>
      </c>
      <c r="AC48" s="15">
        <f t="shared" si="13"/>
        <v>0.005821276160000003</v>
      </c>
      <c r="AD48" s="15">
        <f t="shared" si="13"/>
        <v>0.00014263386112000012</v>
      </c>
      <c r="AE48" s="15">
        <f t="shared" si="13"/>
        <v>-0.00011264393216000008</v>
      </c>
      <c r="AF48" s="15">
        <f t="shared" si="14"/>
        <v>-4.346566091991042</v>
      </c>
    </row>
    <row r="49" spans="2:32" ht="12.75">
      <c r="B49">
        <v>3</v>
      </c>
      <c r="C49" s="3">
        <v>0.00274517</v>
      </c>
      <c r="D49" s="3">
        <v>1.17386E-05</v>
      </c>
      <c r="W49" s="14">
        <v>-0.3</v>
      </c>
      <c r="X49" s="15">
        <f t="shared" si="13"/>
        <v>0.562143</v>
      </c>
      <c r="Y49" s="15">
        <f t="shared" si="13"/>
        <v>-2.892123</v>
      </c>
      <c r="Z49" s="15">
        <f t="shared" si="13"/>
        <v>-0.018993663</v>
      </c>
      <c r="AA49" s="15">
        <f t="shared" si="13"/>
        <v>0.028464858</v>
      </c>
      <c r="AB49" s="15">
        <f t="shared" si="13"/>
        <v>-0.0012649170599999997</v>
      </c>
      <c r="AC49" s="15">
        <f t="shared" si="13"/>
        <v>0.0010360620899999998</v>
      </c>
      <c r="AD49" s="15">
        <f t="shared" si="13"/>
        <v>1.903932216E-05</v>
      </c>
      <c r="AE49" s="15">
        <f t="shared" si="13"/>
        <v>-1.1277112409999997E-05</v>
      </c>
      <c r="AF49" s="15">
        <f t="shared" si="14"/>
        <v>-2.32072989776025</v>
      </c>
    </row>
    <row r="50" spans="2:32" ht="12.75">
      <c r="B50">
        <v>4</v>
      </c>
      <c r="C50" s="3">
        <v>-0.000114365</v>
      </c>
      <c r="D50" s="3">
        <v>-4.25614E-05</v>
      </c>
      <c r="W50" s="14">
        <v>-0.199999999999999</v>
      </c>
      <c r="X50" s="15">
        <f t="shared" si="13"/>
        <v>0.37476199999999815</v>
      </c>
      <c r="Y50" s="15">
        <f t="shared" si="13"/>
        <v>-1.2853879999999873</v>
      </c>
      <c r="Z50" s="15">
        <f t="shared" si="13"/>
        <v>-0.005627751999999917</v>
      </c>
      <c r="AA50" s="15">
        <f t="shared" si="13"/>
        <v>0.005622687999999889</v>
      </c>
      <c r="AB50" s="15">
        <f t="shared" si="13"/>
        <v>-0.00016657343999999588</v>
      </c>
      <c r="AC50" s="15">
        <f t="shared" si="13"/>
        <v>9.09574399999973E-05</v>
      </c>
      <c r="AD50" s="15">
        <f t="shared" si="13"/>
        <v>1.1143270399999616E-06</v>
      </c>
      <c r="AE50" s="15">
        <f t="shared" si="13"/>
        <v>-4.400153599999826E-07</v>
      </c>
      <c r="AF50" s="15">
        <f t="shared" si="14"/>
        <v>-0.9107060056883093</v>
      </c>
    </row>
    <row r="51" spans="2:32" ht="12.75">
      <c r="B51">
        <v>5</v>
      </c>
      <c r="C51" s="3">
        <v>-0.000562406</v>
      </c>
      <c r="D51" s="3">
        <v>-1.64953E-05</v>
      </c>
      <c r="W51" s="14">
        <v>-0.0999999999999991</v>
      </c>
      <c r="X51" s="15">
        <f t="shared" si="13"/>
        <v>0.18738099999999833</v>
      </c>
      <c r="Y51" s="15">
        <f t="shared" si="13"/>
        <v>-0.3213469999999943</v>
      </c>
      <c r="Z51" s="15">
        <f t="shared" si="13"/>
        <v>-0.0007034689999999811</v>
      </c>
      <c r="AA51" s="15">
        <f t="shared" si="13"/>
        <v>0.00035141799999998747</v>
      </c>
      <c r="AB51" s="15">
        <f t="shared" si="13"/>
        <v>-5.205419999999767E-06</v>
      </c>
      <c r="AC51" s="15">
        <f t="shared" si="13"/>
        <v>1.4212099999999237E-06</v>
      </c>
      <c r="AD51" s="15">
        <f t="shared" si="13"/>
        <v>8.705679999999455E-09</v>
      </c>
      <c r="AE51" s="15">
        <f t="shared" si="13"/>
        <v>-1.718809999999877E-09</v>
      </c>
      <c r="AF51" s="15">
        <f t="shared" si="14"/>
        <v>-0.13432182822312594</v>
      </c>
    </row>
    <row r="52" spans="2:32" ht="12.75">
      <c r="B52">
        <v>6</v>
      </c>
      <c r="C52" s="3">
        <v>-6.39438E-05</v>
      </c>
      <c r="D52" s="3">
        <v>-2.84563E-05</v>
      </c>
      <c r="W52" s="14">
        <v>9.99200722162641E-16</v>
      </c>
      <c r="X52" s="15">
        <f t="shared" si="13"/>
        <v>-1.8723123051955786E-15</v>
      </c>
      <c r="Y52" s="15">
        <f t="shared" si="13"/>
        <v>-3.208335142205404E-29</v>
      </c>
      <c r="Z52" s="15">
        <f t="shared" si="13"/>
        <v>7.017835463209806E-46</v>
      </c>
      <c r="AA52" s="15">
        <f t="shared" si="13"/>
        <v>3.502958238161131E-60</v>
      </c>
      <c r="AB52" s="15">
        <f t="shared" si="13"/>
        <v>5.184650343798845E-76</v>
      </c>
      <c r="AC52" s="15">
        <f t="shared" si="13"/>
        <v>1.4144079545583292E-90</v>
      </c>
      <c r="AD52" s="15">
        <f t="shared" si="13"/>
        <v>-8.657088838152775E-107</v>
      </c>
      <c r="AE52" s="15">
        <f t="shared" si="13"/>
        <v>-1.7078502424754791E-121</v>
      </c>
      <c r="AF52" s="15">
        <f t="shared" si="14"/>
        <v>-1.8723123051956105E-15</v>
      </c>
    </row>
    <row r="53" spans="2:32" ht="12.75">
      <c r="B53">
        <v>7</v>
      </c>
      <c r="C53" s="3">
        <v>-0.000178333</v>
      </c>
      <c r="D53" s="3">
        <v>6.87865E-07</v>
      </c>
      <c r="W53" s="14">
        <v>0.100000000000001</v>
      </c>
      <c r="X53" s="15">
        <f t="shared" si="13"/>
        <v>-0.18738100000000188</v>
      </c>
      <c r="Y53" s="15">
        <f t="shared" si="13"/>
        <v>-0.3213470000000065</v>
      </c>
      <c r="Z53" s="15">
        <f t="shared" si="13"/>
        <v>0.0007034690000000212</v>
      </c>
      <c r="AA53" s="15">
        <f t="shared" si="13"/>
        <v>0.0003514180000000142</v>
      </c>
      <c r="AB53" s="15">
        <f t="shared" si="13"/>
        <v>5.205420000000262E-06</v>
      </c>
      <c r="AC53" s="15">
        <f t="shared" si="13"/>
        <v>1.4212100000000859E-06</v>
      </c>
      <c r="AD53" s="15">
        <f t="shared" si="13"/>
        <v>-8.705680000000615E-09</v>
      </c>
      <c r="AE53" s="15">
        <f t="shared" si="13"/>
        <v>-1.7188100000001383E-09</v>
      </c>
      <c r="AF53" s="15">
        <f t="shared" si="14"/>
        <v>-0.5076664967944982</v>
      </c>
    </row>
    <row r="54" spans="2:32" ht="12.75">
      <c r="B54">
        <v>8</v>
      </c>
      <c r="C54" s="3">
        <v>1.19257E-05</v>
      </c>
      <c r="D54" s="3">
        <v>1.55368E-05</v>
      </c>
      <c r="W54" s="14">
        <v>0.2</v>
      </c>
      <c r="X54" s="15">
        <f t="shared" si="13"/>
        <v>-0.37476200000000004</v>
      </c>
      <c r="Y54" s="15">
        <f t="shared" si="13"/>
        <v>-1.2853880000000004</v>
      </c>
      <c r="Z54" s="15">
        <f t="shared" si="13"/>
        <v>0.0056277520000000015</v>
      </c>
      <c r="AA54" s="15">
        <f t="shared" si="13"/>
        <v>0.005622688000000002</v>
      </c>
      <c r="AB54" s="15">
        <f t="shared" si="13"/>
        <v>0.00016657344000000008</v>
      </c>
      <c r="AC54" s="15">
        <f t="shared" si="13"/>
        <v>9.095744000000005E-05</v>
      </c>
      <c r="AD54" s="15">
        <f t="shared" si="13"/>
        <v>-1.114327040000001E-06</v>
      </c>
      <c r="AE54" s="15">
        <f t="shared" si="13"/>
        <v>-4.400153600000003E-07</v>
      </c>
      <c r="AF54" s="15">
        <f t="shared" si="14"/>
        <v>-1.6486435834624</v>
      </c>
    </row>
    <row r="55" spans="2:32" ht="12.75">
      <c r="B55">
        <v>9</v>
      </c>
      <c r="C55" s="3">
        <v>-8.77526E-07</v>
      </c>
      <c r="D55" s="3">
        <v>-7.82332E-06</v>
      </c>
      <c r="W55" s="14">
        <v>0.3</v>
      </c>
      <c r="X55" s="15">
        <f t="shared" si="13"/>
        <v>-0.562143</v>
      </c>
      <c r="Y55" s="15">
        <f t="shared" si="13"/>
        <v>-2.892123</v>
      </c>
      <c r="Z55" s="15">
        <f t="shared" si="13"/>
        <v>0.018993663</v>
      </c>
      <c r="AA55" s="15">
        <f t="shared" si="13"/>
        <v>0.028464858</v>
      </c>
      <c r="AB55" s="15">
        <f t="shared" si="13"/>
        <v>0.0012649170599999997</v>
      </c>
      <c r="AC55" s="15">
        <f t="shared" si="13"/>
        <v>0.0010360620899999998</v>
      </c>
      <c r="AD55" s="15">
        <f t="shared" si="13"/>
        <v>-1.903932216E-05</v>
      </c>
      <c r="AE55" s="15">
        <f t="shared" si="13"/>
        <v>-1.1277112409999997E-05</v>
      </c>
      <c r="AF55" s="15">
        <f t="shared" si="14"/>
        <v>-3.404536816284571</v>
      </c>
    </row>
    <row r="56" spans="2:32" ht="12.75">
      <c r="B56">
        <v>10</v>
      </c>
      <c r="C56" s="3">
        <v>1.41867E-05</v>
      </c>
      <c r="D56" s="3">
        <v>2.90102E-06</v>
      </c>
      <c r="W56" s="14">
        <v>0.4</v>
      </c>
      <c r="X56" s="15">
        <f t="shared" si="13"/>
        <v>-0.7495240000000001</v>
      </c>
      <c r="Y56" s="15">
        <f t="shared" si="13"/>
        <v>-5.141552000000002</v>
      </c>
      <c r="Z56" s="15">
        <f t="shared" si="13"/>
        <v>0.04502201600000001</v>
      </c>
      <c r="AA56" s="15">
        <f t="shared" si="13"/>
        <v>0.08996300800000004</v>
      </c>
      <c r="AB56" s="15">
        <f t="shared" si="13"/>
        <v>0.0053303500800000025</v>
      </c>
      <c r="AC56" s="15">
        <f t="shared" si="13"/>
        <v>0.005821276160000003</v>
      </c>
      <c r="AD56" s="15">
        <f t="shared" si="13"/>
        <v>-0.00014263386112000012</v>
      </c>
      <c r="AE56" s="15">
        <f t="shared" si="13"/>
        <v>-0.00011264393216000008</v>
      </c>
      <c r="AF56" s="15">
        <f t="shared" si="14"/>
        <v>-5.745194627553282</v>
      </c>
    </row>
    <row r="57" spans="2:32" ht="12.75">
      <c r="B57">
        <v>11</v>
      </c>
      <c r="C57" s="3">
        <v>0.000183991</v>
      </c>
      <c r="D57" s="3">
        <v>-8.13491E-05</v>
      </c>
      <c r="W57" s="14">
        <v>0.5</v>
      </c>
      <c r="X57" s="15">
        <f t="shared" si="13"/>
        <v>-0.936905</v>
      </c>
      <c r="Y57" s="15">
        <f t="shared" si="13"/>
        <v>-8.033675</v>
      </c>
      <c r="Z57" s="15">
        <f t="shared" si="13"/>
        <v>0.087933625</v>
      </c>
      <c r="AA57" s="15">
        <f t="shared" si="13"/>
        <v>0.21963625</v>
      </c>
      <c r="AB57" s="15">
        <f t="shared" si="13"/>
        <v>0.0162669375</v>
      </c>
      <c r="AC57" s="15">
        <f t="shared" si="13"/>
        <v>0.022206406249999998</v>
      </c>
      <c r="AD57" s="15">
        <f t="shared" si="13"/>
        <v>-0.00068013125</v>
      </c>
      <c r="AE57" s="15">
        <f t="shared" si="13"/>
        <v>-0.0006714101562499999</v>
      </c>
      <c r="AF57" s="15">
        <f t="shared" si="14"/>
        <v>-8.625888322656252</v>
      </c>
    </row>
    <row r="58" spans="2:32" ht="12.75">
      <c r="B58">
        <v>12</v>
      </c>
      <c r="C58" s="3">
        <v>-2.36646E-05</v>
      </c>
      <c r="D58" s="3">
        <v>3.60809E-06</v>
      </c>
      <c r="W58" s="14">
        <v>0.6</v>
      </c>
      <c r="X58" s="15">
        <f t="shared" si="13"/>
        <v>-1.124286</v>
      </c>
      <c r="Y58" s="15">
        <f t="shared" si="13"/>
        <v>-11.568492</v>
      </c>
      <c r="Z58" s="15">
        <f t="shared" si="13"/>
        <v>0.151949304</v>
      </c>
      <c r="AA58" s="15">
        <f t="shared" si="13"/>
        <v>0.455437728</v>
      </c>
      <c r="AB58" s="15">
        <f t="shared" si="13"/>
        <v>0.04047734591999999</v>
      </c>
      <c r="AC58" s="15">
        <f t="shared" si="13"/>
        <v>0.06630797375999999</v>
      </c>
      <c r="AD58" s="15">
        <f t="shared" si="13"/>
        <v>-0.00243703323648</v>
      </c>
      <c r="AE58" s="15">
        <f t="shared" si="13"/>
        <v>-0.002886940776959999</v>
      </c>
      <c r="AF58" s="15">
        <f t="shared" si="14"/>
        <v>-11.983929622333442</v>
      </c>
    </row>
    <row r="59" spans="2:32" ht="12.75">
      <c r="B59">
        <v>13</v>
      </c>
      <c r="C59" s="3">
        <v>-0.000113176</v>
      </c>
      <c r="D59" s="3">
        <v>-3.5233E-05</v>
      </c>
      <c r="W59" s="14">
        <v>0.7</v>
      </c>
      <c r="X59" s="15">
        <f t="shared" si="13"/>
        <v>-1.311667</v>
      </c>
      <c r="Y59" s="15">
        <f t="shared" si="13"/>
        <v>-15.746002999999998</v>
      </c>
      <c r="Z59" s="15">
        <f t="shared" si="13"/>
        <v>0.24128986699999994</v>
      </c>
      <c r="AA59" s="15">
        <f t="shared" si="13"/>
        <v>0.8437546179999997</v>
      </c>
      <c r="AB59" s="15">
        <f t="shared" si="13"/>
        <v>0.08748749393999997</v>
      </c>
      <c r="AC59" s="15">
        <f t="shared" si="13"/>
        <v>0.1672039352899999</v>
      </c>
      <c r="AD59" s="15">
        <f t="shared" si="13"/>
        <v>-0.007169501824239996</v>
      </c>
      <c r="AE59" s="15">
        <f t="shared" si="13"/>
        <v>-0.009908597606809993</v>
      </c>
      <c r="AF59" s="15">
        <f t="shared" si="14"/>
        <v>-15.735012185201048</v>
      </c>
    </row>
    <row r="60" spans="2:32" ht="12.75">
      <c r="B60">
        <v>14</v>
      </c>
      <c r="C60" s="3">
        <v>0.000134231</v>
      </c>
      <c r="D60" s="3">
        <v>6.91009E-05</v>
      </c>
      <c r="W60" s="14">
        <v>0.8</v>
      </c>
      <c r="X60" s="15">
        <f t="shared" si="13"/>
        <v>-1.4990480000000002</v>
      </c>
      <c r="Y60" s="15">
        <f t="shared" si="13"/>
        <v>-20.566208000000007</v>
      </c>
      <c r="Z60" s="15">
        <f t="shared" si="13"/>
        <v>0.3601761280000001</v>
      </c>
      <c r="AA60" s="15">
        <f t="shared" si="13"/>
        <v>1.4394081280000006</v>
      </c>
      <c r="AB60" s="15">
        <f t="shared" si="13"/>
        <v>0.17057120256000008</v>
      </c>
      <c r="AC60" s="15">
        <f t="shared" si="13"/>
        <v>0.3725616742400002</v>
      </c>
      <c r="AD60" s="15">
        <f t="shared" si="13"/>
        <v>-0.018257134223360016</v>
      </c>
      <c r="AE60" s="15">
        <f t="shared" si="13"/>
        <v>-0.02883684663296002</v>
      </c>
      <c r="AF60" s="15">
        <f t="shared" si="14"/>
        <v>-19.769632848056325</v>
      </c>
    </row>
    <row r="61" spans="1:17" ht="12.75">
      <c r="A61" t="s">
        <v>11</v>
      </c>
      <c r="B61" t="s">
        <v>35</v>
      </c>
      <c r="C61" t="s">
        <v>36</v>
      </c>
      <c r="D61" t="s">
        <v>37</v>
      </c>
      <c r="E61">
        <v>4140966</v>
      </c>
      <c r="F61" t="s">
        <v>38</v>
      </c>
      <c r="G61" t="s">
        <v>37</v>
      </c>
      <c r="H61">
        <v>0</v>
      </c>
      <c r="I61" t="s">
        <v>39</v>
      </c>
      <c r="J61" t="s">
        <v>37</v>
      </c>
      <c r="K61">
        <v>0</v>
      </c>
      <c r="L61" t="s">
        <v>40</v>
      </c>
      <c r="M61" t="s">
        <v>37</v>
      </c>
      <c r="N61">
        <v>19.55</v>
      </c>
      <c r="O61" t="s">
        <v>41</v>
      </c>
      <c r="P61" t="s">
        <v>37</v>
      </c>
      <c r="Q61" s="3">
        <v>0.138227</v>
      </c>
    </row>
    <row r="62" spans="1:4" ht="12.75">
      <c r="A62" t="s">
        <v>11</v>
      </c>
      <c r="B62" t="s">
        <v>42</v>
      </c>
      <c r="C62" t="s">
        <v>43</v>
      </c>
      <c r="D62" t="s">
        <v>44</v>
      </c>
    </row>
    <row r="63" spans="2:4" ht="12.75">
      <c r="B63">
        <v>2</v>
      </c>
      <c r="C63" s="3">
        <v>0.000126507</v>
      </c>
      <c r="D63" s="3">
        <v>0.000157079</v>
      </c>
    </row>
    <row r="64" spans="2:4" ht="12.75">
      <c r="B64">
        <v>3</v>
      </c>
      <c r="C64" s="3">
        <v>0.00284324</v>
      </c>
      <c r="D64" s="3">
        <v>-3.87067E-06</v>
      </c>
    </row>
    <row r="65" spans="2:4" ht="12.75">
      <c r="B65">
        <v>4</v>
      </c>
      <c r="C65" s="3">
        <v>-0.000106207</v>
      </c>
      <c r="D65" s="3">
        <v>-3.81742E-05</v>
      </c>
    </row>
    <row r="66" spans="2:4" ht="12.75">
      <c r="B66">
        <v>5</v>
      </c>
      <c r="C66" s="3">
        <v>-0.000518846</v>
      </c>
      <c r="D66" s="3">
        <v>-1.70578E-05</v>
      </c>
    </row>
    <row r="67" spans="2:4" ht="12.75">
      <c r="B67">
        <v>6</v>
      </c>
      <c r="C67" s="3">
        <v>-6.16383E-05</v>
      </c>
      <c r="D67" s="3">
        <v>-2.88643E-05</v>
      </c>
    </row>
    <row r="68" spans="2:4" ht="12.75">
      <c r="B68">
        <v>7</v>
      </c>
      <c r="C68" s="3">
        <v>-0.000177455</v>
      </c>
      <c r="D68" s="3">
        <v>2.15884E-06</v>
      </c>
    </row>
    <row r="69" spans="2:4" ht="12.75">
      <c r="B69">
        <v>8</v>
      </c>
      <c r="C69" s="3">
        <v>6.12505E-06</v>
      </c>
      <c r="D69" s="3">
        <v>1.58718E-05</v>
      </c>
    </row>
    <row r="70" spans="2:4" ht="12.75">
      <c r="B70">
        <v>9</v>
      </c>
      <c r="C70" s="3">
        <v>3.61457E-05</v>
      </c>
      <c r="D70" s="3">
        <v>-9.32839E-06</v>
      </c>
    </row>
    <row r="71" spans="2:4" ht="12.75">
      <c r="B71">
        <v>10</v>
      </c>
      <c r="C71" s="3">
        <v>3.91045E-05</v>
      </c>
      <c r="D71" s="3">
        <v>7.16785E-06</v>
      </c>
    </row>
    <row r="72" spans="2:4" ht="12.75">
      <c r="B72">
        <v>11</v>
      </c>
      <c r="C72" s="3">
        <v>3.14059E-05</v>
      </c>
      <c r="D72" s="3">
        <v>0.00015398</v>
      </c>
    </row>
    <row r="73" spans="2:4" ht="12.75">
      <c r="B73">
        <v>12</v>
      </c>
      <c r="C73" s="3">
        <v>-4.45634E-05</v>
      </c>
      <c r="D73" s="3">
        <v>4.68077E-05</v>
      </c>
    </row>
    <row r="74" spans="2:4" ht="12.75">
      <c r="B74">
        <v>13</v>
      </c>
      <c r="C74" s="3">
        <v>5.49569E-05</v>
      </c>
      <c r="D74" s="3">
        <v>-7.58503E-05</v>
      </c>
    </row>
    <row r="75" spans="2:4" ht="12.75">
      <c r="B75">
        <v>14</v>
      </c>
      <c r="C75" s="3">
        <v>3.75585E-05</v>
      </c>
      <c r="D75" s="3">
        <v>-0.000122557</v>
      </c>
    </row>
    <row r="76" spans="1:17" ht="12.75">
      <c r="A76" t="s">
        <v>11</v>
      </c>
      <c r="B76" t="s">
        <v>35</v>
      </c>
      <c r="C76" t="s">
        <v>36</v>
      </c>
      <c r="D76" t="s">
        <v>37</v>
      </c>
      <c r="E76">
        <v>4140966</v>
      </c>
      <c r="F76" t="s">
        <v>38</v>
      </c>
      <c r="G76" t="s">
        <v>37</v>
      </c>
      <c r="H76">
        <v>0</v>
      </c>
      <c r="I76" t="s">
        <v>39</v>
      </c>
      <c r="J76" t="s">
        <v>37</v>
      </c>
      <c r="K76">
        <v>0</v>
      </c>
      <c r="L76" t="s">
        <v>40</v>
      </c>
      <c r="M76" t="s">
        <v>37</v>
      </c>
      <c r="N76">
        <v>24.52</v>
      </c>
      <c r="O76" t="s">
        <v>41</v>
      </c>
      <c r="P76" t="s">
        <v>37</v>
      </c>
      <c r="Q76" s="3">
        <v>0.166599</v>
      </c>
    </row>
    <row r="77" spans="1:4" ht="12.75">
      <c r="A77" t="s">
        <v>11</v>
      </c>
      <c r="B77" t="s">
        <v>42</v>
      </c>
      <c r="C77" t="s">
        <v>43</v>
      </c>
      <c r="D77" t="s">
        <v>44</v>
      </c>
    </row>
    <row r="78" spans="2:4" ht="12.75">
      <c r="B78">
        <v>2</v>
      </c>
      <c r="C78" s="3">
        <v>0.000149411</v>
      </c>
      <c r="D78" s="3">
        <v>0.00014278</v>
      </c>
    </row>
    <row r="79" spans="2:4" ht="12.75">
      <c r="B79">
        <v>3</v>
      </c>
      <c r="C79" s="3">
        <v>0.00300294</v>
      </c>
      <c r="D79" s="3">
        <v>2.32711E-05</v>
      </c>
    </row>
    <row r="80" spans="2:4" ht="12.75">
      <c r="B80">
        <v>4</v>
      </c>
      <c r="C80" s="3">
        <v>-9.14172E-05</v>
      </c>
      <c r="D80" s="3">
        <v>-3.21823E-05</v>
      </c>
    </row>
    <row r="81" spans="2:4" ht="12.75">
      <c r="B81">
        <v>5</v>
      </c>
      <c r="C81" s="3">
        <v>-0.000451119</v>
      </c>
      <c r="D81" s="3">
        <v>-1.2136E-05</v>
      </c>
    </row>
    <row r="82" spans="2:4" ht="12.75">
      <c r="B82">
        <v>6</v>
      </c>
      <c r="C82" s="3">
        <v>-5.75264E-05</v>
      </c>
      <c r="D82" s="3">
        <v>-2.97998E-05</v>
      </c>
    </row>
    <row r="83" spans="2:4" ht="12.75">
      <c r="B83">
        <v>7</v>
      </c>
      <c r="C83" s="3">
        <v>-0.000159847</v>
      </c>
      <c r="D83" s="3">
        <v>-4.63245E-06</v>
      </c>
    </row>
    <row r="84" spans="2:4" ht="12.75">
      <c r="B84">
        <v>8</v>
      </c>
      <c r="C84" s="3">
        <v>9.93265E-06</v>
      </c>
      <c r="D84" s="3">
        <v>1.37477E-05</v>
      </c>
    </row>
    <row r="85" spans="2:4" ht="12.75">
      <c r="B85">
        <v>9</v>
      </c>
      <c r="C85" s="3">
        <v>2.05087E-05</v>
      </c>
      <c r="D85" s="3">
        <v>-3.56569E-06</v>
      </c>
    </row>
    <row r="86" spans="2:4" ht="12.75">
      <c r="B86">
        <v>10</v>
      </c>
      <c r="C86" s="3">
        <v>3.72554E-05</v>
      </c>
      <c r="D86" s="3">
        <v>2.74079E-05</v>
      </c>
    </row>
    <row r="87" spans="2:4" ht="12.75">
      <c r="B87">
        <v>11</v>
      </c>
      <c r="C87" s="3">
        <v>5.15379E-05</v>
      </c>
      <c r="D87" s="3">
        <v>2.50677E-05</v>
      </c>
    </row>
    <row r="88" spans="2:4" ht="12.75">
      <c r="B88">
        <v>12</v>
      </c>
      <c r="C88" s="3">
        <v>-5.1026E-05</v>
      </c>
      <c r="D88" s="3">
        <v>2.52034E-07</v>
      </c>
    </row>
    <row r="89" spans="2:4" ht="12.75">
      <c r="B89">
        <v>13</v>
      </c>
      <c r="C89" s="3">
        <v>-1.93925E-05</v>
      </c>
      <c r="D89" s="3">
        <v>4.08099E-06</v>
      </c>
    </row>
    <row r="90" spans="2:4" ht="12.75">
      <c r="B90">
        <v>14</v>
      </c>
      <c r="C90" s="3">
        <v>3.1272E-05</v>
      </c>
      <c r="D90" s="3">
        <v>-0.000203864</v>
      </c>
    </row>
    <row r="91" spans="1:17" ht="12.75">
      <c r="A91" t="s">
        <v>11</v>
      </c>
      <c r="B91" t="s">
        <v>35</v>
      </c>
      <c r="C91" t="s">
        <v>36</v>
      </c>
      <c r="D91" t="s">
        <v>37</v>
      </c>
      <c r="E91">
        <v>4140966</v>
      </c>
      <c r="F91" t="s">
        <v>38</v>
      </c>
      <c r="G91" t="s">
        <v>37</v>
      </c>
      <c r="H91">
        <v>0</v>
      </c>
      <c r="I91" t="s">
        <v>39</v>
      </c>
      <c r="J91" t="s">
        <v>37</v>
      </c>
      <c r="K91">
        <v>0</v>
      </c>
      <c r="L91" t="s">
        <v>40</v>
      </c>
      <c r="M91" t="s">
        <v>37</v>
      </c>
      <c r="N91">
        <v>29.43</v>
      </c>
      <c r="O91" t="s">
        <v>41</v>
      </c>
      <c r="P91" t="s">
        <v>37</v>
      </c>
      <c r="Q91" s="3">
        <v>0.188892</v>
      </c>
    </row>
    <row r="92" spans="1:4" ht="12.75">
      <c r="A92" t="s">
        <v>11</v>
      </c>
      <c r="B92" t="s">
        <v>42</v>
      </c>
      <c r="C92" t="s">
        <v>43</v>
      </c>
      <c r="D92" t="s">
        <v>44</v>
      </c>
    </row>
    <row r="93" spans="2:4" ht="12.75">
      <c r="B93">
        <v>2</v>
      </c>
      <c r="C93" s="3">
        <v>0.000187381</v>
      </c>
      <c r="D93" s="3">
        <v>0.000150051</v>
      </c>
    </row>
    <row r="94" spans="2:4" ht="12.75">
      <c r="B94">
        <v>3</v>
      </c>
      <c r="C94" s="3">
        <v>0.00321347</v>
      </c>
      <c r="D94" s="3">
        <v>7.68519E-05</v>
      </c>
    </row>
    <row r="95" spans="2:4" ht="12.75">
      <c r="B95">
        <v>4</v>
      </c>
      <c r="C95" s="3">
        <v>-7.03469E-05</v>
      </c>
      <c r="D95" s="3">
        <v>-1.7072E-05</v>
      </c>
    </row>
    <row r="96" spans="2:4" ht="12.75">
      <c r="B96">
        <v>5</v>
      </c>
      <c r="C96" s="3">
        <v>-0.000351418</v>
      </c>
      <c r="D96" s="3">
        <v>-4.63712E-06</v>
      </c>
    </row>
    <row r="97" spans="2:4" ht="12.75">
      <c r="B97">
        <v>6</v>
      </c>
      <c r="C97" s="3">
        <v>-5.20542E-05</v>
      </c>
      <c r="D97" s="3">
        <v>-2.42412E-05</v>
      </c>
    </row>
    <row r="98" spans="2:4" ht="12.75">
      <c r="B98">
        <v>7</v>
      </c>
      <c r="C98" s="3">
        <v>-0.000142121</v>
      </c>
      <c r="D98" s="3">
        <v>-5.63073E-07</v>
      </c>
    </row>
    <row r="99" spans="2:4" ht="12.75">
      <c r="B99">
        <v>8</v>
      </c>
      <c r="C99" s="3">
        <v>8.70568E-06</v>
      </c>
      <c r="D99" s="3">
        <v>1.87556E-05</v>
      </c>
    </row>
    <row r="100" spans="2:4" ht="12.75">
      <c r="B100">
        <v>9</v>
      </c>
      <c r="C100" s="3">
        <v>1.71881E-05</v>
      </c>
      <c r="D100" s="3">
        <v>7.95039E-06</v>
      </c>
    </row>
    <row r="101" spans="2:4" ht="12.75">
      <c r="B101">
        <v>10</v>
      </c>
      <c r="C101" s="3">
        <v>5.27801E-05</v>
      </c>
      <c r="D101" s="3">
        <v>1.01037E-05</v>
      </c>
    </row>
    <row r="102" spans="2:4" ht="12.75">
      <c r="B102">
        <v>11</v>
      </c>
      <c r="C102" s="3">
        <v>7.1198E-05</v>
      </c>
      <c r="D102" s="3">
        <v>-1.82064E-05</v>
      </c>
    </row>
    <row r="103" spans="2:4" ht="12.75">
      <c r="B103">
        <v>12</v>
      </c>
      <c r="C103" s="3">
        <v>-6.89363E-05</v>
      </c>
      <c r="D103" s="3">
        <v>3.60973E-05</v>
      </c>
    </row>
    <row r="104" spans="2:4" ht="12.75">
      <c r="B104">
        <v>13</v>
      </c>
      <c r="C104" s="3">
        <v>7.74921E-05</v>
      </c>
      <c r="D104" s="3">
        <v>-1.32404E-05</v>
      </c>
    </row>
    <row r="105" spans="2:4" ht="12.75">
      <c r="B105">
        <v>14</v>
      </c>
      <c r="C105" s="3">
        <v>1.89777E-05</v>
      </c>
      <c r="D105" s="3">
        <v>-0.000153344</v>
      </c>
    </row>
    <row r="106" spans="1:17" ht="12.75">
      <c r="A106" t="s">
        <v>11</v>
      </c>
      <c r="B106" t="s">
        <v>35</v>
      </c>
      <c r="C106" t="s">
        <v>36</v>
      </c>
      <c r="D106" t="s">
        <v>37</v>
      </c>
      <c r="E106">
        <v>4140966</v>
      </c>
      <c r="F106" t="s">
        <v>38</v>
      </c>
      <c r="G106" t="s">
        <v>37</v>
      </c>
      <c r="H106">
        <v>0</v>
      </c>
      <c r="I106" t="s">
        <v>39</v>
      </c>
      <c r="J106" t="s">
        <v>37</v>
      </c>
      <c r="K106">
        <v>0</v>
      </c>
      <c r="L106" t="s">
        <v>40</v>
      </c>
      <c r="M106" t="s">
        <v>37</v>
      </c>
      <c r="N106">
        <v>24.71</v>
      </c>
      <c r="O106" t="s">
        <v>41</v>
      </c>
      <c r="P106" t="s">
        <v>37</v>
      </c>
      <c r="Q106" s="3">
        <v>0.168129</v>
      </c>
    </row>
    <row r="107" spans="1:4" ht="12.75">
      <c r="A107" t="s">
        <v>11</v>
      </c>
      <c r="B107" t="s">
        <v>42</v>
      </c>
      <c r="C107" t="s">
        <v>43</v>
      </c>
      <c r="D107" t="s">
        <v>44</v>
      </c>
    </row>
    <row r="108" spans="2:4" ht="12.75">
      <c r="B108">
        <v>2</v>
      </c>
      <c r="C108" s="3">
        <v>0.000144195</v>
      </c>
      <c r="D108" s="3">
        <v>0.000136626</v>
      </c>
    </row>
    <row r="109" spans="2:4" ht="12.75">
      <c r="B109">
        <v>3</v>
      </c>
      <c r="C109" s="3">
        <v>0.00298693</v>
      </c>
      <c r="D109" s="3">
        <v>2.69007E-05</v>
      </c>
    </row>
    <row r="110" spans="2:4" ht="12.75">
      <c r="B110">
        <v>4</v>
      </c>
      <c r="C110" s="3">
        <v>-8.98454E-05</v>
      </c>
      <c r="D110" s="3">
        <v>-3.18742E-05</v>
      </c>
    </row>
    <row r="111" spans="2:4" ht="12.75">
      <c r="B111">
        <v>5</v>
      </c>
      <c r="C111" s="3">
        <v>-0.000443537</v>
      </c>
      <c r="D111" s="3">
        <v>-1.2544E-05</v>
      </c>
    </row>
    <row r="112" spans="2:4" ht="12.75">
      <c r="B112">
        <v>6</v>
      </c>
      <c r="C112" s="3">
        <v>-5.63458E-05</v>
      </c>
      <c r="D112" s="3">
        <v>-2.91034E-05</v>
      </c>
    </row>
    <row r="113" spans="2:4" ht="12.75">
      <c r="B113">
        <v>7</v>
      </c>
      <c r="C113" s="3">
        <v>-0.000162811</v>
      </c>
      <c r="D113" s="3">
        <v>-5.41522E-06</v>
      </c>
    </row>
    <row r="114" spans="2:4" ht="12.75">
      <c r="B114">
        <v>8</v>
      </c>
      <c r="C114" s="3">
        <v>7.72194E-06</v>
      </c>
      <c r="D114" s="3">
        <v>1.48793E-05</v>
      </c>
    </row>
    <row r="115" spans="2:4" ht="12.75">
      <c r="B115">
        <v>9</v>
      </c>
      <c r="C115" s="3">
        <v>-6.4033E-06</v>
      </c>
      <c r="D115" s="3">
        <v>-5.55262E-07</v>
      </c>
    </row>
    <row r="116" spans="2:4" ht="12.75">
      <c r="B116">
        <v>10</v>
      </c>
      <c r="C116" s="3">
        <v>4.68785E-05</v>
      </c>
      <c r="D116" s="3">
        <v>2.277E-05</v>
      </c>
    </row>
    <row r="117" spans="2:4" ht="12.75">
      <c r="B117">
        <v>11</v>
      </c>
      <c r="C117" s="3">
        <v>8.15785E-05</v>
      </c>
      <c r="D117" s="3">
        <v>8.53394E-06</v>
      </c>
    </row>
    <row r="118" spans="2:4" ht="12.75">
      <c r="B118">
        <v>12</v>
      </c>
      <c r="C118" s="3">
        <v>-5.58356E-05</v>
      </c>
      <c r="D118" s="3">
        <v>2.08039E-05</v>
      </c>
    </row>
    <row r="119" spans="2:4" ht="12.75">
      <c r="B119">
        <v>13</v>
      </c>
      <c r="C119" s="3">
        <v>8.83073E-05</v>
      </c>
      <c r="D119" s="3">
        <v>9.02599E-06</v>
      </c>
    </row>
    <row r="120" spans="2:4" ht="12.75">
      <c r="B120">
        <v>14</v>
      </c>
      <c r="C120" s="3">
        <v>-9.82999E-05</v>
      </c>
      <c r="D120" s="3">
        <v>-0.000182433</v>
      </c>
    </row>
    <row r="121" spans="1:17" ht="12.75">
      <c r="A121" t="s">
        <v>11</v>
      </c>
      <c r="B121" t="s">
        <v>35</v>
      </c>
      <c r="C121" t="s">
        <v>36</v>
      </c>
      <c r="D121" t="s">
        <v>37</v>
      </c>
      <c r="E121">
        <v>4140966</v>
      </c>
      <c r="F121" t="s">
        <v>38</v>
      </c>
      <c r="G121" t="s">
        <v>37</v>
      </c>
      <c r="H121">
        <v>0</v>
      </c>
      <c r="I121" t="s">
        <v>39</v>
      </c>
      <c r="J121" t="s">
        <v>37</v>
      </c>
      <c r="K121">
        <v>0</v>
      </c>
      <c r="L121" t="s">
        <v>40</v>
      </c>
      <c r="M121" t="s">
        <v>37</v>
      </c>
      <c r="N121">
        <v>19.74</v>
      </c>
      <c r="O121" t="s">
        <v>41</v>
      </c>
      <c r="P121" t="s">
        <v>37</v>
      </c>
      <c r="Q121" s="3">
        <v>0.140132</v>
      </c>
    </row>
    <row r="122" spans="1:4" ht="12.75">
      <c r="A122" t="s">
        <v>11</v>
      </c>
      <c r="B122" t="s">
        <v>42</v>
      </c>
      <c r="C122" t="s">
        <v>43</v>
      </c>
      <c r="D122" t="s">
        <v>44</v>
      </c>
    </row>
    <row r="123" spans="2:4" ht="12.75">
      <c r="B123">
        <v>2</v>
      </c>
      <c r="C123" s="3">
        <v>0.000118955</v>
      </c>
      <c r="D123" s="3">
        <v>0.000153583</v>
      </c>
    </row>
    <row r="124" spans="2:4" ht="12.75">
      <c r="B124">
        <v>3</v>
      </c>
      <c r="C124" s="3">
        <v>0.00282403</v>
      </c>
      <c r="D124" s="3">
        <v>-4.97816E-06</v>
      </c>
    </row>
    <row r="125" spans="2:4" ht="12.75">
      <c r="B125">
        <v>4</v>
      </c>
      <c r="C125" s="3">
        <v>-0.000103342</v>
      </c>
      <c r="D125" s="3">
        <v>-3.87386E-05</v>
      </c>
    </row>
    <row r="126" spans="2:4" ht="12.75">
      <c r="B126">
        <v>5</v>
      </c>
      <c r="C126" s="3">
        <v>-0.000521931</v>
      </c>
      <c r="D126" s="3">
        <v>-1.8582E-05</v>
      </c>
    </row>
    <row r="127" spans="2:4" ht="12.75">
      <c r="B127">
        <v>6</v>
      </c>
      <c r="C127" s="3">
        <v>-6.08834E-05</v>
      </c>
      <c r="D127" s="3">
        <v>-2.75065E-05</v>
      </c>
    </row>
    <row r="128" spans="2:4" ht="12.75">
      <c r="B128">
        <v>7</v>
      </c>
      <c r="C128" s="3">
        <v>-0.00018146</v>
      </c>
      <c r="D128" s="3">
        <v>-2.46097E-06</v>
      </c>
    </row>
    <row r="129" spans="2:4" ht="12.75">
      <c r="B129">
        <v>8</v>
      </c>
      <c r="C129" s="3">
        <v>1.232E-05</v>
      </c>
      <c r="D129" s="3">
        <v>1.70707E-05</v>
      </c>
    </row>
    <row r="130" spans="2:4" ht="12.75">
      <c r="B130">
        <v>9</v>
      </c>
      <c r="C130" s="3">
        <v>1.26114E-05</v>
      </c>
      <c r="D130" s="3">
        <v>3.49649E-06</v>
      </c>
    </row>
    <row r="131" spans="2:4" ht="12.75">
      <c r="B131">
        <v>10</v>
      </c>
      <c r="C131" s="3">
        <v>4.08514E-05</v>
      </c>
      <c r="D131" s="3">
        <v>-3.53652E-07</v>
      </c>
    </row>
    <row r="132" spans="2:4" ht="12.75">
      <c r="B132">
        <v>11</v>
      </c>
      <c r="C132" s="3">
        <v>8.40747E-05</v>
      </c>
      <c r="D132" s="3">
        <v>9.52411E-06</v>
      </c>
    </row>
    <row r="133" spans="2:4" ht="12.75">
      <c r="B133">
        <v>12</v>
      </c>
      <c r="C133" s="3">
        <v>-8.92192E-05</v>
      </c>
      <c r="D133" s="3">
        <v>1.67404E-05</v>
      </c>
    </row>
    <row r="134" spans="2:4" ht="12.75">
      <c r="B134">
        <v>13</v>
      </c>
      <c r="C134" s="3">
        <v>-3.56239E-06</v>
      </c>
      <c r="D134" s="3">
        <v>3.69968E-05</v>
      </c>
    </row>
    <row r="135" spans="2:4" ht="12.75">
      <c r="B135">
        <v>14</v>
      </c>
      <c r="C135" s="3">
        <v>3.03842E-05</v>
      </c>
      <c r="D135" s="3">
        <v>-5.51455E-05</v>
      </c>
    </row>
    <row r="136" spans="1:17" ht="12.75">
      <c r="A136" t="s">
        <v>11</v>
      </c>
      <c r="B136" t="s">
        <v>35</v>
      </c>
      <c r="C136" t="s">
        <v>36</v>
      </c>
      <c r="D136" t="s">
        <v>37</v>
      </c>
      <c r="E136">
        <v>4140966</v>
      </c>
      <c r="F136" t="s">
        <v>38</v>
      </c>
      <c r="G136" t="s">
        <v>37</v>
      </c>
      <c r="H136">
        <v>0</v>
      </c>
      <c r="I136" t="s">
        <v>39</v>
      </c>
      <c r="J136" t="s">
        <v>37</v>
      </c>
      <c r="K136">
        <v>0</v>
      </c>
      <c r="L136" t="s">
        <v>40</v>
      </c>
      <c r="M136" t="s">
        <v>37</v>
      </c>
      <c r="N136">
        <v>14.8</v>
      </c>
      <c r="O136" t="s">
        <v>41</v>
      </c>
      <c r="P136" t="s">
        <v>37</v>
      </c>
      <c r="Q136" s="3">
        <v>0.107184</v>
      </c>
    </row>
    <row r="137" spans="1:4" ht="12.75">
      <c r="A137" t="s">
        <v>11</v>
      </c>
      <c r="B137" t="s">
        <v>42</v>
      </c>
      <c r="C137" t="s">
        <v>43</v>
      </c>
      <c r="D137" t="s">
        <v>44</v>
      </c>
    </row>
    <row r="138" spans="2:4" ht="12.75">
      <c r="B138">
        <v>2</v>
      </c>
      <c r="C138" s="3">
        <v>0.000107275</v>
      </c>
      <c r="D138" s="3">
        <v>0.000157608</v>
      </c>
    </row>
    <row r="139" spans="2:4" ht="12.75">
      <c r="B139">
        <v>3</v>
      </c>
      <c r="C139" s="3">
        <v>0.00272351</v>
      </c>
      <c r="D139" s="3">
        <v>1.14558E-05</v>
      </c>
    </row>
    <row r="140" spans="2:4" ht="12.75">
      <c r="B140">
        <v>4</v>
      </c>
      <c r="C140" s="3">
        <v>-0.000112303</v>
      </c>
      <c r="D140" s="3">
        <v>-4.40677E-05</v>
      </c>
    </row>
    <row r="141" spans="2:4" ht="12.75">
      <c r="B141">
        <v>5</v>
      </c>
      <c r="C141" s="3">
        <v>-0.000562753</v>
      </c>
      <c r="D141" s="3">
        <v>-1.43824E-05</v>
      </c>
    </row>
    <row r="142" spans="2:4" ht="12.75">
      <c r="B142">
        <v>6</v>
      </c>
      <c r="C142" s="3">
        <v>-6.34662E-05</v>
      </c>
      <c r="D142" s="3">
        <v>-2.74051E-05</v>
      </c>
    </row>
    <row r="143" spans="2:4" ht="12.75">
      <c r="B143">
        <v>7</v>
      </c>
      <c r="C143" s="3">
        <v>-0.00018231</v>
      </c>
      <c r="D143" s="3">
        <v>-4.60839E-06</v>
      </c>
    </row>
    <row r="144" spans="2:4" ht="12.75">
      <c r="B144">
        <v>8</v>
      </c>
      <c r="C144" s="3">
        <v>1.39401E-05</v>
      </c>
      <c r="D144" s="3">
        <v>1.32954E-05</v>
      </c>
    </row>
    <row r="145" spans="2:4" ht="12.75">
      <c r="B145">
        <v>9</v>
      </c>
      <c r="C145" s="3">
        <v>-3.70782E-06</v>
      </c>
      <c r="D145" s="3">
        <v>7.20691E-06</v>
      </c>
    </row>
    <row r="146" spans="2:4" ht="12.75">
      <c r="B146">
        <v>10</v>
      </c>
      <c r="C146" s="3">
        <v>2.81903E-05</v>
      </c>
      <c r="D146" s="3">
        <v>1.40367E-05</v>
      </c>
    </row>
    <row r="147" spans="2:4" ht="12.75">
      <c r="B147">
        <v>11</v>
      </c>
      <c r="C147" s="3">
        <v>6.32819E-05</v>
      </c>
      <c r="D147" s="3">
        <v>-0.000126769</v>
      </c>
    </row>
    <row r="148" spans="2:4" ht="12.75">
      <c r="B148">
        <v>12</v>
      </c>
      <c r="C148" s="3">
        <v>-3.08314E-05</v>
      </c>
      <c r="D148" s="3">
        <v>-4.90296E-05</v>
      </c>
    </row>
    <row r="149" spans="2:4" ht="12.75">
      <c r="B149">
        <v>13</v>
      </c>
      <c r="C149" s="3">
        <v>-8.02025E-05</v>
      </c>
      <c r="D149" s="3">
        <v>9.67726E-05</v>
      </c>
    </row>
    <row r="150" spans="2:4" ht="12.75">
      <c r="B150">
        <v>14</v>
      </c>
      <c r="C150" s="3">
        <v>8.68276E-05</v>
      </c>
      <c r="D150" s="3">
        <v>-2.53967E-05</v>
      </c>
    </row>
    <row r="151" spans="1:17" ht="12.75">
      <c r="A151" t="s">
        <v>11</v>
      </c>
      <c r="B151" t="s">
        <v>35</v>
      </c>
      <c r="C151" t="s">
        <v>36</v>
      </c>
      <c r="D151" t="s">
        <v>37</v>
      </c>
      <c r="E151">
        <v>4140966</v>
      </c>
      <c r="F151" t="s">
        <v>38</v>
      </c>
      <c r="G151" t="s">
        <v>37</v>
      </c>
      <c r="H151">
        <v>0</v>
      </c>
      <c r="I151" t="s">
        <v>39</v>
      </c>
      <c r="J151" t="s">
        <v>37</v>
      </c>
      <c r="K151">
        <v>0</v>
      </c>
      <c r="L151" t="s">
        <v>40</v>
      </c>
      <c r="M151" t="s">
        <v>37</v>
      </c>
      <c r="N151">
        <v>9.84</v>
      </c>
      <c r="O151" t="s">
        <v>41</v>
      </c>
      <c r="P151" t="s">
        <v>37</v>
      </c>
      <c r="Q151" s="3">
        <v>0.0726687</v>
      </c>
    </row>
    <row r="152" spans="1:4" ht="12.75">
      <c r="A152" t="s">
        <v>11</v>
      </c>
      <c r="B152" t="s">
        <v>42</v>
      </c>
      <c r="C152" t="s">
        <v>43</v>
      </c>
      <c r="D152" t="s">
        <v>44</v>
      </c>
    </row>
    <row r="153" spans="2:4" ht="12.75">
      <c r="B153">
        <v>2</v>
      </c>
      <c r="C153" s="3">
        <v>9.6868E-05</v>
      </c>
      <c r="D153" s="3">
        <v>0.000155244</v>
      </c>
    </row>
    <row r="154" spans="2:4" ht="12.75">
      <c r="B154">
        <v>3</v>
      </c>
      <c r="C154" s="3">
        <v>0.00268739</v>
      </c>
      <c r="D154" s="3">
        <v>1.75423E-05</v>
      </c>
    </row>
    <row r="155" spans="2:4" ht="12.75">
      <c r="B155">
        <v>4</v>
      </c>
      <c r="C155" s="3">
        <v>-0.000116228</v>
      </c>
      <c r="D155" s="3">
        <v>-4.59172E-05</v>
      </c>
    </row>
    <row r="156" spans="2:4" ht="12.75">
      <c r="B156">
        <v>5</v>
      </c>
      <c r="C156" s="3">
        <v>-0.000580387</v>
      </c>
      <c r="D156" s="3">
        <v>-1.77932E-05</v>
      </c>
    </row>
    <row r="157" spans="2:4" ht="12.75">
      <c r="B157">
        <v>6</v>
      </c>
      <c r="C157" s="3">
        <v>-6.45451E-05</v>
      </c>
      <c r="D157" s="3">
        <v>-2.57313E-05</v>
      </c>
    </row>
    <row r="158" spans="2:4" ht="12.75">
      <c r="B158">
        <v>7</v>
      </c>
      <c r="C158" s="3">
        <v>-0.000182743</v>
      </c>
      <c r="D158" s="3">
        <v>1.5852E-06</v>
      </c>
    </row>
    <row r="159" spans="2:4" ht="12.75">
      <c r="B159">
        <v>8</v>
      </c>
      <c r="C159" s="3">
        <v>8.97616E-06</v>
      </c>
      <c r="D159" s="3">
        <v>1.79344E-05</v>
      </c>
    </row>
    <row r="160" spans="2:4" ht="12.75">
      <c r="B160">
        <v>9</v>
      </c>
      <c r="C160" s="3">
        <v>-7.19861E-06</v>
      </c>
      <c r="D160" s="3">
        <v>-4.77532E-06</v>
      </c>
    </row>
    <row r="161" spans="2:4" ht="12.75">
      <c r="B161">
        <v>10</v>
      </c>
      <c r="C161" s="3">
        <v>2.2756E-05</v>
      </c>
      <c r="D161" s="3">
        <v>7.04004E-07</v>
      </c>
    </row>
    <row r="162" spans="2:4" ht="12.75">
      <c r="B162">
        <v>11</v>
      </c>
      <c r="C162" s="3">
        <v>0.000216656</v>
      </c>
      <c r="D162" s="3">
        <v>-2.72258E-07</v>
      </c>
    </row>
    <row r="163" spans="2:4" ht="12.75">
      <c r="B163">
        <v>12</v>
      </c>
      <c r="C163" s="3">
        <v>-5.03065E-06</v>
      </c>
      <c r="D163" s="3">
        <v>-3.66628E-05</v>
      </c>
    </row>
    <row r="164" spans="2:4" ht="12.75">
      <c r="B164">
        <v>13</v>
      </c>
      <c r="C164" s="3">
        <v>-0.000118942</v>
      </c>
      <c r="D164" s="3">
        <v>-0.000105765</v>
      </c>
    </row>
    <row r="165" spans="2:4" ht="12.75">
      <c r="B165">
        <v>14</v>
      </c>
      <c r="C165" s="3">
        <v>5.62149E-05</v>
      </c>
      <c r="D165" s="3">
        <v>3.47882E-05</v>
      </c>
    </row>
    <row r="166" spans="1:17" ht="12.75">
      <c r="A166" t="s">
        <v>11</v>
      </c>
      <c r="B166" t="s">
        <v>35</v>
      </c>
      <c r="C166" t="s">
        <v>36</v>
      </c>
      <c r="D166" t="s">
        <v>37</v>
      </c>
      <c r="E166">
        <v>4140966</v>
      </c>
      <c r="F166" t="s">
        <v>38</v>
      </c>
      <c r="G166" t="s">
        <v>37</v>
      </c>
      <c r="H166">
        <v>0</v>
      </c>
      <c r="I166" t="s">
        <v>39</v>
      </c>
      <c r="J166" t="s">
        <v>37</v>
      </c>
      <c r="K166">
        <v>0</v>
      </c>
      <c r="L166" t="s">
        <v>40</v>
      </c>
      <c r="M166" t="s">
        <v>37</v>
      </c>
      <c r="N166">
        <v>4.9</v>
      </c>
      <c r="O166" t="s">
        <v>41</v>
      </c>
      <c r="P166" t="s">
        <v>37</v>
      </c>
      <c r="Q166" s="3">
        <v>0.0377657</v>
      </c>
    </row>
    <row r="167" spans="1:4" ht="12.75">
      <c r="A167" t="s">
        <v>11</v>
      </c>
      <c r="B167" t="s">
        <v>42</v>
      </c>
      <c r="C167" t="s">
        <v>43</v>
      </c>
      <c r="D167" t="s">
        <v>44</v>
      </c>
    </row>
    <row r="168" spans="2:4" ht="12.75">
      <c r="B168">
        <v>2</v>
      </c>
      <c r="C168" s="3">
        <v>9.03791E-05</v>
      </c>
      <c r="D168" s="3">
        <v>0.00015075</v>
      </c>
    </row>
    <row r="169" spans="2:4" ht="12.75">
      <c r="B169">
        <v>3</v>
      </c>
      <c r="C169" s="3">
        <v>0.00270174</v>
      </c>
      <c r="D169" s="3">
        <v>1.76359E-05</v>
      </c>
    </row>
    <row r="170" spans="2:4" ht="12.75">
      <c r="B170">
        <v>4</v>
      </c>
      <c r="C170" s="3">
        <v>-0.0001214</v>
      </c>
      <c r="D170" s="3">
        <v>-5.11915E-05</v>
      </c>
    </row>
    <row r="171" spans="2:4" ht="12.75">
      <c r="B171">
        <v>5</v>
      </c>
      <c r="C171" s="3">
        <v>-0.000599434</v>
      </c>
      <c r="D171" s="3">
        <v>-1.82411E-05</v>
      </c>
    </row>
    <row r="172" spans="2:4" ht="12.75">
      <c r="B172">
        <v>6</v>
      </c>
      <c r="C172" s="3">
        <v>-6.10874E-05</v>
      </c>
      <c r="D172" s="3">
        <v>-2.61934E-05</v>
      </c>
    </row>
    <row r="173" spans="2:4" ht="12.75">
      <c r="B173">
        <v>7</v>
      </c>
      <c r="C173" s="3">
        <v>-0.000184591</v>
      </c>
      <c r="D173" s="3">
        <v>-3.91821E-06</v>
      </c>
    </row>
    <row r="174" spans="2:4" ht="12.75">
      <c r="B174">
        <v>8</v>
      </c>
      <c r="C174" s="3">
        <v>2.42387E-06</v>
      </c>
      <c r="D174" s="3">
        <v>1.97237E-05</v>
      </c>
    </row>
    <row r="175" spans="2:4" ht="12.75">
      <c r="B175">
        <v>9</v>
      </c>
      <c r="C175" s="3">
        <v>-4.62528E-06</v>
      </c>
      <c r="D175" s="3">
        <v>1.14999E-05</v>
      </c>
    </row>
    <row r="176" spans="2:4" ht="12.75">
      <c r="B176">
        <v>10</v>
      </c>
      <c r="C176" s="3">
        <v>3.10714E-05</v>
      </c>
      <c r="D176" s="3">
        <v>6.87073E-06</v>
      </c>
    </row>
    <row r="177" spans="2:4" ht="12.75">
      <c r="B177">
        <v>11</v>
      </c>
      <c r="C177" s="3">
        <v>0.000108415</v>
      </c>
      <c r="D177" s="3">
        <v>2.188E-05</v>
      </c>
    </row>
    <row r="178" spans="2:4" ht="12.75">
      <c r="B178">
        <v>12</v>
      </c>
      <c r="C178" s="3">
        <v>-3.37395E-05</v>
      </c>
      <c r="D178" s="3">
        <v>-4.52864E-05</v>
      </c>
    </row>
    <row r="179" spans="2:4" ht="12.75">
      <c r="B179">
        <v>13</v>
      </c>
      <c r="C179" s="3">
        <v>-1.13709E-05</v>
      </c>
      <c r="D179" s="3">
        <v>-2.84336E-05</v>
      </c>
    </row>
    <row r="180" spans="2:4" ht="12.75">
      <c r="B180">
        <v>14</v>
      </c>
      <c r="C180" s="3">
        <v>6.7392E-05</v>
      </c>
      <c r="D180" s="3">
        <v>-2.53216E-05</v>
      </c>
    </row>
    <row r="181" spans="1:17" ht="12.75">
      <c r="A181" t="s">
        <v>11</v>
      </c>
      <c r="B181" t="s">
        <v>35</v>
      </c>
      <c r="C181" t="s">
        <v>36</v>
      </c>
      <c r="D181" t="s">
        <v>37</v>
      </c>
      <c r="E181">
        <v>4140966</v>
      </c>
      <c r="F181" t="s">
        <v>38</v>
      </c>
      <c r="G181" t="s">
        <v>37</v>
      </c>
      <c r="H181">
        <v>0</v>
      </c>
      <c r="I181" t="s">
        <v>39</v>
      </c>
      <c r="J181" t="s">
        <v>37</v>
      </c>
      <c r="K181">
        <v>0</v>
      </c>
      <c r="L181" t="s">
        <v>40</v>
      </c>
      <c r="M181" t="s">
        <v>37</v>
      </c>
      <c r="N181">
        <v>-0.31</v>
      </c>
      <c r="O181" t="s">
        <v>41</v>
      </c>
      <c r="P181" t="s">
        <v>37</v>
      </c>
      <c r="Q181" s="3">
        <v>0.000455436</v>
      </c>
    </row>
    <row r="182" spans="1:4" ht="12.75">
      <c r="A182" t="s">
        <v>11</v>
      </c>
      <c r="B182" t="s">
        <v>42</v>
      </c>
      <c r="C182" t="s">
        <v>43</v>
      </c>
      <c r="D182" t="s">
        <v>44</v>
      </c>
    </row>
    <row r="183" spans="2:4" ht="12.75">
      <c r="B183">
        <v>2</v>
      </c>
      <c r="C183" s="3">
        <v>-0.000441942</v>
      </c>
      <c r="D183" s="3">
        <v>-0.000607634</v>
      </c>
    </row>
    <row r="184" spans="2:4" ht="12.75">
      <c r="B184">
        <v>3</v>
      </c>
      <c r="C184" s="3">
        <v>0.00425442</v>
      </c>
      <c r="D184" s="3">
        <v>0.000472999</v>
      </c>
    </row>
    <row r="185" spans="2:4" ht="12.75">
      <c r="B185">
        <v>4</v>
      </c>
      <c r="C185" s="3">
        <v>-0.00137927</v>
      </c>
      <c r="D185" s="3">
        <v>-0.00124653</v>
      </c>
    </row>
    <row r="186" spans="2:4" ht="12.75">
      <c r="B186">
        <v>5</v>
      </c>
      <c r="C186" s="3">
        <v>-0.00207302</v>
      </c>
      <c r="D186" s="3">
        <v>-0.000372023</v>
      </c>
    </row>
    <row r="187" spans="2:4" ht="12.75">
      <c r="B187">
        <v>6</v>
      </c>
      <c r="C187" s="3">
        <v>0.000108184</v>
      </c>
      <c r="D187" s="3">
        <v>0.00013396</v>
      </c>
    </row>
    <row r="188" spans="2:4" ht="12.75">
      <c r="B188">
        <v>7</v>
      </c>
      <c r="C188" s="3">
        <v>-5.33005E-05</v>
      </c>
      <c r="D188" s="3">
        <v>0.000158334</v>
      </c>
    </row>
    <row r="189" spans="2:4" ht="12.75">
      <c r="B189">
        <v>8</v>
      </c>
      <c r="C189" s="3">
        <v>0.000221871</v>
      </c>
      <c r="D189" s="3">
        <v>-1.81047E-05</v>
      </c>
    </row>
    <row r="190" spans="2:4" ht="12.75">
      <c r="B190">
        <v>9</v>
      </c>
      <c r="C190" s="3">
        <v>-0.000190087</v>
      </c>
      <c r="D190" s="3">
        <v>0.000470838</v>
      </c>
    </row>
    <row r="191" spans="2:4" ht="12.75">
      <c r="B191">
        <v>10</v>
      </c>
      <c r="C191" s="3">
        <v>-2.61654E-05</v>
      </c>
      <c r="D191" s="3">
        <v>1.6836E-05</v>
      </c>
    </row>
    <row r="192" spans="2:4" ht="12.75">
      <c r="B192">
        <v>11</v>
      </c>
      <c r="C192" s="3">
        <v>-0.000110738</v>
      </c>
      <c r="D192" s="3">
        <v>0.000362186</v>
      </c>
    </row>
    <row r="193" spans="2:4" ht="12.75">
      <c r="B193">
        <v>12</v>
      </c>
      <c r="C193" s="3">
        <v>3.36644E-05</v>
      </c>
      <c r="D193" s="3">
        <v>-0.000195547</v>
      </c>
    </row>
    <row r="194" spans="2:4" ht="12.75">
      <c r="B194">
        <v>13</v>
      </c>
      <c r="C194" s="3">
        <v>-0.00075999</v>
      </c>
      <c r="D194" s="3">
        <v>-0.000279983</v>
      </c>
    </row>
    <row r="195" spans="2:4" ht="12.75">
      <c r="B195">
        <v>14</v>
      </c>
      <c r="C195" s="3">
        <v>0.00188761</v>
      </c>
      <c r="D195" s="3">
        <v>-0.000686885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2" sqref="A2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spans="1:6" ht="12.75">
      <c r="A1" s="1" t="s">
        <v>0</v>
      </c>
      <c r="D1" t="s">
        <v>1</v>
      </c>
      <c r="F1" t="s">
        <v>2</v>
      </c>
    </row>
    <row r="2" spans="1:2" ht="12.75">
      <c r="A2" t="s">
        <v>3</v>
      </c>
      <c r="B2" t="s">
        <v>4</v>
      </c>
    </row>
    <row r="3" spans="1:2" ht="12.75">
      <c r="A3" t="s">
        <v>5</v>
      </c>
      <c r="B3" t="s">
        <v>6</v>
      </c>
    </row>
    <row r="4" spans="1:2" ht="12.75">
      <c r="A4" t="s">
        <v>7</v>
      </c>
      <c r="B4">
        <v>0.0254</v>
      </c>
    </row>
    <row r="5" spans="1:2" ht="12.75">
      <c r="A5" t="s">
        <v>8</v>
      </c>
      <c r="B5">
        <v>0.3556</v>
      </c>
    </row>
    <row r="6" spans="1:2" ht="12.75">
      <c r="A6" t="s">
        <v>9</v>
      </c>
      <c r="B6">
        <v>812</v>
      </c>
    </row>
    <row r="8" spans="1:2" ht="12.75">
      <c r="A8" t="s">
        <v>10</v>
      </c>
      <c r="B8" s="2">
        <f>4*PI()*0.0000001*$B$5*$B$6/(2*$B$4)</f>
        <v>0.007142725057201755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2003-09-17T20:58:46Z</dcterms:created>
  <dcterms:modified xsi:type="dcterms:W3CDTF">2003-09-17T21:07:12Z</dcterms:modified>
  <cp:category/>
  <cp:version/>
  <cp:contentType/>
  <cp:contentStatus/>
</cp:coreProperties>
</file>