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16" yWindow="760" windowWidth="20540" windowHeight="12740" firstSheet="1" activeTab="4"/>
  </bookViews>
  <sheets>
    <sheet name="potential" sheetId="1" r:id="rId1"/>
    <sheet name="reg supply curve" sheetId="2" r:id="rId2"/>
    <sheet name="slice" sheetId="3" r:id="rId3"/>
    <sheet name="cap facs" sheetId="4" r:id="rId4"/>
    <sheet name="capacity through time" sheetId="5" r:id="rId5"/>
    <sheet name="lf chart" sheetId="6" r:id="rId6"/>
    <sheet name="learning factors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xlnm.Print_Area" localSheetId="2">'slice'!$A$1:$N$39</definedName>
  </definedNames>
  <calcPr fullCalcOnLoad="1"/>
</workbook>
</file>

<file path=xl/sharedStrings.xml><?xml version="1.0" encoding="utf-8"?>
<sst xmlns="http://schemas.openxmlformats.org/spreadsheetml/2006/main" count="181" uniqueCount="125">
  <si>
    <t xml:space="preserve">      The capacity factor multiplier equals the energy fraction divided by the time fraction for each time slice.</t>
  </si>
  <si>
    <t xml:space="preserve">      is used if the ratio of existing regional capacity to regional renewable potential is greater than the resource threshold for step N, but less than the resource </t>
  </si>
  <si>
    <t xml:space="preserve">      threshold for step N+1.</t>
  </si>
  <si>
    <t>STEP 1</t>
  </si>
  <si>
    <t>STEP 2</t>
  </si>
  <si>
    <t>STEP 3</t>
  </si>
  <si>
    <t>STEP 4</t>
  </si>
  <si>
    <t>STEP 5</t>
  </si>
  <si>
    <t>Slice</t>
  </si>
  <si>
    <t>Energy Fraction</t>
  </si>
  <si>
    <t>Time Fraction</t>
  </si>
  <si>
    <t>avg</t>
  </si>
  <si>
    <t>Months</t>
  </si>
  <si>
    <t>Hours</t>
  </si>
  <si>
    <t>June-Sept</t>
  </si>
  <si>
    <t>Dec-March</t>
  </si>
  <si>
    <t>April-May,Oct-Nov</t>
  </si>
  <si>
    <t>Num Hours</t>
  </si>
  <si>
    <t>Num Months</t>
  </si>
  <si>
    <t>min</t>
  </si>
  <si>
    <t>max</t>
  </si>
  <si>
    <t>Time Slice (1)</t>
  </si>
  <si>
    <t>7:00-18:00</t>
  </si>
  <si>
    <t>5:00-7:00,18:00-24:00</t>
  </si>
  <si>
    <t>0:00-5:00</t>
  </si>
  <si>
    <t>(2) Time Slice Definitions:</t>
  </si>
  <si>
    <t>(1)  The capacity factor multiplier is used to derive a specific capacity factor from the average capacity factor (by wind class) for each of the nine time slices.</t>
  </si>
  <si>
    <t>Ratio of Capacity Credits to Average Capacity Factors</t>
  </si>
  <si>
    <t>supercase + lowered cap cost</t>
  </si>
  <si>
    <t>2a</t>
  </si>
  <si>
    <t>2b</t>
  </si>
  <si>
    <t>4a</t>
  </si>
  <si>
    <t>4b</t>
  </si>
  <si>
    <t>5a</t>
  </si>
  <si>
    <t>5b</t>
  </si>
  <si>
    <t>1a</t>
  </si>
  <si>
    <t>12a</t>
  </si>
  <si>
    <t>12b</t>
  </si>
  <si>
    <t>14a</t>
  </si>
  <si>
    <t>basecase</t>
  </si>
  <si>
    <t>(2)  A time of year slice is defined by one of 3 time-of-day periods and one of 3 month-of-year periods (3 x 3 = 9 slices).</t>
  </si>
  <si>
    <r>
      <t>Table 15. Indexed Total Installed Wind Capacity through Time</t>
    </r>
    <r>
      <rPr>
        <vertAlign val="superscript"/>
        <sz val="18"/>
        <rFont val="Tms Rmn"/>
        <family val="0"/>
      </rPr>
      <t>1</t>
    </r>
  </si>
  <si>
    <r>
      <t>Table 14. Total Installed Wind Capacity through Time (GW)</t>
    </r>
    <r>
      <rPr>
        <vertAlign val="superscript"/>
        <sz val="18"/>
        <rFont val="Tms Rmn"/>
        <family val="0"/>
      </rPr>
      <t>1</t>
    </r>
  </si>
  <si>
    <r>
      <t>1</t>
    </r>
    <r>
      <rPr>
        <sz val="10"/>
        <rFont val="Tms Rmn"/>
        <family val="0"/>
      </rPr>
      <t>In all cases, all wind planned additions with online years after the year 1999 are removed from the forecast (≈700MW).</t>
    </r>
  </si>
  <si>
    <t>4c</t>
  </si>
  <si>
    <t>84a</t>
  </si>
  <si>
    <t>84b</t>
  </si>
  <si>
    <t>8 and 1</t>
  </si>
  <si>
    <t>8 and 2</t>
  </si>
  <si>
    <t>8 and 12</t>
  </si>
  <si>
    <t>8 and 3</t>
  </si>
  <si>
    <t>8 and 4a</t>
  </si>
  <si>
    <t>8 and 4c</t>
  </si>
  <si>
    <t>8 and 5</t>
  </si>
  <si>
    <t>8 and 7</t>
  </si>
  <si>
    <t>1, 2, 3, 4c, 5 and 8</t>
  </si>
  <si>
    <t>negated long-term supply curve (regional)</t>
  </si>
  <si>
    <t>negated short-term supply curve (national)</t>
  </si>
  <si>
    <t>negated long and short-term supply curves</t>
  </si>
  <si>
    <t>negated regional deployment limit</t>
  </si>
  <si>
    <t>1, 2, 3, 4c, 5</t>
  </si>
  <si>
    <t>raised intermittent generation limit (1.0)</t>
  </si>
  <si>
    <t>lowered intermittent generation limit (0.0)</t>
  </si>
  <si>
    <t>8 and 4b</t>
  </si>
  <si>
    <t xml:space="preserve">(1)  The NEMS Renewable Fuels Module (RFM) estimates a wind capacity factor for each of nine separate </t>
  </si>
  <si>
    <t xml:space="preserve">      time-of-year slices (2).  The average regional capacity factor represents the average of these values, weighted by</t>
  </si>
  <si>
    <t xml:space="preserve">      the amount of time in each slice.</t>
  </si>
  <si>
    <t>GW</t>
  </si>
  <si>
    <t xml:space="preserve">% </t>
  </si>
  <si>
    <t xml:space="preserve">(2)  The effective capital cost of wind is the overnight capital cost of wind (exogenous) modified by learning curve multiplier and generic regional cost multipliers.  </t>
  </si>
  <si>
    <t>15d</t>
  </si>
  <si>
    <t>15e</t>
  </si>
  <si>
    <t>15f</t>
  </si>
  <si>
    <t>2c</t>
  </si>
  <si>
    <t>raised CC scaling factor (1.25)</t>
  </si>
  <si>
    <t>12c</t>
  </si>
  <si>
    <t>7a</t>
  </si>
  <si>
    <t>17a</t>
  </si>
  <si>
    <t>super case (2c+4a+5c+7a)</t>
  </si>
  <si>
    <t>Indexed Capacity (case 0 capacity = 1.0)</t>
  </si>
  <si>
    <t>Indexed Capacity (case 1a  capacity = 1.0)</t>
  </si>
  <si>
    <t xml:space="preserve">(3)  Resource threshold is expressed as a percentage of total wind resource in a given region and in absolute capacity values.  </t>
  </si>
  <si>
    <t>resource threshold (3)</t>
  </si>
  <si>
    <t>cap cost</t>
  </si>
  <si>
    <t>multiplier</t>
  </si>
  <si>
    <t xml:space="preserve">(1)  LCC represents the reliability benefit from an intermittent resource, expressed as kW of effective load carrying </t>
  </si>
  <si>
    <t xml:space="preserve">      capability per kW of installed capacity.</t>
  </si>
  <si>
    <t>raised CC scaling factor (1.0)</t>
  </si>
  <si>
    <t>lowered CC scaling factor (0.0)</t>
  </si>
  <si>
    <t xml:space="preserve">(1)  In a given year, the regional supply constraint multiplier is applied to the effective capital cost of wind (2).  The appropriate capital cost multiplier is dependent </t>
  </si>
  <si>
    <t>negated learning by doing</t>
  </si>
  <si>
    <t>5d</t>
  </si>
  <si>
    <t>5e</t>
  </si>
  <si>
    <t>5f</t>
  </si>
  <si>
    <t>(2)  LCC equals 75% of the capacity factor of the peak time period for that region.</t>
  </si>
  <si>
    <t>Table 10.  Wind Regional Load Capacity Credits (LCC) (1) (2)</t>
  </si>
  <si>
    <t>Table 2.  1997 Wind Generating Potential by Wind Class and Buffer Zone (GW) (1) (2) (3)</t>
  </si>
  <si>
    <t>4*</t>
  </si>
  <si>
    <t>8*</t>
  </si>
  <si>
    <t xml:space="preserve">      on the amount of existing wind capacity in a given region relative to the total available wind resource in that region.  The capital cost multiplier for step N </t>
  </si>
  <si>
    <t>*     Capital cost multiplier in regions 4 and 8 always equals 1.0 because there is no wind resource in those regions.</t>
  </si>
  <si>
    <t>total</t>
  </si>
  <si>
    <t>-</t>
  </si>
  <si>
    <t>buffer zone 1</t>
  </si>
  <si>
    <t>buffer zone 2</t>
  </si>
  <si>
    <t>buffer zone 3</t>
  </si>
  <si>
    <t>Wind Class 1</t>
  </si>
  <si>
    <t>Wind Class 2</t>
  </si>
  <si>
    <t>Wind Class 3</t>
  </si>
  <si>
    <t>lowered capital cost by 50%</t>
  </si>
  <si>
    <t>1*</t>
  </si>
  <si>
    <t>* Time slice 1 is defined as the period of "peak" energy demand in NEMS.</t>
  </si>
  <si>
    <t>Table 6.  Capacity Factor Multiplier (1) by Time Slice (2) and NERC Region</t>
  </si>
  <si>
    <t>Table 9.  Wind Long Term Supply Constraint Specification (1) by Share of Regional Wind Potential</t>
  </si>
  <si>
    <t>Table 7.  Wind Average Regional Capacity Factors (1)</t>
  </si>
  <si>
    <t>WIND PARAMETER SENSITIVITY SCENARIOS</t>
  </si>
  <si>
    <t>Region</t>
  </si>
  <si>
    <t>U.S.</t>
  </si>
  <si>
    <t>Total</t>
  </si>
  <si>
    <t>percent of year</t>
  </si>
  <si>
    <t>(2)  The 1997 wind renewable potential is used for the remainder of the forecast period (1998-2020).</t>
  </si>
  <si>
    <t xml:space="preserve">  AEO99 REFERENCE CASE</t>
  </si>
  <si>
    <t xml:space="preserve">Regional Supply Curve Specification </t>
  </si>
  <si>
    <t>(1)  In the NEMS framework, buffer zone refers to the distance from transmission lines.  See Table 1b for wind buffer zone definitions.</t>
  </si>
  <si>
    <t xml:space="preserve">(3)  In NEMS, classes 1, 2, and 3 correspond to wind classes 6, 5 and 4 respectively.  See Table 1a for wind class definitions.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</si>
</sst>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Tms Rmn"/>
      <family val="0"/>
    </font>
    <font>
      <sz val="18"/>
      <name val="Tms Rmn"/>
      <family val="0"/>
    </font>
    <font>
      <i/>
      <sz val="12"/>
      <name val="Tms Rmn"/>
      <family val="0"/>
    </font>
    <font>
      <i/>
      <sz val="18"/>
      <name val="Tms Rmn"/>
      <family val="0"/>
    </font>
    <font>
      <i/>
      <sz val="10"/>
      <name val="Tms Rmn"/>
      <family val="0"/>
    </font>
    <font>
      <sz val="12"/>
      <name val="Tms Rmn"/>
      <family val="0"/>
    </font>
    <font>
      <sz val="9"/>
      <name val="Tms Rmn"/>
      <family val="0"/>
    </font>
    <font>
      <sz val="10.25"/>
      <name val="Tms Rmn"/>
      <family val="0"/>
    </font>
    <font>
      <sz val="8.75"/>
      <name val="Tms Rmn"/>
      <family val="0"/>
    </font>
    <font>
      <vertAlign val="superscript"/>
      <sz val="18"/>
      <name val="Tms Rmn"/>
      <family val="0"/>
    </font>
    <font>
      <vertAlign val="superscript"/>
      <sz val="10"/>
      <name val="Tms Rm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169" fontId="4" fillId="0" borderId="14" xfId="0" applyNumberFormat="1" applyFont="1" applyBorder="1" applyAlignment="1">
      <alignment horizontal="center"/>
    </xf>
    <xf numFmtId="169" fontId="4" fillId="0" borderId="15" xfId="0" applyNumberFormat="1" applyFont="1" applyBorder="1" applyAlignment="1">
      <alignment horizontal="center"/>
    </xf>
    <xf numFmtId="169" fontId="4" fillId="0" borderId="16" xfId="0" applyNumberFormat="1" applyFont="1" applyBorder="1" applyAlignment="1">
      <alignment horizontal="center"/>
    </xf>
    <xf numFmtId="169" fontId="4" fillId="0" borderId="17" xfId="0" applyNumberFormat="1" applyFont="1" applyBorder="1" applyAlignment="1">
      <alignment horizontal="center"/>
    </xf>
    <xf numFmtId="169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9" fontId="4" fillId="0" borderId="0" xfId="19" applyNumberFormat="1" applyFont="1" applyBorder="1" applyAlignment="1">
      <alignment horizontal="center"/>
    </xf>
    <xf numFmtId="1" fontId="4" fillId="0" borderId="0" xfId="19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4" fillId="0" borderId="0" xfId="19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1" fontId="4" fillId="0" borderId="8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1" fontId="4" fillId="0" borderId="5" xfId="0" applyNumberFormat="1" applyFont="1" applyBorder="1" applyAlignment="1">
      <alignment horizontal="left"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2" fontId="4" fillId="0" borderId="2" xfId="19" applyNumberFormat="1" applyFont="1" applyBorder="1" applyAlignment="1">
      <alignment horizontal="center"/>
    </xf>
    <xf numFmtId="2" fontId="4" fillId="0" borderId="4" xfId="19" applyNumberFormat="1" applyFont="1" applyBorder="1" applyAlignment="1">
      <alignment horizontal="center"/>
    </xf>
    <xf numFmtId="2" fontId="4" fillId="0" borderId="5" xfId="19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left"/>
    </xf>
    <xf numFmtId="1" fontId="4" fillId="0" borderId="27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1" fontId="8" fillId="0" borderId="3" xfId="0" applyNumberFormat="1" applyFont="1" applyBorder="1" applyAlignment="1">
      <alignment horizontal="left"/>
    </xf>
    <xf numFmtId="1" fontId="8" fillId="0" borderId="25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left"/>
    </xf>
    <xf numFmtId="9" fontId="4" fillId="0" borderId="22" xfId="19" applyNumberFormat="1" applyFont="1" applyBorder="1" applyAlignment="1">
      <alignment horizontal="center"/>
    </xf>
    <xf numFmtId="169" fontId="4" fillId="0" borderId="22" xfId="19" applyNumberFormat="1" applyFont="1" applyBorder="1" applyAlignment="1">
      <alignment horizontal="center"/>
    </xf>
    <xf numFmtId="9" fontId="4" fillId="0" borderId="22" xfId="19" applyFont="1" applyBorder="1" applyAlignment="1">
      <alignment horizontal="center"/>
    </xf>
    <xf numFmtId="1" fontId="4" fillId="0" borderId="20" xfId="19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9" fontId="4" fillId="0" borderId="28" xfId="19" applyFont="1" applyBorder="1" applyAlignment="1">
      <alignment horizontal="center"/>
    </xf>
    <xf numFmtId="9" fontId="4" fillId="0" borderId="20" xfId="19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0" xfId="19" applyNumberFormat="1" applyFont="1" applyBorder="1" applyAlignment="1">
      <alignment horizontal="center"/>
    </xf>
    <xf numFmtId="1" fontId="4" fillId="0" borderId="31" xfId="19" applyNumberFormat="1" applyFont="1" applyBorder="1" applyAlignment="1">
      <alignment horizontal="center"/>
    </xf>
    <xf numFmtId="1" fontId="4" fillId="0" borderId="29" xfId="19" applyNumberFormat="1" applyFont="1" applyBorder="1" applyAlignment="1">
      <alignment horizontal="center"/>
    </xf>
    <xf numFmtId="169" fontId="4" fillId="0" borderId="28" xfId="19" applyNumberFormat="1" applyFont="1" applyBorder="1" applyAlignment="1">
      <alignment horizontal="center"/>
    </xf>
    <xf numFmtId="169" fontId="4" fillId="0" borderId="30" xfId="19" applyNumberFormat="1" applyFont="1" applyBorder="1" applyAlignment="1">
      <alignment horizontal="center"/>
    </xf>
    <xf numFmtId="169" fontId="4" fillId="0" borderId="31" xfId="19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4" fillId="0" borderId="8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9" fontId="4" fillId="0" borderId="22" xfId="19" applyFont="1" applyBorder="1" applyAlignment="1">
      <alignment horizontal="center"/>
    </xf>
    <xf numFmtId="9" fontId="4" fillId="0" borderId="28" xfId="19" applyFont="1" applyBorder="1" applyAlignment="1">
      <alignment horizontal="center"/>
    </xf>
    <xf numFmtId="1" fontId="14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Wind Capital Cost Learning Factors Through Time 
(with total installed wind capacity noted in 2000 and 2020)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8875"/>
          <c:w val="0.9695"/>
          <c:h val="0.8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'learning factors'!$C$5</c:f>
              <c:strCache>
                <c:ptCount val="1"/>
                <c:pt idx="0">
                  <c:v>basecase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xVal>
            <c:numRef>
              <c:f>'learning factors'!$D$4:$AC$4</c:f>
              <c:num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'learning factors'!$D$5:$AC$5</c:f>
              <c:numCache>
                <c:ptCount val="26"/>
                <c:pt idx="0">
                  <c:v>1.43</c:v>
                </c:pt>
                <c:pt idx="1">
                  <c:v>1.43</c:v>
                </c:pt>
                <c:pt idx="2">
                  <c:v>1.43</c:v>
                </c:pt>
                <c:pt idx="3">
                  <c:v>1.31</c:v>
                </c:pt>
                <c:pt idx="4">
                  <c:v>1.13</c:v>
                </c:pt>
                <c:pt idx="5">
                  <c:v>1</c:v>
                </c:pt>
                <c:pt idx="6">
                  <c:v>1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0.97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'learning factors'!$C$6</c:f>
              <c:strCache>
                <c:ptCount val="1"/>
                <c:pt idx="0">
                  <c:v>super case (2c+4a+5c+7a)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'learning factors'!$D$4:$AC$4</c:f>
              <c:num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'learning factors'!$D$6:$AC$6</c:f>
              <c:numCache>
                <c:ptCount val="26"/>
                <c:pt idx="0">
                  <c:v>1.43</c:v>
                </c:pt>
                <c:pt idx="1">
                  <c:v>1.43</c:v>
                </c:pt>
                <c:pt idx="2">
                  <c:v>1.43</c:v>
                </c:pt>
                <c:pt idx="3">
                  <c:v>1.31</c:v>
                </c:pt>
                <c:pt idx="4">
                  <c:v>1.13</c:v>
                </c:pt>
                <c:pt idx="5">
                  <c:v>1</c:v>
                </c:pt>
                <c:pt idx="6">
                  <c:v>1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0.94</c:v>
                </c:pt>
                <c:pt idx="24">
                  <c:v>0.94</c:v>
                </c:pt>
                <c:pt idx="25">
                  <c:v>0.93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'learning factors'!$C$7</c:f>
              <c:strCache>
                <c:ptCount val="1"/>
                <c:pt idx="0">
                  <c:v>lowered capital cost by 50%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'learning factors'!$D$4:$AC$4</c:f>
              <c:num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'learning factors'!$D$7:$AC$7</c:f>
              <c:numCache>
                <c:ptCount val="26"/>
                <c:pt idx="0">
                  <c:v>1.43</c:v>
                </c:pt>
                <c:pt idx="1">
                  <c:v>1.43</c:v>
                </c:pt>
                <c:pt idx="2">
                  <c:v>1.43</c:v>
                </c:pt>
                <c:pt idx="3">
                  <c:v>1.31</c:v>
                </c:pt>
                <c:pt idx="4">
                  <c:v>1.13</c:v>
                </c:pt>
                <c:pt idx="5">
                  <c:v>1</c:v>
                </c:pt>
                <c:pt idx="6">
                  <c:v>0.99</c:v>
                </c:pt>
                <c:pt idx="7">
                  <c:v>0.99</c:v>
                </c:pt>
                <c:pt idx="8">
                  <c:v>0.97</c:v>
                </c:pt>
                <c:pt idx="9">
                  <c:v>0.95</c:v>
                </c:pt>
                <c:pt idx="10">
                  <c:v>0.93</c:v>
                </c:pt>
                <c:pt idx="11">
                  <c:v>0.92</c:v>
                </c:pt>
                <c:pt idx="12">
                  <c:v>0.91</c:v>
                </c:pt>
                <c:pt idx="13">
                  <c:v>0.9</c:v>
                </c:pt>
                <c:pt idx="14">
                  <c:v>0.89</c:v>
                </c:pt>
                <c:pt idx="15">
                  <c:v>0.88</c:v>
                </c:pt>
                <c:pt idx="16">
                  <c:v>0.87</c:v>
                </c:pt>
                <c:pt idx="17">
                  <c:v>0.86</c:v>
                </c:pt>
                <c:pt idx="18">
                  <c:v>0.85</c:v>
                </c:pt>
                <c:pt idx="19">
                  <c:v>0.84</c:v>
                </c:pt>
                <c:pt idx="20">
                  <c:v>0.84</c:v>
                </c:pt>
                <c:pt idx="21">
                  <c:v>0.83</c:v>
                </c:pt>
                <c:pt idx="22">
                  <c:v>0.82</c:v>
                </c:pt>
                <c:pt idx="23">
                  <c:v>0.82</c:v>
                </c:pt>
                <c:pt idx="24">
                  <c:v>0.81</c:v>
                </c:pt>
                <c:pt idx="25">
                  <c:v>0.8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'learning factors'!$C$8</c:f>
              <c:strCache>
                <c:ptCount val="1"/>
                <c:pt idx="0">
                  <c:v>supercase + lowered cap cost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xVal>
            <c:numRef>
              <c:f>'learning factors'!$D$4:$AC$4</c:f>
              <c:num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'learning factors'!$D$8:$AC$8</c:f>
              <c:numCache>
                <c:ptCount val="26"/>
                <c:pt idx="0">
                  <c:v>1.43</c:v>
                </c:pt>
                <c:pt idx="1">
                  <c:v>1.43</c:v>
                </c:pt>
                <c:pt idx="2">
                  <c:v>1.43</c:v>
                </c:pt>
                <c:pt idx="3">
                  <c:v>1.31</c:v>
                </c:pt>
                <c:pt idx="4">
                  <c:v>1.13</c:v>
                </c:pt>
                <c:pt idx="5">
                  <c:v>1</c:v>
                </c:pt>
                <c:pt idx="6">
                  <c:v>0.99</c:v>
                </c:pt>
                <c:pt idx="7">
                  <c:v>0.99</c:v>
                </c:pt>
                <c:pt idx="8">
                  <c:v>0.96</c:v>
                </c:pt>
                <c:pt idx="9">
                  <c:v>0.88</c:v>
                </c:pt>
                <c:pt idx="10">
                  <c:v>0.83</c:v>
                </c:pt>
                <c:pt idx="11">
                  <c:v>0.81</c:v>
                </c:pt>
                <c:pt idx="12">
                  <c:v>0.8</c:v>
                </c:pt>
                <c:pt idx="13">
                  <c:v>0.79</c:v>
                </c:pt>
                <c:pt idx="14">
                  <c:v>0.79</c:v>
                </c:pt>
                <c:pt idx="15">
                  <c:v>0.78</c:v>
                </c:pt>
                <c:pt idx="16">
                  <c:v>0.77</c:v>
                </c:pt>
                <c:pt idx="17">
                  <c:v>0.75</c:v>
                </c:pt>
                <c:pt idx="18">
                  <c:v>0.74</c:v>
                </c:pt>
                <c:pt idx="19">
                  <c:v>0.73</c:v>
                </c:pt>
                <c:pt idx="20">
                  <c:v>0.72</c:v>
                </c:pt>
                <c:pt idx="21">
                  <c:v>0.71</c:v>
                </c:pt>
                <c:pt idx="22">
                  <c:v>0.71</c:v>
                </c:pt>
                <c:pt idx="23">
                  <c:v>0.7</c:v>
                </c:pt>
                <c:pt idx="24">
                  <c:v>0.7</c:v>
                </c:pt>
                <c:pt idx="25">
                  <c:v>0.69</c:v>
                </c:pt>
              </c:numCache>
            </c:numRef>
          </c:yVal>
          <c:smooth val="1"/>
        </c:ser>
        <c:axId val="45148076"/>
        <c:axId val="58755789"/>
      </c:scatterChart>
      <c:valAx>
        <c:axId val="45148076"/>
        <c:scaling>
          <c:orientation val="minMax"/>
          <c:max val="202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8755789"/>
        <c:crosses val="autoZero"/>
        <c:crossBetween val="midCat"/>
        <c:dispUnits/>
      </c:valAx>
      <c:valAx>
        <c:axId val="58755789"/>
        <c:scaling>
          <c:orientation val="minMax"/>
          <c:max val="1.5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Learning Curve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5148076"/>
        <c:crosses val="autoZero"/>
        <c:crossBetween val="midCat"/>
        <c:dispUnits/>
        <c:majorUnit val="0.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25"/>
          <c:y val="0.21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0.21625</cdr:x>
      <cdr:y>0.404</cdr:y>
    </cdr:from>
    <cdr:to>
      <cdr:x>0.272</cdr:x>
      <cdr:y>0.44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239077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2.7GW</a:t>
          </a:r>
        </a:p>
      </cdr:txBody>
    </cdr:sp>
  </cdr:relSizeAnchor>
  <cdr:relSizeAnchor xmlns:cdr="http://schemas.openxmlformats.org/drawingml/2006/chartDrawing">
    <cdr:from>
      <cdr:x>0.93625</cdr:x>
      <cdr:y>0.46025</cdr:y>
    </cdr:from>
    <cdr:to>
      <cdr:x>0.98525</cdr:x>
      <cdr:y>0.48975</cdr:y>
    </cdr:to>
    <cdr:sp>
      <cdr:nvSpPr>
        <cdr:cNvPr id="2" name="TextBox 2"/>
        <cdr:cNvSpPr txBox="1">
          <a:spLocks noChangeArrowheads="1"/>
        </cdr:cNvSpPr>
      </cdr:nvSpPr>
      <cdr:spPr>
        <a:xfrm>
          <a:off x="8105775" y="2724150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2.8GW</a:t>
          </a:r>
        </a:p>
      </cdr:txBody>
    </cdr:sp>
  </cdr:relSizeAnchor>
  <cdr:relSizeAnchor xmlns:cdr="http://schemas.openxmlformats.org/drawingml/2006/chartDrawing">
    <cdr:from>
      <cdr:x>0.9205</cdr:x>
      <cdr:y>0.66475</cdr:y>
    </cdr:from>
    <cdr:to>
      <cdr:x>0.985</cdr:x>
      <cdr:y>0.699</cdr:y>
    </cdr:to>
    <cdr:sp>
      <cdr:nvSpPr>
        <cdr:cNvPr id="3" name="TextBox 3"/>
        <cdr:cNvSpPr txBox="1">
          <a:spLocks noChangeArrowheads="1"/>
        </cdr:cNvSpPr>
      </cdr:nvSpPr>
      <cdr:spPr>
        <a:xfrm>
          <a:off x="7972425" y="3943350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22.4GW</a:t>
          </a:r>
        </a:p>
      </cdr:txBody>
    </cdr:sp>
  </cdr:relSizeAnchor>
  <cdr:relSizeAnchor xmlns:cdr="http://schemas.openxmlformats.org/drawingml/2006/chartDrawing">
    <cdr:from>
      <cdr:x>0.89275</cdr:x>
      <cdr:y>0.51075</cdr:y>
    </cdr:from>
    <cdr:to>
      <cdr:x>0.94725</cdr:x>
      <cdr:y>0.53525</cdr:y>
    </cdr:to>
    <cdr:sp>
      <cdr:nvSpPr>
        <cdr:cNvPr id="4" name="TextBox 4"/>
        <cdr:cNvSpPr txBox="1">
          <a:spLocks noChangeArrowheads="1"/>
        </cdr:cNvSpPr>
      </cdr:nvSpPr>
      <cdr:spPr>
        <a:xfrm>
          <a:off x="7734300" y="302895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3.4GW</a:t>
          </a:r>
        </a:p>
      </cdr:txBody>
    </cdr:sp>
  </cdr:relSizeAnchor>
  <cdr:relSizeAnchor xmlns:cdr="http://schemas.openxmlformats.org/drawingml/2006/chartDrawing">
    <cdr:from>
      <cdr:x>0.9205</cdr:x>
      <cdr:y>0.7625</cdr:y>
    </cdr:from>
    <cdr:to>
      <cdr:x>0.98725</cdr:x>
      <cdr:y>0.79675</cdr:y>
    </cdr:to>
    <cdr:sp>
      <cdr:nvSpPr>
        <cdr:cNvPr id="5" name="TextBox 5"/>
        <cdr:cNvSpPr txBox="1">
          <a:spLocks noChangeArrowheads="1"/>
        </cdr:cNvSpPr>
      </cdr:nvSpPr>
      <cdr:spPr>
        <a:xfrm>
          <a:off x="7972425" y="45243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151.9GW</a:t>
          </a:r>
        </a:p>
      </cdr:txBody>
    </cdr:sp>
  </cdr:relSizeAnchor>
  <cdr:relSizeAnchor xmlns:cdr="http://schemas.openxmlformats.org/drawingml/2006/chartDrawing">
    <cdr:from>
      <cdr:x>0.243</cdr:x>
      <cdr:y>0.4275</cdr:y>
    </cdr:from>
    <cdr:to>
      <cdr:x>0.243</cdr:x>
      <cdr:y>0.536</cdr:y>
    </cdr:to>
    <cdr:sp>
      <cdr:nvSpPr>
        <cdr:cNvPr id="6" name="Line 6"/>
        <cdr:cNvSpPr>
          <a:spLocks/>
        </cdr:cNvSpPr>
      </cdr:nvSpPr>
      <cdr:spPr>
        <a:xfrm>
          <a:off x="2105025" y="25336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0.954</cdr:x>
      <cdr:y>0.4895</cdr:y>
    </cdr:from>
    <cdr:to>
      <cdr:x>0.98175</cdr:x>
      <cdr:y>0.58975</cdr:y>
    </cdr:to>
    <cdr:sp>
      <cdr:nvSpPr>
        <cdr:cNvPr id="7" name="Line 8"/>
        <cdr:cNvSpPr>
          <a:spLocks/>
        </cdr:cNvSpPr>
      </cdr:nvSpPr>
      <cdr:spPr>
        <a:xfrm>
          <a:off x="8267700" y="2895600"/>
          <a:ext cx="238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0.954</cdr:x>
      <cdr:y>0.7895</cdr:y>
    </cdr:from>
    <cdr:to>
      <cdr:x>0.98075</cdr:x>
      <cdr:y>0.8285</cdr:y>
    </cdr:to>
    <cdr:sp>
      <cdr:nvSpPr>
        <cdr:cNvPr id="8" name="Line 10"/>
        <cdr:cNvSpPr>
          <a:spLocks/>
        </cdr:cNvSpPr>
      </cdr:nvSpPr>
      <cdr:spPr>
        <a:xfrm>
          <a:off x="8267700" y="46767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0.536</cdr:y>
    </cdr:from>
    <cdr:to>
      <cdr:x>0.98075</cdr:x>
      <cdr:y>0.61675</cdr:y>
    </cdr:to>
    <cdr:sp>
      <cdr:nvSpPr>
        <cdr:cNvPr id="9" name="Line 13"/>
        <cdr:cNvSpPr>
          <a:spLocks/>
        </cdr:cNvSpPr>
      </cdr:nvSpPr>
      <cdr:spPr>
        <a:xfrm>
          <a:off x="8029575" y="3171825"/>
          <a:ext cx="466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0.954</cdr:x>
      <cdr:y>0.6885</cdr:y>
    </cdr:from>
    <cdr:to>
      <cdr:x>0.98075</cdr:x>
      <cdr:y>0.72675</cdr:y>
    </cdr:to>
    <cdr:sp>
      <cdr:nvSpPr>
        <cdr:cNvPr id="10" name="Line 14"/>
        <cdr:cNvSpPr>
          <a:spLocks/>
        </cdr:cNvSpPr>
      </cdr:nvSpPr>
      <cdr:spPr>
        <a:xfrm>
          <a:off x="8267700" y="40767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LBNL_REN_POT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2a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2b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4a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4b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5a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5b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6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2a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2b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4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input%20files\aeo99_reg_sup_curve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4b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5a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5b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6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5c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2457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5c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5d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5e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5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input%20files\weslice.v1.3.1.2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7a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7a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5d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5e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5f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2c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2c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2457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learning%20factors\lf_2457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facs_creds.ou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learning%20factors\lf_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learning%20factors\lf_0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learning%20factors\lf_12457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NEMS99RENEWABL\WIND\MEMOTABL\data%20dumps\cap_npa\table_16.1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BNL_REN_POT"/>
    </sheetNames>
    <sheetDataSet>
      <sheetData sheetId="0">
        <row r="123">
          <cell r="A123">
            <v>1</v>
          </cell>
          <cell r="B123">
            <v>0</v>
          </cell>
          <cell r="C123">
            <v>0</v>
          </cell>
          <cell r="D123">
            <v>0</v>
          </cell>
          <cell r="E123">
            <v>207.9</v>
          </cell>
          <cell r="F123">
            <v>62.4</v>
          </cell>
          <cell r="G123">
            <v>152.5</v>
          </cell>
          <cell r="H123">
            <v>1946.7</v>
          </cell>
          <cell r="I123">
            <v>788.3</v>
          </cell>
          <cell r="J123">
            <v>870.5</v>
          </cell>
        </row>
        <row r="124">
          <cell r="A124">
            <v>2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2460.7</v>
          </cell>
          <cell r="I124">
            <v>2707.5</v>
          </cell>
          <cell r="J124">
            <v>5106.6</v>
          </cell>
        </row>
        <row r="125">
          <cell r="A125">
            <v>3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6066.2</v>
          </cell>
          <cell r="I125">
            <v>2597.8</v>
          </cell>
          <cell r="J125">
            <v>891.1</v>
          </cell>
        </row>
        <row r="126">
          <cell r="A126">
            <v>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5</v>
          </cell>
          <cell r="B127">
            <v>0</v>
          </cell>
          <cell r="C127">
            <v>0</v>
          </cell>
          <cell r="D127">
            <v>0</v>
          </cell>
          <cell r="E127">
            <v>35426.1</v>
          </cell>
          <cell r="F127">
            <v>29083.9</v>
          </cell>
          <cell r="G127">
            <v>40000.8</v>
          </cell>
          <cell r="H127">
            <v>579235.1</v>
          </cell>
          <cell r="I127">
            <v>352846.4</v>
          </cell>
          <cell r="J127">
            <v>424955.2</v>
          </cell>
        </row>
        <row r="128">
          <cell r="A128">
            <v>6</v>
          </cell>
          <cell r="B128">
            <v>0</v>
          </cell>
          <cell r="C128">
            <v>0</v>
          </cell>
          <cell r="D128">
            <v>0</v>
          </cell>
          <cell r="E128">
            <v>90.1</v>
          </cell>
          <cell r="F128">
            <v>124.8</v>
          </cell>
          <cell r="G128">
            <v>76.2</v>
          </cell>
          <cell r="H128">
            <v>1885</v>
          </cell>
          <cell r="I128">
            <v>788.3</v>
          </cell>
          <cell r="J128">
            <v>541.5</v>
          </cell>
        </row>
        <row r="129">
          <cell r="A129">
            <v>7</v>
          </cell>
          <cell r="B129">
            <v>57.4</v>
          </cell>
          <cell r="C129">
            <v>28.7</v>
          </cell>
          <cell r="D129">
            <v>93.3</v>
          </cell>
          <cell r="E129">
            <v>1518</v>
          </cell>
          <cell r="F129">
            <v>852.6</v>
          </cell>
          <cell r="G129">
            <v>1358.5</v>
          </cell>
          <cell r="H129">
            <v>2680.1</v>
          </cell>
          <cell r="I129">
            <v>1576.5</v>
          </cell>
          <cell r="J129">
            <v>987</v>
          </cell>
        </row>
        <row r="130">
          <cell r="A130">
            <v>8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9</v>
          </cell>
          <cell r="B131">
            <v>57.4</v>
          </cell>
          <cell r="C131">
            <v>28.7</v>
          </cell>
          <cell r="D131">
            <v>21.5</v>
          </cell>
          <cell r="E131">
            <v>221.8</v>
          </cell>
          <cell r="F131">
            <v>180.2</v>
          </cell>
          <cell r="G131">
            <v>159.4</v>
          </cell>
          <cell r="H131">
            <v>568.9</v>
          </cell>
          <cell r="I131">
            <v>329</v>
          </cell>
          <cell r="J131">
            <v>267.3</v>
          </cell>
        </row>
        <row r="132">
          <cell r="A132">
            <v>10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228212</v>
          </cell>
          <cell r="I132">
            <v>134683</v>
          </cell>
          <cell r="J132">
            <v>132969.4</v>
          </cell>
        </row>
        <row r="133">
          <cell r="A133">
            <v>11</v>
          </cell>
          <cell r="B133">
            <v>28055.1</v>
          </cell>
          <cell r="C133">
            <v>18095.5</v>
          </cell>
          <cell r="D133">
            <v>26130.7</v>
          </cell>
          <cell r="E133">
            <v>21078.2</v>
          </cell>
          <cell r="F133">
            <v>12157.6</v>
          </cell>
          <cell r="G133">
            <v>17002.6</v>
          </cell>
          <cell r="H133">
            <v>75913</v>
          </cell>
          <cell r="I133">
            <v>49818.1</v>
          </cell>
          <cell r="J133">
            <v>67118.8</v>
          </cell>
        </row>
        <row r="134">
          <cell r="A134">
            <v>12</v>
          </cell>
          <cell r="B134">
            <v>10282.8</v>
          </cell>
          <cell r="C134">
            <v>5636.9</v>
          </cell>
          <cell r="D134">
            <v>7949.1</v>
          </cell>
          <cell r="E134">
            <v>346.6</v>
          </cell>
          <cell r="F134">
            <v>402</v>
          </cell>
          <cell r="G134">
            <v>672.3</v>
          </cell>
          <cell r="H134">
            <v>83158.2</v>
          </cell>
          <cell r="I134">
            <v>50825.7</v>
          </cell>
          <cell r="J134">
            <v>45657.5</v>
          </cell>
        </row>
        <row r="135">
          <cell r="B135">
            <v>5701.5</v>
          </cell>
          <cell r="C135">
            <v>1895.7</v>
          </cell>
          <cell r="D135">
            <v>639.1</v>
          </cell>
          <cell r="E135">
            <v>2377.5</v>
          </cell>
          <cell r="F135">
            <v>1226.8</v>
          </cell>
          <cell r="G135">
            <v>873.4</v>
          </cell>
          <cell r="H135">
            <v>4839.2</v>
          </cell>
          <cell r="I135">
            <v>1727.3</v>
          </cell>
          <cell r="J135">
            <v>1412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2a"/>
    </sheetNames>
    <sheetDataSet>
      <sheetData sheetId="0">
        <row r="24">
          <cell r="B24">
            <v>2.68</v>
          </cell>
          <cell r="C24">
            <v>2.68</v>
          </cell>
          <cell r="D24">
            <v>2.68</v>
          </cell>
          <cell r="E24">
            <v>2.68</v>
          </cell>
          <cell r="F24">
            <v>2.68</v>
          </cell>
          <cell r="G24">
            <v>2.68</v>
          </cell>
          <cell r="H24">
            <v>2.68</v>
          </cell>
          <cell r="I24">
            <v>2.68</v>
          </cell>
          <cell r="J24">
            <v>2.68</v>
          </cell>
          <cell r="K24">
            <v>2.68</v>
          </cell>
          <cell r="L24">
            <v>2.68</v>
          </cell>
          <cell r="M24">
            <v>2.68</v>
          </cell>
          <cell r="N24">
            <v>2.69</v>
          </cell>
          <cell r="O24">
            <v>2.69</v>
          </cell>
          <cell r="P24">
            <v>2.71</v>
          </cell>
          <cell r="Q24">
            <v>2.75</v>
          </cell>
          <cell r="R24">
            <v>2.79</v>
          </cell>
          <cell r="S24">
            <v>2.85</v>
          </cell>
          <cell r="T24">
            <v>2.9</v>
          </cell>
          <cell r="U24">
            <v>2.93</v>
          </cell>
          <cell r="V24">
            <v>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2b"/>
    </sheetNames>
    <sheetDataSet>
      <sheetData sheetId="0">
        <row r="24">
          <cell r="B24">
            <v>2.68</v>
          </cell>
          <cell r="C24">
            <v>2.68</v>
          </cell>
          <cell r="D24">
            <v>2.68</v>
          </cell>
          <cell r="E24">
            <v>2.68</v>
          </cell>
          <cell r="F24">
            <v>2.68</v>
          </cell>
          <cell r="G24">
            <v>2.68</v>
          </cell>
          <cell r="H24">
            <v>2.68</v>
          </cell>
          <cell r="I24">
            <v>2.68</v>
          </cell>
          <cell r="J24">
            <v>2.68</v>
          </cell>
          <cell r="K24">
            <v>2.68</v>
          </cell>
          <cell r="L24">
            <v>2.68</v>
          </cell>
          <cell r="M24">
            <v>2.68</v>
          </cell>
          <cell r="N24">
            <v>2.68</v>
          </cell>
          <cell r="O24">
            <v>2.68</v>
          </cell>
          <cell r="P24">
            <v>2.68</v>
          </cell>
          <cell r="Q24">
            <v>2.68</v>
          </cell>
          <cell r="R24">
            <v>2.68</v>
          </cell>
          <cell r="S24">
            <v>2.68</v>
          </cell>
          <cell r="T24">
            <v>2.68</v>
          </cell>
          <cell r="U24">
            <v>2.68</v>
          </cell>
          <cell r="V24">
            <v>2.68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4a"/>
    </sheetNames>
    <sheetDataSet>
      <sheetData sheetId="0">
        <row r="24">
          <cell r="B24">
            <v>2.68</v>
          </cell>
          <cell r="C24">
            <v>2.68</v>
          </cell>
          <cell r="D24">
            <v>2.68</v>
          </cell>
          <cell r="E24">
            <v>2.68</v>
          </cell>
          <cell r="F24">
            <v>2.68</v>
          </cell>
          <cell r="G24">
            <v>2.68</v>
          </cell>
          <cell r="H24">
            <v>2.68</v>
          </cell>
          <cell r="I24">
            <v>2.68</v>
          </cell>
          <cell r="J24">
            <v>2.68</v>
          </cell>
          <cell r="K24">
            <v>2.68</v>
          </cell>
          <cell r="L24">
            <v>2.68</v>
          </cell>
          <cell r="M24">
            <v>2.68</v>
          </cell>
          <cell r="N24">
            <v>2.68</v>
          </cell>
          <cell r="O24">
            <v>2.68</v>
          </cell>
          <cell r="P24">
            <v>2.68</v>
          </cell>
          <cell r="Q24">
            <v>2.69</v>
          </cell>
          <cell r="R24">
            <v>2.7</v>
          </cell>
          <cell r="S24">
            <v>2.72</v>
          </cell>
          <cell r="T24">
            <v>2.75</v>
          </cell>
          <cell r="U24">
            <v>2.79</v>
          </cell>
          <cell r="V24">
            <v>2.83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4b"/>
    </sheetNames>
    <sheetDataSet>
      <sheetData sheetId="0">
        <row r="24">
          <cell r="B24">
            <v>2.68</v>
          </cell>
          <cell r="C24">
            <v>2.68</v>
          </cell>
          <cell r="D24">
            <v>2.68</v>
          </cell>
          <cell r="E24">
            <v>2.68</v>
          </cell>
          <cell r="F24">
            <v>2.68</v>
          </cell>
          <cell r="G24">
            <v>2.68</v>
          </cell>
          <cell r="H24">
            <v>2.68</v>
          </cell>
          <cell r="I24">
            <v>2.68</v>
          </cell>
          <cell r="J24">
            <v>2.68</v>
          </cell>
          <cell r="K24">
            <v>2.68</v>
          </cell>
          <cell r="L24">
            <v>2.68</v>
          </cell>
          <cell r="M24">
            <v>2.68</v>
          </cell>
          <cell r="N24">
            <v>2.68</v>
          </cell>
          <cell r="O24">
            <v>2.68</v>
          </cell>
          <cell r="P24">
            <v>2.68</v>
          </cell>
          <cell r="Q24">
            <v>2.69</v>
          </cell>
          <cell r="R24">
            <v>2.69</v>
          </cell>
          <cell r="S24">
            <v>2.73</v>
          </cell>
          <cell r="T24">
            <v>2.76</v>
          </cell>
          <cell r="U24">
            <v>2.78</v>
          </cell>
          <cell r="V24">
            <v>2.82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5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5b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6"/>
    </sheetNames>
    <sheetDataSet>
      <sheetData sheetId="0">
        <row r="24">
          <cell r="B24">
            <v>2.68</v>
          </cell>
          <cell r="C24">
            <v>2.68</v>
          </cell>
          <cell r="D24">
            <v>2.68</v>
          </cell>
          <cell r="E24">
            <v>2.68</v>
          </cell>
          <cell r="F24">
            <v>2.68</v>
          </cell>
          <cell r="G24">
            <v>2.68</v>
          </cell>
          <cell r="H24">
            <v>2.68</v>
          </cell>
          <cell r="I24">
            <v>2.68</v>
          </cell>
          <cell r="J24">
            <v>2.68</v>
          </cell>
          <cell r="K24">
            <v>2.68</v>
          </cell>
          <cell r="L24">
            <v>2.68</v>
          </cell>
          <cell r="M24">
            <v>2.68</v>
          </cell>
          <cell r="N24">
            <v>2.68</v>
          </cell>
          <cell r="O24">
            <v>2.68</v>
          </cell>
          <cell r="P24">
            <v>2.69</v>
          </cell>
          <cell r="Q24">
            <v>2.7</v>
          </cell>
          <cell r="R24">
            <v>2.73</v>
          </cell>
          <cell r="S24">
            <v>2.77</v>
          </cell>
          <cell r="T24">
            <v>2.81</v>
          </cell>
          <cell r="U24">
            <v>2.86</v>
          </cell>
          <cell r="V24">
            <v>2.9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2a"/>
    </sheetNames>
    <sheetDataSet>
      <sheetData sheetId="0">
        <row r="24">
          <cell r="B24">
            <v>2.74</v>
          </cell>
          <cell r="C24">
            <v>2.77</v>
          </cell>
          <cell r="D24">
            <v>3.14</v>
          </cell>
          <cell r="E24">
            <v>3.64</v>
          </cell>
          <cell r="F24">
            <v>4.12</v>
          </cell>
          <cell r="G24">
            <v>4.6</v>
          </cell>
          <cell r="H24">
            <v>5.11</v>
          </cell>
          <cell r="I24">
            <v>5.7</v>
          </cell>
          <cell r="J24">
            <v>6.26</v>
          </cell>
          <cell r="K24">
            <v>6.93</v>
          </cell>
          <cell r="L24">
            <v>7.71</v>
          </cell>
          <cell r="M24">
            <v>8.6</v>
          </cell>
          <cell r="N24">
            <v>9.73</v>
          </cell>
          <cell r="O24">
            <v>10.87</v>
          </cell>
          <cell r="P24">
            <v>12.08</v>
          </cell>
          <cell r="Q24">
            <v>13.38</v>
          </cell>
          <cell r="R24">
            <v>14.98</v>
          </cell>
          <cell r="S24">
            <v>16.58</v>
          </cell>
          <cell r="T24">
            <v>18.35</v>
          </cell>
          <cell r="U24">
            <v>20.63</v>
          </cell>
          <cell r="V24">
            <v>23.25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2b"/>
    </sheetNames>
    <sheetDataSet>
      <sheetData sheetId="0">
        <row r="24">
          <cell r="B24">
            <v>2.68</v>
          </cell>
          <cell r="C24">
            <v>2.7</v>
          </cell>
          <cell r="D24">
            <v>2.89</v>
          </cell>
          <cell r="E24">
            <v>3.43</v>
          </cell>
          <cell r="F24">
            <v>3.89</v>
          </cell>
          <cell r="G24">
            <v>4.14</v>
          </cell>
          <cell r="H24">
            <v>4.51</v>
          </cell>
          <cell r="I24">
            <v>5.02</v>
          </cell>
          <cell r="J24">
            <v>5.32</v>
          </cell>
          <cell r="K24">
            <v>5.67</v>
          </cell>
          <cell r="L24">
            <v>6.18</v>
          </cell>
          <cell r="M24">
            <v>7.06</v>
          </cell>
          <cell r="N24">
            <v>7.99</v>
          </cell>
          <cell r="O24">
            <v>9.02</v>
          </cell>
          <cell r="P24">
            <v>10.12</v>
          </cell>
          <cell r="Q24">
            <v>11.36</v>
          </cell>
          <cell r="R24">
            <v>12.61</v>
          </cell>
          <cell r="S24">
            <v>13.92</v>
          </cell>
          <cell r="T24">
            <v>15.39</v>
          </cell>
          <cell r="U24">
            <v>17.19</v>
          </cell>
          <cell r="V24">
            <v>18.8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4a"/>
    </sheetNames>
    <sheetDataSet>
      <sheetData sheetId="0">
        <row r="24">
          <cell r="B24">
            <v>2.7</v>
          </cell>
          <cell r="C24">
            <v>2.73</v>
          </cell>
          <cell r="D24">
            <v>3.03</v>
          </cell>
          <cell r="E24">
            <v>3.57</v>
          </cell>
          <cell r="F24">
            <v>4.01</v>
          </cell>
          <cell r="G24">
            <v>4.47</v>
          </cell>
          <cell r="H24">
            <v>4.96</v>
          </cell>
          <cell r="I24">
            <v>5.54</v>
          </cell>
          <cell r="J24">
            <v>6.18</v>
          </cell>
          <cell r="K24">
            <v>6.91</v>
          </cell>
          <cell r="L24">
            <v>7.83</v>
          </cell>
          <cell r="M24">
            <v>8.82</v>
          </cell>
          <cell r="N24">
            <v>9.92</v>
          </cell>
          <cell r="O24">
            <v>11.22</v>
          </cell>
          <cell r="P24">
            <v>12.65</v>
          </cell>
          <cell r="Q24">
            <v>14.27</v>
          </cell>
          <cell r="R24">
            <v>16.04</v>
          </cell>
          <cell r="S24">
            <v>17.59</v>
          </cell>
          <cell r="T24">
            <v>19.37</v>
          </cell>
          <cell r="U24">
            <v>21.83</v>
          </cell>
          <cell r="V24">
            <v>24.62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eo99_reg_sup_curve"/>
    </sheetNames>
    <sheetDataSet>
      <sheetData sheetId="0">
        <row r="3">
          <cell r="B3">
            <v>1</v>
          </cell>
          <cell r="C3">
            <v>0</v>
          </cell>
          <cell r="D3">
            <v>1.2</v>
          </cell>
          <cell r="E3">
            <v>0.1</v>
          </cell>
          <cell r="F3">
            <v>1.5</v>
          </cell>
          <cell r="G3">
            <v>0.2</v>
          </cell>
          <cell r="H3">
            <v>2</v>
          </cell>
          <cell r="I3">
            <v>0.3</v>
          </cell>
          <cell r="J3">
            <v>3</v>
          </cell>
          <cell r="K3">
            <v>0.4</v>
          </cell>
        </row>
        <row r="4">
          <cell r="B4">
            <v>1</v>
          </cell>
          <cell r="C4">
            <v>0</v>
          </cell>
          <cell r="D4">
            <v>1.2</v>
          </cell>
          <cell r="E4">
            <v>0.15</v>
          </cell>
          <cell r="F4">
            <v>1.5</v>
          </cell>
          <cell r="G4">
            <v>0.25</v>
          </cell>
          <cell r="H4">
            <v>2</v>
          </cell>
          <cell r="I4">
            <v>0.48</v>
          </cell>
          <cell r="J4">
            <v>3</v>
          </cell>
          <cell r="K4">
            <v>0.93</v>
          </cell>
        </row>
        <row r="5">
          <cell r="B5">
            <v>1</v>
          </cell>
          <cell r="C5">
            <v>0</v>
          </cell>
          <cell r="D5">
            <v>1.2</v>
          </cell>
          <cell r="E5">
            <v>0.1</v>
          </cell>
          <cell r="F5">
            <v>1.5</v>
          </cell>
          <cell r="G5">
            <v>0.2</v>
          </cell>
          <cell r="H5">
            <v>2</v>
          </cell>
          <cell r="I5">
            <v>0.3</v>
          </cell>
          <cell r="J5">
            <v>3</v>
          </cell>
          <cell r="K5">
            <v>0.4</v>
          </cell>
        </row>
        <row r="6">
          <cell r="B6">
            <v>1</v>
          </cell>
          <cell r="C6">
            <v>0</v>
          </cell>
          <cell r="D6">
            <v>1</v>
          </cell>
          <cell r="E6">
            <v>0.4</v>
          </cell>
          <cell r="F6">
            <v>1</v>
          </cell>
          <cell r="G6">
            <v>0.5</v>
          </cell>
          <cell r="H6">
            <v>1</v>
          </cell>
          <cell r="I6">
            <v>0.6</v>
          </cell>
          <cell r="J6">
            <v>1</v>
          </cell>
          <cell r="K6">
            <v>0.7</v>
          </cell>
        </row>
        <row r="7">
          <cell r="B7">
            <v>1</v>
          </cell>
          <cell r="C7">
            <v>0</v>
          </cell>
          <cell r="D7">
            <v>1.2</v>
          </cell>
          <cell r="E7">
            <v>0.005</v>
          </cell>
          <cell r="F7">
            <v>1.5</v>
          </cell>
          <cell r="G7">
            <v>0.015</v>
          </cell>
          <cell r="H7">
            <v>2</v>
          </cell>
          <cell r="I7">
            <v>0.045</v>
          </cell>
          <cell r="J7">
            <v>3</v>
          </cell>
          <cell r="K7">
            <v>0.075</v>
          </cell>
        </row>
        <row r="8">
          <cell r="B8">
            <v>1</v>
          </cell>
          <cell r="C8">
            <v>0</v>
          </cell>
          <cell r="D8">
            <v>1.2</v>
          </cell>
          <cell r="E8">
            <v>0.1</v>
          </cell>
          <cell r="F8">
            <v>1.5</v>
          </cell>
          <cell r="G8">
            <v>0.2</v>
          </cell>
          <cell r="H8">
            <v>2</v>
          </cell>
          <cell r="I8">
            <v>0.4</v>
          </cell>
          <cell r="J8">
            <v>3</v>
          </cell>
          <cell r="K8">
            <v>0.6</v>
          </cell>
        </row>
        <row r="9">
          <cell r="B9">
            <v>1</v>
          </cell>
          <cell r="C9">
            <v>0</v>
          </cell>
          <cell r="D9">
            <v>1.2</v>
          </cell>
          <cell r="E9">
            <v>0.1</v>
          </cell>
          <cell r="F9">
            <v>1.5</v>
          </cell>
          <cell r="G9">
            <v>0.2</v>
          </cell>
          <cell r="H9">
            <v>2</v>
          </cell>
          <cell r="I9">
            <v>0.4</v>
          </cell>
          <cell r="J9">
            <v>3</v>
          </cell>
          <cell r="K9">
            <v>0.6</v>
          </cell>
        </row>
        <row r="10">
          <cell r="B10">
            <v>1</v>
          </cell>
          <cell r="C10">
            <v>0</v>
          </cell>
          <cell r="D10">
            <v>1</v>
          </cell>
          <cell r="E10">
            <v>0.1</v>
          </cell>
          <cell r="F10">
            <v>1</v>
          </cell>
          <cell r="G10">
            <v>0.2</v>
          </cell>
          <cell r="H10">
            <v>1</v>
          </cell>
          <cell r="I10">
            <v>0.3</v>
          </cell>
          <cell r="J10">
            <v>1</v>
          </cell>
          <cell r="K10">
            <v>0.5</v>
          </cell>
        </row>
        <row r="11">
          <cell r="B11">
            <v>1</v>
          </cell>
          <cell r="C11">
            <v>0</v>
          </cell>
          <cell r="D11">
            <v>1.2</v>
          </cell>
          <cell r="E11">
            <v>0.1</v>
          </cell>
          <cell r="F11">
            <v>1.5</v>
          </cell>
          <cell r="G11">
            <v>0.2</v>
          </cell>
          <cell r="H11">
            <v>2</v>
          </cell>
          <cell r="I11">
            <v>0.4</v>
          </cell>
          <cell r="J11">
            <v>3</v>
          </cell>
          <cell r="K11">
            <v>0.6</v>
          </cell>
        </row>
        <row r="12">
          <cell r="B12">
            <v>1</v>
          </cell>
          <cell r="C12">
            <v>0</v>
          </cell>
          <cell r="D12">
            <v>1.2</v>
          </cell>
          <cell r="E12">
            <v>0.005</v>
          </cell>
          <cell r="F12">
            <v>1.5</v>
          </cell>
          <cell r="G12">
            <v>0.015</v>
          </cell>
          <cell r="H12">
            <v>2</v>
          </cell>
          <cell r="I12">
            <v>0.045</v>
          </cell>
          <cell r="J12">
            <v>3</v>
          </cell>
          <cell r="K12">
            <v>0.075</v>
          </cell>
        </row>
        <row r="13">
          <cell r="B13">
            <v>1</v>
          </cell>
          <cell r="C13">
            <v>0</v>
          </cell>
          <cell r="D13">
            <v>1.2</v>
          </cell>
          <cell r="E13">
            <v>0.025</v>
          </cell>
          <cell r="F13">
            <v>1.5</v>
          </cell>
          <cell r="G13">
            <v>0.068</v>
          </cell>
          <cell r="H13">
            <v>2</v>
          </cell>
          <cell r="I13">
            <v>0.096</v>
          </cell>
          <cell r="J13">
            <v>3</v>
          </cell>
          <cell r="K13">
            <v>0.101</v>
          </cell>
        </row>
        <row r="14">
          <cell r="B14">
            <v>1</v>
          </cell>
          <cell r="C14">
            <v>0</v>
          </cell>
          <cell r="D14">
            <v>1.2</v>
          </cell>
          <cell r="E14">
            <v>0.02</v>
          </cell>
          <cell r="F14">
            <v>1.5</v>
          </cell>
          <cell r="G14">
            <v>0.04</v>
          </cell>
          <cell r="H14">
            <v>2</v>
          </cell>
          <cell r="I14">
            <v>0.08</v>
          </cell>
          <cell r="J14">
            <v>3</v>
          </cell>
          <cell r="K14">
            <v>0.18</v>
          </cell>
        </row>
        <row r="15">
          <cell r="B15">
            <v>1</v>
          </cell>
          <cell r="C15">
            <v>0</v>
          </cell>
          <cell r="D15">
            <v>1.2</v>
          </cell>
          <cell r="E15">
            <v>0.12</v>
          </cell>
          <cell r="F15">
            <v>1.5</v>
          </cell>
          <cell r="G15">
            <v>0.155</v>
          </cell>
          <cell r="H15">
            <v>2</v>
          </cell>
          <cell r="I15">
            <v>0.19</v>
          </cell>
          <cell r="J15">
            <v>3</v>
          </cell>
          <cell r="K15">
            <v>0.225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4b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5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5b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6"/>
    </sheetNames>
    <sheetDataSet>
      <sheetData sheetId="0">
        <row r="24">
          <cell r="B24">
            <v>2.81</v>
          </cell>
          <cell r="C24">
            <v>3.02</v>
          </cell>
          <cell r="D24">
            <v>3.44</v>
          </cell>
          <cell r="E24">
            <v>3.94</v>
          </cell>
          <cell r="F24">
            <v>4.46</v>
          </cell>
          <cell r="G24">
            <v>4.99</v>
          </cell>
          <cell r="H24">
            <v>5.65</v>
          </cell>
          <cell r="I24">
            <v>6.22</v>
          </cell>
          <cell r="J24">
            <v>6.79</v>
          </cell>
          <cell r="K24">
            <v>7.52</v>
          </cell>
          <cell r="L24">
            <v>8.32</v>
          </cell>
          <cell r="M24">
            <v>9.2</v>
          </cell>
          <cell r="N24">
            <v>10.25</v>
          </cell>
          <cell r="O24">
            <v>11.37</v>
          </cell>
          <cell r="P24">
            <v>12.64</v>
          </cell>
          <cell r="Q24">
            <v>13.86</v>
          </cell>
          <cell r="R24">
            <v>15.15</v>
          </cell>
          <cell r="S24">
            <v>16.68</v>
          </cell>
          <cell r="T24">
            <v>18.41</v>
          </cell>
          <cell r="U24">
            <v>20.05</v>
          </cell>
          <cell r="V24">
            <v>21.94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5c"/>
      <sheetName val="table_16.15d"/>
      <sheetName val="table_16.5c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2457"/>
    </sheetNames>
    <sheetDataSet>
      <sheetData sheetId="0">
        <row r="24">
          <cell r="B24">
            <v>2.74</v>
          </cell>
          <cell r="C24">
            <v>2.77</v>
          </cell>
          <cell r="D24">
            <v>3.19</v>
          </cell>
          <cell r="E24">
            <v>7.26</v>
          </cell>
          <cell r="F24">
            <v>13.03</v>
          </cell>
          <cell r="G24">
            <v>18.96</v>
          </cell>
          <cell r="H24">
            <v>22.71</v>
          </cell>
          <cell r="I24">
            <v>24.7</v>
          </cell>
          <cell r="J24">
            <v>27.2</v>
          </cell>
          <cell r="K24">
            <v>30.88</v>
          </cell>
          <cell r="L24">
            <v>38.05</v>
          </cell>
          <cell r="M24">
            <v>47.18</v>
          </cell>
          <cell r="N24">
            <v>55.56</v>
          </cell>
          <cell r="O24">
            <v>70.23</v>
          </cell>
          <cell r="P24">
            <v>79.51</v>
          </cell>
          <cell r="Q24">
            <v>97.79</v>
          </cell>
          <cell r="R24">
            <v>109.7</v>
          </cell>
          <cell r="S24">
            <v>117</v>
          </cell>
          <cell r="T24">
            <v>130.3</v>
          </cell>
          <cell r="U24">
            <v>139.8</v>
          </cell>
          <cell r="V24">
            <v>151.9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5c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5d"/>
    </sheetNames>
    <sheetDataSet>
      <sheetData sheetId="0">
        <row r="24">
          <cell r="B24">
            <v>2.68</v>
          </cell>
          <cell r="C24">
            <v>2.68</v>
          </cell>
          <cell r="D24">
            <v>2.68</v>
          </cell>
          <cell r="E24">
            <v>2.68</v>
          </cell>
          <cell r="F24">
            <v>2.68</v>
          </cell>
          <cell r="G24">
            <v>2.68</v>
          </cell>
          <cell r="H24">
            <v>2.68</v>
          </cell>
          <cell r="I24">
            <v>2.68</v>
          </cell>
          <cell r="J24">
            <v>2.68</v>
          </cell>
          <cell r="K24">
            <v>2.68</v>
          </cell>
          <cell r="L24">
            <v>2.68</v>
          </cell>
          <cell r="M24">
            <v>2.68</v>
          </cell>
          <cell r="N24">
            <v>2.68</v>
          </cell>
          <cell r="O24">
            <v>2.68</v>
          </cell>
          <cell r="P24">
            <v>2.68</v>
          </cell>
          <cell r="Q24">
            <v>2.69</v>
          </cell>
          <cell r="R24">
            <v>2.71</v>
          </cell>
          <cell r="S24">
            <v>2.75</v>
          </cell>
          <cell r="T24">
            <v>2.81</v>
          </cell>
          <cell r="U24">
            <v>2.87</v>
          </cell>
          <cell r="V24">
            <v>2.95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5e"/>
    </sheetNames>
    <sheetDataSet>
      <sheetData sheetId="0">
        <row r="24">
          <cell r="B24">
            <v>2.68</v>
          </cell>
          <cell r="C24">
            <v>2.68</v>
          </cell>
          <cell r="D24">
            <v>2.68</v>
          </cell>
          <cell r="E24">
            <v>2.68</v>
          </cell>
          <cell r="F24">
            <v>2.68</v>
          </cell>
          <cell r="G24">
            <v>2.68</v>
          </cell>
          <cell r="H24">
            <v>2.68</v>
          </cell>
          <cell r="I24">
            <v>2.68</v>
          </cell>
          <cell r="J24">
            <v>2.68</v>
          </cell>
          <cell r="K24">
            <v>2.68</v>
          </cell>
          <cell r="L24">
            <v>2.68</v>
          </cell>
          <cell r="M24">
            <v>2.68</v>
          </cell>
          <cell r="N24">
            <v>2.68</v>
          </cell>
          <cell r="O24">
            <v>2.68</v>
          </cell>
          <cell r="P24">
            <v>2.68</v>
          </cell>
          <cell r="Q24">
            <v>2.69</v>
          </cell>
          <cell r="R24">
            <v>2.7</v>
          </cell>
          <cell r="S24">
            <v>2.73</v>
          </cell>
          <cell r="T24">
            <v>2.76</v>
          </cell>
          <cell r="U24">
            <v>2.78</v>
          </cell>
          <cell r="V24">
            <v>2.85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5f"/>
    </sheetNames>
    <sheetDataSet>
      <sheetData sheetId="0">
        <row r="24">
          <cell r="B24">
            <v>2.68</v>
          </cell>
          <cell r="C24">
            <v>2.68</v>
          </cell>
          <cell r="D24">
            <v>2.68</v>
          </cell>
          <cell r="E24">
            <v>2.68</v>
          </cell>
          <cell r="F24">
            <v>2.68</v>
          </cell>
          <cell r="G24">
            <v>2.68</v>
          </cell>
          <cell r="H24">
            <v>2.68</v>
          </cell>
          <cell r="I24">
            <v>2.68</v>
          </cell>
          <cell r="J24">
            <v>2.68</v>
          </cell>
          <cell r="K24">
            <v>2.68</v>
          </cell>
          <cell r="L24">
            <v>2.68</v>
          </cell>
          <cell r="M24">
            <v>2.68</v>
          </cell>
          <cell r="N24">
            <v>2.68</v>
          </cell>
          <cell r="O24">
            <v>2.68</v>
          </cell>
          <cell r="P24">
            <v>2.68</v>
          </cell>
          <cell r="Q24">
            <v>2.7</v>
          </cell>
          <cell r="R24">
            <v>2.73</v>
          </cell>
          <cell r="S24">
            <v>2.76</v>
          </cell>
          <cell r="T24">
            <v>2.81</v>
          </cell>
          <cell r="U24">
            <v>2.89</v>
          </cell>
          <cell r="V24">
            <v>2.97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slice.v1.3.1.2"/>
    </sheetNames>
    <sheetDataSet>
      <sheetData sheetId="0">
        <row r="22">
          <cell r="A22">
            <v>0.153</v>
          </cell>
          <cell r="B22">
            <v>0.112</v>
          </cell>
          <cell r="C22">
            <v>0.07</v>
          </cell>
          <cell r="D22">
            <v>0.152</v>
          </cell>
          <cell r="E22">
            <v>0.111</v>
          </cell>
          <cell r="F22">
            <v>0.069</v>
          </cell>
          <cell r="G22">
            <v>0.154</v>
          </cell>
          <cell r="H22">
            <v>0.112</v>
          </cell>
          <cell r="I22">
            <v>0.07</v>
          </cell>
        </row>
        <row r="23">
          <cell r="A23">
            <v>0.153</v>
          </cell>
          <cell r="B23">
            <v>0.112</v>
          </cell>
          <cell r="C23">
            <v>0.07</v>
          </cell>
          <cell r="D23">
            <v>0.152</v>
          </cell>
          <cell r="E23">
            <v>0.111</v>
          </cell>
          <cell r="F23">
            <v>0.069</v>
          </cell>
          <cell r="G23">
            <v>0.154</v>
          </cell>
          <cell r="H23">
            <v>0.112</v>
          </cell>
          <cell r="I23">
            <v>0.07</v>
          </cell>
        </row>
        <row r="24">
          <cell r="A24">
            <v>0.153</v>
          </cell>
          <cell r="B24">
            <v>0.112</v>
          </cell>
          <cell r="C24">
            <v>0.07</v>
          </cell>
          <cell r="D24">
            <v>0.152</v>
          </cell>
          <cell r="E24">
            <v>0.111</v>
          </cell>
          <cell r="F24">
            <v>0.069</v>
          </cell>
          <cell r="G24">
            <v>0.154</v>
          </cell>
          <cell r="H24">
            <v>0.112</v>
          </cell>
          <cell r="I24">
            <v>0.07</v>
          </cell>
        </row>
        <row r="25">
          <cell r="A25">
            <v>0.153</v>
          </cell>
          <cell r="B25">
            <v>0.112</v>
          </cell>
          <cell r="C25">
            <v>0.07</v>
          </cell>
          <cell r="D25">
            <v>0.152</v>
          </cell>
          <cell r="E25">
            <v>0.111</v>
          </cell>
          <cell r="F25">
            <v>0.069</v>
          </cell>
          <cell r="G25">
            <v>0.154</v>
          </cell>
          <cell r="H25">
            <v>0.112</v>
          </cell>
          <cell r="I25">
            <v>0.07</v>
          </cell>
        </row>
        <row r="26">
          <cell r="A26">
            <v>0.153</v>
          </cell>
          <cell r="B26">
            <v>0.112</v>
          </cell>
          <cell r="C26">
            <v>0.07</v>
          </cell>
          <cell r="D26">
            <v>0.152</v>
          </cell>
          <cell r="E26">
            <v>0.111</v>
          </cell>
          <cell r="F26">
            <v>0.069</v>
          </cell>
          <cell r="G26">
            <v>0.154</v>
          </cell>
          <cell r="H26">
            <v>0.112</v>
          </cell>
          <cell r="I26">
            <v>0.07</v>
          </cell>
        </row>
        <row r="27">
          <cell r="A27">
            <v>0.153</v>
          </cell>
          <cell r="B27">
            <v>0.112</v>
          </cell>
          <cell r="C27">
            <v>0.07</v>
          </cell>
          <cell r="D27">
            <v>0.152</v>
          </cell>
          <cell r="E27">
            <v>0.111</v>
          </cell>
          <cell r="F27">
            <v>0.069</v>
          </cell>
          <cell r="G27">
            <v>0.154</v>
          </cell>
          <cell r="H27">
            <v>0.112</v>
          </cell>
          <cell r="I27">
            <v>0.07</v>
          </cell>
        </row>
        <row r="28">
          <cell r="A28">
            <v>0.153</v>
          </cell>
          <cell r="B28">
            <v>0.112</v>
          </cell>
          <cell r="C28">
            <v>0.07</v>
          </cell>
          <cell r="D28">
            <v>0.152</v>
          </cell>
          <cell r="E28">
            <v>0.111</v>
          </cell>
          <cell r="F28">
            <v>0.069</v>
          </cell>
          <cell r="G28">
            <v>0.154</v>
          </cell>
          <cell r="H28">
            <v>0.112</v>
          </cell>
          <cell r="I28">
            <v>0.07</v>
          </cell>
        </row>
        <row r="29">
          <cell r="A29">
            <v>0.153</v>
          </cell>
          <cell r="B29">
            <v>0.112</v>
          </cell>
          <cell r="C29">
            <v>0.07</v>
          </cell>
          <cell r="D29">
            <v>0.152</v>
          </cell>
          <cell r="E29">
            <v>0.111</v>
          </cell>
          <cell r="F29">
            <v>0.069</v>
          </cell>
          <cell r="G29">
            <v>0.154</v>
          </cell>
          <cell r="H29">
            <v>0.112</v>
          </cell>
          <cell r="I29">
            <v>0.07</v>
          </cell>
        </row>
        <row r="30">
          <cell r="A30">
            <v>0.153</v>
          </cell>
          <cell r="B30">
            <v>0.112</v>
          </cell>
          <cell r="C30">
            <v>0.07</v>
          </cell>
          <cell r="D30">
            <v>0.152</v>
          </cell>
          <cell r="E30">
            <v>0.111</v>
          </cell>
          <cell r="F30">
            <v>0.069</v>
          </cell>
          <cell r="G30">
            <v>0.154</v>
          </cell>
          <cell r="H30">
            <v>0.112</v>
          </cell>
          <cell r="I30">
            <v>0.07</v>
          </cell>
        </row>
        <row r="31">
          <cell r="A31">
            <v>0.153</v>
          </cell>
          <cell r="B31">
            <v>0.112</v>
          </cell>
          <cell r="C31">
            <v>0.07</v>
          </cell>
          <cell r="D31">
            <v>0.152</v>
          </cell>
          <cell r="E31">
            <v>0.111</v>
          </cell>
          <cell r="F31">
            <v>0.069</v>
          </cell>
          <cell r="G31">
            <v>0.154</v>
          </cell>
          <cell r="H31">
            <v>0.112</v>
          </cell>
          <cell r="I31">
            <v>0.07</v>
          </cell>
        </row>
        <row r="32">
          <cell r="A32">
            <v>0.153</v>
          </cell>
          <cell r="B32">
            <v>0.112</v>
          </cell>
          <cell r="C32">
            <v>0.07</v>
          </cell>
          <cell r="D32">
            <v>0.152</v>
          </cell>
          <cell r="E32">
            <v>0.111</v>
          </cell>
          <cell r="F32">
            <v>0.069</v>
          </cell>
          <cell r="G32">
            <v>0.154</v>
          </cell>
          <cell r="H32">
            <v>0.112</v>
          </cell>
          <cell r="I32">
            <v>0.07</v>
          </cell>
        </row>
        <row r="33">
          <cell r="A33">
            <v>0.153</v>
          </cell>
          <cell r="B33">
            <v>0.112</v>
          </cell>
          <cell r="C33">
            <v>0.07</v>
          </cell>
          <cell r="D33">
            <v>0.152</v>
          </cell>
          <cell r="E33">
            <v>0.111</v>
          </cell>
          <cell r="F33">
            <v>0.069</v>
          </cell>
          <cell r="G33">
            <v>0.154</v>
          </cell>
          <cell r="H33">
            <v>0.112</v>
          </cell>
          <cell r="I33">
            <v>0.07</v>
          </cell>
        </row>
        <row r="34">
          <cell r="A34">
            <v>0.153</v>
          </cell>
          <cell r="B34">
            <v>0.112</v>
          </cell>
          <cell r="C34">
            <v>0.07</v>
          </cell>
          <cell r="D34">
            <v>0.152</v>
          </cell>
          <cell r="E34">
            <v>0.111</v>
          </cell>
          <cell r="F34">
            <v>0.069</v>
          </cell>
          <cell r="G34">
            <v>0.154</v>
          </cell>
          <cell r="H34">
            <v>0.112</v>
          </cell>
          <cell r="I34">
            <v>0.07</v>
          </cell>
        </row>
        <row r="35">
          <cell r="A35">
            <v>0.153</v>
          </cell>
          <cell r="B35">
            <v>0.112</v>
          </cell>
          <cell r="C35">
            <v>0.07</v>
          </cell>
          <cell r="D35">
            <v>0.152</v>
          </cell>
          <cell r="E35">
            <v>0.111</v>
          </cell>
          <cell r="F35">
            <v>0.069</v>
          </cell>
          <cell r="G35">
            <v>0.154</v>
          </cell>
          <cell r="H35">
            <v>0.112</v>
          </cell>
          <cell r="I35">
            <v>0.07</v>
          </cell>
        </row>
        <row r="36">
          <cell r="A36">
            <v>0.153</v>
          </cell>
          <cell r="B36">
            <v>0.112</v>
          </cell>
          <cell r="C36">
            <v>0.07</v>
          </cell>
          <cell r="D36">
            <v>0.152</v>
          </cell>
          <cell r="E36">
            <v>0.111</v>
          </cell>
          <cell r="F36">
            <v>0.069</v>
          </cell>
          <cell r="G36">
            <v>0.154</v>
          </cell>
          <cell r="H36">
            <v>0.112</v>
          </cell>
          <cell r="I36">
            <v>0.07</v>
          </cell>
        </row>
        <row r="49">
          <cell r="A49">
            <v>0.185</v>
          </cell>
          <cell r="B49">
            <v>0.046</v>
          </cell>
          <cell r="C49">
            <v>0.022</v>
          </cell>
          <cell r="D49">
            <v>0.207</v>
          </cell>
          <cell r="E49">
            <v>0.116</v>
          </cell>
          <cell r="F49">
            <v>0.07</v>
          </cell>
          <cell r="G49">
            <v>0.218</v>
          </cell>
          <cell r="H49">
            <v>0.089</v>
          </cell>
          <cell r="I49">
            <v>0.047</v>
          </cell>
        </row>
        <row r="50">
          <cell r="A50">
            <v>0.147</v>
          </cell>
          <cell r="B50">
            <v>0.101</v>
          </cell>
          <cell r="C50">
            <v>0.05</v>
          </cell>
          <cell r="D50">
            <v>0.177</v>
          </cell>
          <cell r="E50">
            <v>0.1</v>
          </cell>
          <cell r="F50">
            <v>0.06</v>
          </cell>
          <cell r="G50">
            <v>0.192</v>
          </cell>
          <cell r="H50">
            <v>0.109</v>
          </cell>
          <cell r="I50">
            <v>0.064</v>
          </cell>
        </row>
        <row r="51">
          <cell r="A51">
            <v>0.116</v>
          </cell>
          <cell r="B51">
            <v>0.055</v>
          </cell>
          <cell r="C51">
            <v>0.039</v>
          </cell>
          <cell r="D51">
            <v>0.212</v>
          </cell>
          <cell r="E51">
            <v>0.135</v>
          </cell>
          <cell r="F51">
            <v>0.087</v>
          </cell>
          <cell r="G51">
            <v>0.186</v>
          </cell>
          <cell r="H51">
            <v>0.102</v>
          </cell>
          <cell r="I51">
            <v>0.07</v>
          </cell>
        </row>
        <row r="52">
          <cell r="A52">
            <v>0.158</v>
          </cell>
          <cell r="B52">
            <v>0.06</v>
          </cell>
          <cell r="C52">
            <v>0.024</v>
          </cell>
          <cell r="D52">
            <v>0.207</v>
          </cell>
          <cell r="E52">
            <v>0.112</v>
          </cell>
          <cell r="F52">
            <v>0.066</v>
          </cell>
          <cell r="G52">
            <v>0.222</v>
          </cell>
          <cell r="H52">
            <v>0.099</v>
          </cell>
          <cell r="I52">
            <v>0.051</v>
          </cell>
        </row>
        <row r="53">
          <cell r="A53">
            <v>0.163</v>
          </cell>
          <cell r="B53">
            <v>0.057</v>
          </cell>
          <cell r="C53">
            <v>0.036</v>
          </cell>
          <cell r="D53">
            <v>0.18</v>
          </cell>
          <cell r="E53">
            <v>0.106</v>
          </cell>
          <cell r="F53">
            <v>0.066</v>
          </cell>
          <cell r="G53">
            <v>0.222</v>
          </cell>
          <cell r="H53">
            <v>0.108</v>
          </cell>
          <cell r="I53">
            <v>0.063</v>
          </cell>
        </row>
        <row r="54">
          <cell r="A54">
            <v>0.147</v>
          </cell>
          <cell r="B54">
            <v>0.041</v>
          </cell>
          <cell r="C54">
            <v>0.018</v>
          </cell>
          <cell r="D54">
            <v>0.249</v>
          </cell>
          <cell r="E54">
            <v>0.141</v>
          </cell>
          <cell r="F54">
            <v>0.086</v>
          </cell>
          <cell r="G54">
            <v>0.191</v>
          </cell>
          <cell r="H54">
            <v>0.086</v>
          </cell>
          <cell r="I54">
            <v>0.04</v>
          </cell>
        </row>
        <row r="55">
          <cell r="A55">
            <v>0.159</v>
          </cell>
          <cell r="B55">
            <v>0.057</v>
          </cell>
          <cell r="C55">
            <v>0.03</v>
          </cell>
          <cell r="D55">
            <v>0.202</v>
          </cell>
          <cell r="E55">
            <v>0.115</v>
          </cell>
          <cell r="F55">
            <v>0.071</v>
          </cell>
          <cell r="G55">
            <v>0.211</v>
          </cell>
          <cell r="H55">
            <v>0.097</v>
          </cell>
          <cell r="I55">
            <v>0.057</v>
          </cell>
        </row>
        <row r="56">
          <cell r="A56">
            <v>0.111</v>
          </cell>
          <cell r="B56">
            <v>0.073</v>
          </cell>
          <cell r="C56">
            <v>0.041</v>
          </cell>
          <cell r="D56">
            <v>0.201</v>
          </cell>
          <cell r="E56">
            <v>0.122</v>
          </cell>
          <cell r="F56">
            <v>0.077</v>
          </cell>
          <cell r="G56">
            <v>0.186</v>
          </cell>
          <cell r="H56">
            <v>0.119</v>
          </cell>
          <cell r="I56">
            <v>0.07</v>
          </cell>
        </row>
        <row r="57">
          <cell r="A57">
            <v>0.191</v>
          </cell>
          <cell r="B57">
            <v>0.062</v>
          </cell>
          <cell r="C57">
            <v>0.03</v>
          </cell>
          <cell r="D57">
            <v>0.231</v>
          </cell>
          <cell r="E57">
            <v>0.095</v>
          </cell>
          <cell r="F57">
            <v>0.06</v>
          </cell>
          <cell r="G57">
            <v>0.215</v>
          </cell>
          <cell r="H57">
            <v>0.075</v>
          </cell>
          <cell r="I57">
            <v>0.041</v>
          </cell>
        </row>
        <row r="58">
          <cell r="A58">
            <v>0.147</v>
          </cell>
          <cell r="B58">
            <v>0.101</v>
          </cell>
          <cell r="C58">
            <v>0.05</v>
          </cell>
          <cell r="D58">
            <v>0.177</v>
          </cell>
          <cell r="E58">
            <v>0.1</v>
          </cell>
          <cell r="F58">
            <v>0.06</v>
          </cell>
          <cell r="G58">
            <v>0.192</v>
          </cell>
          <cell r="H58">
            <v>0.109</v>
          </cell>
          <cell r="I58">
            <v>0.064</v>
          </cell>
        </row>
        <row r="59">
          <cell r="A59">
            <v>0.145</v>
          </cell>
          <cell r="B59">
            <v>0.065</v>
          </cell>
          <cell r="C59">
            <v>0.031</v>
          </cell>
          <cell r="D59">
            <v>0.205</v>
          </cell>
          <cell r="E59">
            <v>0.126</v>
          </cell>
          <cell r="F59">
            <v>0.079</v>
          </cell>
          <cell r="G59">
            <v>0.196</v>
          </cell>
          <cell r="H59">
            <v>0.097</v>
          </cell>
          <cell r="I59">
            <v>0.055</v>
          </cell>
        </row>
        <row r="60">
          <cell r="A60">
            <v>0.159</v>
          </cell>
          <cell r="B60">
            <v>0.07</v>
          </cell>
          <cell r="C60">
            <v>0.039</v>
          </cell>
          <cell r="D60">
            <v>0.204</v>
          </cell>
          <cell r="E60">
            <v>0.102</v>
          </cell>
          <cell r="F60">
            <v>0.068</v>
          </cell>
          <cell r="G60">
            <v>0.203</v>
          </cell>
          <cell r="H60">
            <v>0.094</v>
          </cell>
          <cell r="I60">
            <v>0.061</v>
          </cell>
        </row>
        <row r="61">
          <cell r="A61">
            <v>0.173</v>
          </cell>
          <cell r="B61">
            <v>0.203</v>
          </cell>
          <cell r="C61">
            <v>0.109</v>
          </cell>
          <cell r="D61">
            <v>0.097</v>
          </cell>
          <cell r="E61">
            <v>0.078</v>
          </cell>
          <cell r="F61">
            <v>0.042</v>
          </cell>
          <cell r="G61">
            <v>0.114</v>
          </cell>
          <cell r="H61">
            <v>0.118</v>
          </cell>
          <cell r="I61">
            <v>0.066</v>
          </cell>
        </row>
        <row r="62">
          <cell r="A62">
            <v>0.12</v>
          </cell>
          <cell r="B62">
            <v>0.063</v>
          </cell>
          <cell r="C62">
            <v>0.082</v>
          </cell>
          <cell r="D62">
            <v>0.167</v>
          </cell>
          <cell r="E62">
            <v>0.115</v>
          </cell>
          <cell r="F62">
            <v>0.113</v>
          </cell>
          <cell r="G62">
            <v>0.15</v>
          </cell>
          <cell r="H62">
            <v>0.091</v>
          </cell>
          <cell r="I62">
            <v>0.098</v>
          </cell>
        </row>
        <row r="63">
          <cell r="A63">
            <v>0.251</v>
          </cell>
          <cell r="B63">
            <v>0.118</v>
          </cell>
          <cell r="C63">
            <v>0.042</v>
          </cell>
          <cell r="D63">
            <v>0.148</v>
          </cell>
          <cell r="E63">
            <v>0.071</v>
          </cell>
          <cell r="F63">
            <v>0.035</v>
          </cell>
          <cell r="G63">
            <v>0.199</v>
          </cell>
          <cell r="H63">
            <v>0.095</v>
          </cell>
          <cell r="I63">
            <v>0.042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7a"/>
    </sheetNames>
    <sheetDataSet>
      <sheetData sheetId="0">
        <row r="24">
          <cell r="B24">
            <v>2.7</v>
          </cell>
          <cell r="C24">
            <v>2.73</v>
          </cell>
          <cell r="D24">
            <v>3.03</v>
          </cell>
          <cell r="E24">
            <v>3.57</v>
          </cell>
          <cell r="F24">
            <v>4.01</v>
          </cell>
          <cell r="G24">
            <v>4.47</v>
          </cell>
          <cell r="H24">
            <v>4.98</v>
          </cell>
          <cell r="I24">
            <v>5.56</v>
          </cell>
          <cell r="J24">
            <v>6.2</v>
          </cell>
          <cell r="K24">
            <v>6.93</v>
          </cell>
          <cell r="L24">
            <v>7.84</v>
          </cell>
          <cell r="M24">
            <v>8.86</v>
          </cell>
          <cell r="N24">
            <v>10</v>
          </cell>
          <cell r="O24">
            <v>11.11</v>
          </cell>
          <cell r="P24">
            <v>12.29</v>
          </cell>
          <cell r="Q24">
            <v>13.68</v>
          </cell>
          <cell r="R24">
            <v>15.07</v>
          </cell>
          <cell r="S24">
            <v>16.96</v>
          </cell>
          <cell r="T24">
            <v>18.4</v>
          </cell>
          <cell r="U24">
            <v>20.7</v>
          </cell>
          <cell r="V24">
            <v>22.8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7a"/>
      <sheetName val="table_16.16"/>
      <sheetName val="table_16.6"/>
    </sheetNames>
    <sheetDataSet>
      <sheetData sheetId="0">
        <row r="24">
          <cell r="B24">
            <v>2.68</v>
          </cell>
          <cell r="C24">
            <v>2.68</v>
          </cell>
          <cell r="D24">
            <v>2.68</v>
          </cell>
          <cell r="E24">
            <v>2.68</v>
          </cell>
          <cell r="F24">
            <v>2.68</v>
          </cell>
          <cell r="G24">
            <v>2.68</v>
          </cell>
          <cell r="H24">
            <v>2.68</v>
          </cell>
          <cell r="I24">
            <v>2.68</v>
          </cell>
          <cell r="J24">
            <v>2.68</v>
          </cell>
          <cell r="K24">
            <v>2.68</v>
          </cell>
          <cell r="L24">
            <v>2.68</v>
          </cell>
          <cell r="M24">
            <v>2.68</v>
          </cell>
          <cell r="N24">
            <v>2.68</v>
          </cell>
          <cell r="O24">
            <v>2.68</v>
          </cell>
          <cell r="P24">
            <v>2.68</v>
          </cell>
          <cell r="Q24">
            <v>2.69</v>
          </cell>
          <cell r="R24">
            <v>2.7</v>
          </cell>
          <cell r="S24">
            <v>2.73</v>
          </cell>
          <cell r="T24">
            <v>2.76</v>
          </cell>
          <cell r="U24">
            <v>2.79</v>
          </cell>
          <cell r="V24">
            <v>2.84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5d"/>
      <sheetName val="table_16.5d"/>
      <sheetName val="table_16.15c"/>
    </sheetNames>
    <sheetDataSet>
      <sheetData sheetId="0">
        <row r="24">
          <cell r="B24">
            <v>2.71</v>
          </cell>
          <cell r="C24">
            <v>2.79</v>
          </cell>
          <cell r="D24">
            <v>3.52</v>
          </cell>
          <cell r="E24">
            <v>4.52</v>
          </cell>
          <cell r="F24">
            <v>6.22</v>
          </cell>
          <cell r="G24">
            <v>8.31</v>
          </cell>
          <cell r="H24">
            <v>10.17</v>
          </cell>
          <cell r="I24">
            <v>11.29</v>
          </cell>
          <cell r="J24">
            <v>12.47</v>
          </cell>
          <cell r="K24">
            <v>13.53</v>
          </cell>
          <cell r="L24">
            <v>15.61</v>
          </cell>
          <cell r="M24">
            <v>18.14</v>
          </cell>
          <cell r="N24">
            <v>21.58</v>
          </cell>
          <cell r="O24">
            <v>24.44</v>
          </cell>
          <cell r="P24">
            <v>27.72</v>
          </cell>
          <cell r="Q24">
            <v>30.62</v>
          </cell>
          <cell r="R24">
            <v>34.35</v>
          </cell>
          <cell r="S24">
            <v>37.49</v>
          </cell>
          <cell r="T24">
            <v>40.38</v>
          </cell>
          <cell r="U24">
            <v>43.51</v>
          </cell>
          <cell r="V24">
            <v>46.74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5e"/>
      <sheetName val="table_16.5e"/>
      <sheetName val="table_16.15c"/>
    </sheetNames>
    <sheetDataSet>
      <sheetData sheetId="0">
        <row r="24">
          <cell r="B24">
            <v>2.7</v>
          </cell>
          <cell r="C24">
            <v>2.73</v>
          </cell>
          <cell r="D24">
            <v>3.04</v>
          </cell>
          <cell r="E24">
            <v>3.53</v>
          </cell>
          <cell r="F24">
            <v>3.97</v>
          </cell>
          <cell r="G24">
            <v>4.46</v>
          </cell>
          <cell r="H24">
            <v>5.02</v>
          </cell>
          <cell r="I24">
            <v>5.6</v>
          </cell>
          <cell r="J24">
            <v>6.23</v>
          </cell>
          <cell r="K24">
            <v>6.96</v>
          </cell>
          <cell r="L24">
            <v>7.74</v>
          </cell>
          <cell r="M24">
            <v>8.73</v>
          </cell>
          <cell r="N24">
            <v>9.62</v>
          </cell>
          <cell r="O24">
            <v>10.68</v>
          </cell>
          <cell r="P24">
            <v>11.82</v>
          </cell>
          <cell r="Q24">
            <v>13.19</v>
          </cell>
          <cell r="R24">
            <v>14.58</v>
          </cell>
          <cell r="S24">
            <v>16.02</v>
          </cell>
          <cell r="T24">
            <v>17.74</v>
          </cell>
          <cell r="U24">
            <v>19.74</v>
          </cell>
          <cell r="V24">
            <v>22.01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5f"/>
      <sheetName val="table_16.5f"/>
      <sheetName val="table_16.15c"/>
    </sheetNames>
    <sheetDataSet>
      <sheetData sheetId="0">
        <row r="24">
          <cell r="B24">
            <v>2.71</v>
          </cell>
          <cell r="C24">
            <v>2.79</v>
          </cell>
          <cell r="D24">
            <v>3.37</v>
          </cell>
          <cell r="E24">
            <v>4.38</v>
          </cell>
          <cell r="F24">
            <v>5.64</v>
          </cell>
          <cell r="G24">
            <v>7.38</v>
          </cell>
          <cell r="H24">
            <v>9.78</v>
          </cell>
          <cell r="I24">
            <v>11.49</v>
          </cell>
          <cell r="J24">
            <v>13.04</v>
          </cell>
          <cell r="K24">
            <v>14.47</v>
          </cell>
          <cell r="L24">
            <v>16.76</v>
          </cell>
          <cell r="M24">
            <v>19.48</v>
          </cell>
          <cell r="N24">
            <v>22.68</v>
          </cell>
          <cell r="O24">
            <v>26.68</v>
          </cell>
          <cell r="P24">
            <v>29.67</v>
          </cell>
          <cell r="Q24">
            <v>32.85</v>
          </cell>
          <cell r="R24">
            <v>36.6</v>
          </cell>
          <cell r="S24">
            <v>40.91</v>
          </cell>
          <cell r="T24">
            <v>45.48</v>
          </cell>
          <cell r="U24">
            <v>48.61</v>
          </cell>
          <cell r="V24">
            <v>52.36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2c"/>
    </sheetNames>
    <sheetDataSet>
      <sheetData sheetId="0">
        <row r="24">
          <cell r="B24">
            <v>2.68</v>
          </cell>
          <cell r="C24">
            <v>2.68</v>
          </cell>
          <cell r="D24">
            <v>2.68</v>
          </cell>
          <cell r="E24">
            <v>2.68</v>
          </cell>
          <cell r="F24">
            <v>2.68</v>
          </cell>
          <cell r="G24">
            <v>2.68</v>
          </cell>
          <cell r="H24">
            <v>2.68</v>
          </cell>
          <cell r="I24">
            <v>2.68</v>
          </cell>
          <cell r="J24">
            <v>2.68</v>
          </cell>
          <cell r="K24">
            <v>2.69</v>
          </cell>
          <cell r="L24">
            <v>2.7</v>
          </cell>
          <cell r="M24">
            <v>2.71</v>
          </cell>
          <cell r="N24">
            <v>2.72</v>
          </cell>
          <cell r="O24">
            <v>2.77</v>
          </cell>
          <cell r="P24">
            <v>2.81</v>
          </cell>
          <cell r="Q24">
            <v>2.88</v>
          </cell>
          <cell r="R24">
            <v>2.94</v>
          </cell>
          <cell r="S24">
            <v>3.01</v>
          </cell>
          <cell r="T24">
            <v>3.13</v>
          </cell>
          <cell r="U24">
            <v>3.25</v>
          </cell>
          <cell r="V24">
            <v>3.41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2c"/>
    </sheetNames>
    <sheetDataSet>
      <sheetData sheetId="0">
        <row r="24">
          <cell r="B24">
            <v>2.74</v>
          </cell>
          <cell r="C24">
            <v>2.77</v>
          </cell>
          <cell r="D24">
            <v>3.17</v>
          </cell>
          <cell r="E24">
            <v>3.67</v>
          </cell>
          <cell r="F24">
            <v>4.16</v>
          </cell>
          <cell r="G24">
            <v>4.67</v>
          </cell>
          <cell r="H24">
            <v>5.2</v>
          </cell>
          <cell r="I24">
            <v>5.8</v>
          </cell>
          <cell r="J24">
            <v>6.38</v>
          </cell>
          <cell r="K24">
            <v>7.04</v>
          </cell>
          <cell r="L24">
            <v>7.84</v>
          </cell>
          <cell r="M24">
            <v>8.72</v>
          </cell>
          <cell r="N24">
            <v>9.71</v>
          </cell>
          <cell r="O24">
            <v>11.04</v>
          </cell>
          <cell r="P24">
            <v>12.26</v>
          </cell>
          <cell r="Q24">
            <v>13.67</v>
          </cell>
          <cell r="R24">
            <v>15.31</v>
          </cell>
          <cell r="S24">
            <v>17.04</v>
          </cell>
          <cell r="T24">
            <v>19.15</v>
          </cell>
          <cell r="U24">
            <v>21.27</v>
          </cell>
          <cell r="V24">
            <v>24.03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2457"/>
    </sheetNames>
    <sheetDataSet>
      <sheetData sheetId="0">
        <row r="24">
          <cell r="B24">
            <v>2.68</v>
          </cell>
          <cell r="C24">
            <v>2.68</v>
          </cell>
          <cell r="D24">
            <v>2.68</v>
          </cell>
          <cell r="E24">
            <v>2.68</v>
          </cell>
          <cell r="F24">
            <v>2.68</v>
          </cell>
          <cell r="G24">
            <v>2.68</v>
          </cell>
          <cell r="H24">
            <v>2.68</v>
          </cell>
          <cell r="I24">
            <v>2.68</v>
          </cell>
          <cell r="J24">
            <v>2.68</v>
          </cell>
          <cell r="K24">
            <v>2.69</v>
          </cell>
          <cell r="L24">
            <v>2.7</v>
          </cell>
          <cell r="M24">
            <v>2.71</v>
          </cell>
          <cell r="N24">
            <v>2.75</v>
          </cell>
          <cell r="O24">
            <v>2.79</v>
          </cell>
          <cell r="P24">
            <v>2.84</v>
          </cell>
          <cell r="Q24">
            <v>2.89</v>
          </cell>
          <cell r="R24">
            <v>2.94</v>
          </cell>
          <cell r="S24">
            <v>3.01</v>
          </cell>
          <cell r="T24">
            <v>3.13</v>
          </cell>
          <cell r="U24">
            <v>3.26</v>
          </cell>
          <cell r="V24">
            <v>3.42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f_2457"/>
    </sheetNames>
    <sheetDataSet>
      <sheetData sheetId="0">
        <row r="2">
          <cell r="B2">
            <v>1.43</v>
          </cell>
        </row>
        <row r="3">
          <cell r="B3">
            <v>1.43</v>
          </cell>
        </row>
        <row r="4">
          <cell r="B4">
            <v>1.31</v>
          </cell>
        </row>
        <row r="5">
          <cell r="B5">
            <v>1.13</v>
          </cell>
        </row>
        <row r="6">
          <cell r="B6">
            <v>1</v>
          </cell>
        </row>
        <row r="7">
          <cell r="B7">
            <v>1</v>
          </cell>
        </row>
        <row r="8">
          <cell r="B8">
            <v>0.99</v>
          </cell>
        </row>
        <row r="9">
          <cell r="B9">
            <v>0.99</v>
          </cell>
        </row>
        <row r="10">
          <cell r="B10">
            <v>0.99</v>
          </cell>
        </row>
        <row r="11">
          <cell r="B11">
            <v>0.98</v>
          </cell>
        </row>
        <row r="12">
          <cell r="B12">
            <v>0.98</v>
          </cell>
        </row>
        <row r="13">
          <cell r="B13">
            <v>0.98</v>
          </cell>
        </row>
        <row r="14">
          <cell r="B14">
            <v>0.98</v>
          </cell>
        </row>
        <row r="15">
          <cell r="B15">
            <v>0.97</v>
          </cell>
        </row>
        <row r="16">
          <cell r="B16">
            <v>0.97</v>
          </cell>
        </row>
        <row r="17">
          <cell r="B17">
            <v>0.97</v>
          </cell>
        </row>
        <row r="18">
          <cell r="B18">
            <v>0.96</v>
          </cell>
        </row>
        <row r="19">
          <cell r="B19">
            <v>0.96</v>
          </cell>
        </row>
        <row r="20">
          <cell r="B20">
            <v>0.96</v>
          </cell>
        </row>
        <row r="21">
          <cell r="B21">
            <v>0.95</v>
          </cell>
        </row>
        <row r="22">
          <cell r="B22">
            <v>0.95</v>
          </cell>
        </row>
        <row r="23">
          <cell r="B23">
            <v>0.95</v>
          </cell>
        </row>
        <row r="24">
          <cell r="B24">
            <v>0.94</v>
          </cell>
        </row>
        <row r="25">
          <cell r="B25">
            <v>0.94</v>
          </cell>
        </row>
        <row r="26">
          <cell r="B26">
            <v>0.93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_facs_creds.out"/>
    </sheetNames>
    <sheetDataSet>
      <sheetData sheetId="0">
        <row r="4">
          <cell r="G4">
            <v>0.26</v>
          </cell>
          <cell r="H4">
            <v>0.27</v>
          </cell>
          <cell r="I4">
            <v>0.27</v>
          </cell>
          <cell r="J4">
            <v>0.28</v>
          </cell>
          <cell r="K4">
            <v>0.28</v>
          </cell>
          <cell r="L4">
            <v>0.29</v>
          </cell>
          <cell r="M4">
            <v>0.29</v>
          </cell>
          <cell r="N4">
            <v>0.29</v>
          </cell>
          <cell r="O4">
            <v>0.3</v>
          </cell>
          <cell r="P4">
            <v>0.3</v>
          </cell>
          <cell r="Q4">
            <v>0.31</v>
          </cell>
          <cell r="R4">
            <v>0.31</v>
          </cell>
          <cell r="S4">
            <v>0.31</v>
          </cell>
          <cell r="T4">
            <v>0.32</v>
          </cell>
          <cell r="U4">
            <v>0.32</v>
          </cell>
          <cell r="V4">
            <v>0.33</v>
          </cell>
          <cell r="W4">
            <v>0.33</v>
          </cell>
          <cell r="X4">
            <v>0.33</v>
          </cell>
          <cell r="Y4">
            <v>0.34</v>
          </cell>
          <cell r="Z4">
            <v>0.34</v>
          </cell>
          <cell r="AA4">
            <v>0.35</v>
          </cell>
          <cell r="AB4">
            <v>0.35</v>
          </cell>
          <cell r="AC4">
            <v>0.35</v>
          </cell>
          <cell r="AD4">
            <v>0.36</v>
          </cell>
          <cell r="AE4">
            <v>0.36</v>
          </cell>
          <cell r="AF4">
            <v>0.37</v>
          </cell>
        </row>
        <row r="5">
          <cell r="G5">
            <v>0.23</v>
          </cell>
          <cell r="H5">
            <v>0.24</v>
          </cell>
          <cell r="I5">
            <v>0.24</v>
          </cell>
          <cell r="J5">
            <v>0.25</v>
          </cell>
          <cell r="K5">
            <v>0.25</v>
          </cell>
          <cell r="L5">
            <v>0.26</v>
          </cell>
          <cell r="M5">
            <v>0.26</v>
          </cell>
          <cell r="N5">
            <v>0.26</v>
          </cell>
          <cell r="O5">
            <v>0.27</v>
          </cell>
          <cell r="P5">
            <v>0.27</v>
          </cell>
          <cell r="Q5">
            <v>0.28</v>
          </cell>
          <cell r="R5">
            <v>0.28</v>
          </cell>
          <cell r="S5">
            <v>0.28</v>
          </cell>
          <cell r="T5">
            <v>0.29</v>
          </cell>
          <cell r="U5">
            <v>0.29</v>
          </cell>
          <cell r="V5">
            <v>0.3</v>
          </cell>
          <cell r="W5">
            <v>0.3</v>
          </cell>
          <cell r="X5">
            <v>0.3</v>
          </cell>
          <cell r="Y5">
            <v>0.31</v>
          </cell>
          <cell r="Z5">
            <v>0.31</v>
          </cell>
          <cell r="AA5">
            <v>0.32</v>
          </cell>
          <cell r="AB5">
            <v>0.32</v>
          </cell>
          <cell r="AC5">
            <v>0.32</v>
          </cell>
          <cell r="AD5">
            <v>0.33</v>
          </cell>
          <cell r="AE5">
            <v>0.33</v>
          </cell>
          <cell r="AF5">
            <v>0.34</v>
          </cell>
        </row>
        <row r="6">
          <cell r="G6">
            <v>0.23</v>
          </cell>
          <cell r="H6">
            <v>0.24</v>
          </cell>
          <cell r="I6">
            <v>0.24</v>
          </cell>
          <cell r="J6">
            <v>0.25</v>
          </cell>
          <cell r="K6">
            <v>0.25</v>
          </cell>
          <cell r="L6">
            <v>0.26</v>
          </cell>
          <cell r="M6">
            <v>0.26</v>
          </cell>
          <cell r="N6">
            <v>0.26</v>
          </cell>
          <cell r="O6">
            <v>0.27</v>
          </cell>
          <cell r="P6">
            <v>0.27</v>
          </cell>
          <cell r="Q6">
            <v>0.28</v>
          </cell>
          <cell r="R6">
            <v>0.28</v>
          </cell>
          <cell r="S6">
            <v>0.28</v>
          </cell>
          <cell r="T6">
            <v>0.29</v>
          </cell>
          <cell r="U6">
            <v>0.29</v>
          </cell>
          <cell r="V6">
            <v>0.3</v>
          </cell>
          <cell r="W6">
            <v>0.3</v>
          </cell>
          <cell r="X6">
            <v>0.3</v>
          </cell>
          <cell r="Y6">
            <v>0.31</v>
          </cell>
          <cell r="Z6">
            <v>0.31</v>
          </cell>
          <cell r="AA6">
            <v>0.32</v>
          </cell>
          <cell r="AB6">
            <v>0.32</v>
          </cell>
          <cell r="AC6">
            <v>0.32</v>
          </cell>
          <cell r="AD6">
            <v>0.33</v>
          </cell>
          <cell r="AE6">
            <v>0.33</v>
          </cell>
          <cell r="AF6">
            <v>0.34</v>
          </cell>
        </row>
        <row r="7">
          <cell r="G7">
            <v>0.23</v>
          </cell>
          <cell r="H7">
            <v>0.24</v>
          </cell>
          <cell r="I7">
            <v>0.24</v>
          </cell>
          <cell r="J7">
            <v>0.25</v>
          </cell>
          <cell r="K7">
            <v>0.25</v>
          </cell>
          <cell r="L7">
            <v>0.26</v>
          </cell>
          <cell r="M7">
            <v>0.26</v>
          </cell>
          <cell r="N7">
            <v>0.26</v>
          </cell>
          <cell r="O7">
            <v>0.27</v>
          </cell>
          <cell r="P7">
            <v>0.27</v>
          </cell>
          <cell r="Q7">
            <v>0.27</v>
          </cell>
          <cell r="R7">
            <v>0.28</v>
          </cell>
          <cell r="S7">
            <v>0.28</v>
          </cell>
          <cell r="T7">
            <v>0.29</v>
          </cell>
          <cell r="U7">
            <v>0.29</v>
          </cell>
          <cell r="V7">
            <v>0.29</v>
          </cell>
          <cell r="W7">
            <v>0.3</v>
          </cell>
          <cell r="X7">
            <v>0.3</v>
          </cell>
          <cell r="Y7">
            <v>0.31</v>
          </cell>
          <cell r="Z7">
            <v>0.31</v>
          </cell>
          <cell r="AA7">
            <v>0.31</v>
          </cell>
          <cell r="AB7">
            <v>0.32</v>
          </cell>
          <cell r="AC7">
            <v>0.32</v>
          </cell>
          <cell r="AD7">
            <v>0.33</v>
          </cell>
          <cell r="AE7">
            <v>0.33</v>
          </cell>
          <cell r="AF7">
            <v>0.33</v>
          </cell>
        </row>
        <row r="8">
          <cell r="G8">
            <v>0.26</v>
          </cell>
          <cell r="H8">
            <v>0.27</v>
          </cell>
          <cell r="I8">
            <v>0.27</v>
          </cell>
          <cell r="J8">
            <v>0.28</v>
          </cell>
          <cell r="K8">
            <v>0.28</v>
          </cell>
          <cell r="L8">
            <v>0.29</v>
          </cell>
          <cell r="M8">
            <v>0.29</v>
          </cell>
          <cell r="N8">
            <v>0.29</v>
          </cell>
          <cell r="O8">
            <v>0.3</v>
          </cell>
          <cell r="P8">
            <v>0.3</v>
          </cell>
          <cell r="Q8">
            <v>0.31</v>
          </cell>
          <cell r="R8">
            <v>0.31</v>
          </cell>
          <cell r="S8">
            <v>0.31</v>
          </cell>
          <cell r="T8">
            <v>0.32</v>
          </cell>
          <cell r="U8">
            <v>0.32</v>
          </cell>
          <cell r="V8">
            <v>0.33</v>
          </cell>
          <cell r="W8">
            <v>0.33</v>
          </cell>
          <cell r="X8">
            <v>0.33</v>
          </cell>
          <cell r="Y8">
            <v>0.34</v>
          </cell>
          <cell r="Z8">
            <v>0.34</v>
          </cell>
          <cell r="AA8">
            <v>0.35</v>
          </cell>
          <cell r="AB8">
            <v>0.35</v>
          </cell>
          <cell r="AC8">
            <v>0.35</v>
          </cell>
          <cell r="AD8">
            <v>0.36</v>
          </cell>
          <cell r="AE8">
            <v>0.36</v>
          </cell>
          <cell r="AF8">
            <v>0.37</v>
          </cell>
        </row>
        <row r="9">
          <cell r="G9">
            <v>0.26</v>
          </cell>
          <cell r="H9">
            <v>0.27</v>
          </cell>
          <cell r="I9">
            <v>0.27</v>
          </cell>
          <cell r="J9">
            <v>0.28</v>
          </cell>
          <cell r="K9">
            <v>0.28</v>
          </cell>
          <cell r="L9">
            <v>0.29</v>
          </cell>
          <cell r="M9">
            <v>0.29</v>
          </cell>
          <cell r="N9">
            <v>0.29</v>
          </cell>
          <cell r="O9">
            <v>0.3</v>
          </cell>
          <cell r="P9">
            <v>0.3</v>
          </cell>
          <cell r="Q9">
            <v>0.3</v>
          </cell>
          <cell r="R9">
            <v>0.31</v>
          </cell>
          <cell r="S9">
            <v>0.31</v>
          </cell>
          <cell r="T9">
            <v>0.32</v>
          </cell>
          <cell r="U9">
            <v>0.32</v>
          </cell>
          <cell r="V9">
            <v>0.32</v>
          </cell>
          <cell r="W9">
            <v>0.33</v>
          </cell>
          <cell r="X9">
            <v>0.33</v>
          </cell>
          <cell r="Y9">
            <v>0.34</v>
          </cell>
          <cell r="Z9">
            <v>0.34</v>
          </cell>
          <cell r="AA9">
            <v>0.34</v>
          </cell>
          <cell r="AB9">
            <v>0.35</v>
          </cell>
          <cell r="AC9">
            <v>0.35</v>
          </cell>
          <cell r="AD9">
            <v>0.36</v>
          </cell>
          <cell r="AE9">
            <v>0.36</v>
          </cell>
          <cell r="AF9">
            <v>0.36</v>
          </cell>
        </row>
        <row r="10">
          <cell r="G10">
            <v>0.29</v>
          </cell>
          <cell r="H10">
            <v>0.3</v>
          </cell>
          <cell r="I10">
            <v>0.3</v>
          </cell>
          <cell r="J10">
            <v>0.31</v>
          </cell>
          <cell r="K10">
            <v>0.31</v>
          </cell>
          <cell r="L10">
            <v>0.31</v>
          </cell>
          <cell r="M10">
            <v>0.32</v>
          </cell>
          <cell r="N10">
            <v>0.32</v>
          </cell>
          <cell r="O10">
            <v>0.33</v>
          </cell>
          <cell r="P10">
            <v>0.33</v>
          </cell>
          <cell r="Q10">
            <v>0.33</v>
          </cell>
          <cell r="R10">
            <v>0.34</v>
          </cell>
          <cell r="S10">
            <v>0.34</v>
          </cell>
          <cell r="T10">
            <v>0.35</v>
          </cell>
          <cell r="U10">
            <v>0.35</v>
          </cell>
          <cell r="V10">
            <v>0.35</v>
          </cell>
          <cell r="W10">
            <v>0.36</v>
          </cell>
          <cell r="X10">
            <v>0.36</v>
          </cell>
          <cell r="Y10">
            <v>0.37</v>
          </cell>
          <cell r="Z10">
            <v>0.37</v>
          </cell>
          <cell r="AA10">
            <v>0.37</v>
          </cell>
          <cell r="AB10">
            <v>0.38</v>
          </cell>
          <cell r="AC10">
            <v>0.38</v>
          </cell>
          <cell r="AD10">
            <v>0.39</v>
          </cell>
          <cell r="AE10">
            <v>0.39</v>
          </cell>
          <cell r="AF10">
            <v>0.39</v>
          </cell>
        </row>
        <row r="11">
          <cell r="G11">
            <v>0.23</v>
          </cell>
          <cell r="H11">
            <v>0.24</v>
          </cell>
          <cell r="I11">
            <v>0.24</v>
          </cell>
          <cell r="J11">
            <v>0.25</v>
          </cell>
          <cell r="K11">
            <v>0.25</v>
          </cell>
          <cell r="L11">
            <v>0.26</v>
          </cell>
          <cell r="M11">
            <v>0.26</v>
          </cell>
          <cell r="N11">
            <v>0.26</v>
          </cell>
          <cell r="O11">
            <v>0.27</v>
          </cell>
          <cell r="P11">
            <v>0.27</v>
          </cell>
          <cell r="Q11">
            <v>0.28</v>
          </cell>
          <cell r="R11">
            <v>0.28</v>
          </cell>
          <cell r="S11">
            <v>0.28</v>
          </cell>
          <cell r="T11">
            <v>0.29</v>
          </cell>
          <cell r="U11">
            <v>0.29</v>
          </cell>
          <cell r="V11">
            <v>0.3</v>
          </cell>
          <cell r="W11">
            <v>0.3</v>
          </cell>
          <cell r="X11">
            <v>0.3</v>
          </cell>
          <cell r="Y11">
            <v>0.31</v>
          </cell>
          <cell r="Z11">
            <v>0.31</v>
          </cell>
          <cell r="AA11">
            <v>0.32</v>
          </cell>
          <cell r="AB11">
            <v>0.32</v>
          </cell>
          <cell r="AC11">
            <v>0.32</v>
          </cell>
          <cell r="AD11">
            <v>0.33</v>
          </cell>
          <cell r="AE11">
            <v>0.33</v>
          </cell>
          <cell r="AF11">
            <v>0.34</v>
          </cell>
        </row>
        <row r="12">
          <cell r="G12">
            <v>0.29</v>
          </cell>
          <cell r="H12">
            <v>0.3</v>
          </cell>
          <cell r="I12">
            <v>0.3</v>
          </cell>
          <cell r="J12">
            <v>0.31</v>
          </cell>
          <cell r="K12">
            <v>0.31</v>
          </cell>
          <cell r="L12">
            <v>0.32</v>
          </cell>
          <cell r="M12">
            <v>0.32</v>
          </cell>
          <cell r="N12">
            <v>0.32</v>
          </cell>
          <cell r="O12">
            <v>0.33</v>
          </cell>
          <cell r="P12">
            <v>0.33</v>
          </cell>
          <cell r="Q12">
            <v>0.34</v>
          </cell>
          <cell r="R12">
            <v>0.34</v>
          </cell>
          <cell r="S12">
            <v>0.34</v>
          </cell>
          <cell r="T12">
            <v>0.35</v>
          </cell>
          <cell r="U12">
            <v>0.35</v>
          </cell>
          <cell r="V12">
            <v>0.36</v>
          </cell>
          <cell r="W12">
            <v>0.36</v>
          </cell>
          <cell r="X12">
            <v>0.36</v>
          </cell>
          <cell r="Y12">
            <v>0.37</v>
          </cell>
          <cell r="Z12">
            <v>0.37</v>
          </cell>
          <cell r="AA12">
            <v>0.38</v>
          </cell>
          <cell r="AB12">
            <v>0.38</v>
          </cell>
          <cell r="AC12">
            <v>0.35</v>
          </cell>
          <cell r="AD12">
            <v>0.36</v>
          </cell>
          <cell r="AE12">
            <v>0.36</v>
          </cell>
          <cell r="AF12">
            <v>0.37</v>
          </cell>
        </row>
        <row r="13">
          <cell r="G13">
            <v>0.23</v>
          </cell>
          <cell r="H13">
            <v>0.24</v>
          </cell>
          <cell r="I13">
            <v>0.24</v>
          </cell>
          <cell r="J13">
            <v>0.25</v>
          </cell>
          <cell r="K13">
            <v>0.25</v>
          </cell>
          <cell r="L13">
            <v>0.26</v>
          </cell>
          <cell r="M13">
            <v>0.26</v>
          </cell>
          <cell r="N13">
            <v>0.26</v>
          </cell>
          <cell r="O13">
            <v>0.27</v>
          </cell>
          <cell r="P13">
            <v>0.27</v>
          </cell>
          <cell r="Q13">
            <v>0.28</v>
          </cell>
          <cell r="R13">
            <v>0.28</v>
          </cell>
          <cell r="S13">
            <v>0.28</v>
          </cell>
          <cell r="T13">
            <v>0.29</v>
          </cell>
          <cell r="U13">
            <v>0.29</v>
          </cell>
          <cell r="V13">
            <v>0.3</v>
          </cell>
          <cell r="W13">
            <v>0.3</v>
          </cell>
          <cell r="X13">
            <v>0.3</v>
          </cell>
          <cell r="Y13">
            <v>0.31</v>
          </cell>
          <cell r="Z13">
            <v>0.31</v>
          </cell>
          <cell r="AA13">
            <v>0.32</v>
          </cell>
          <cell r="AB13">
            <v>0.32</v>
          </cell>
          <cell r="AC13">
            <v>0.32</v>
          </cell>
          <cell r="AD13">
            <v>0.33</v>
          </cell>
          <cell r="AE13">
            <v>0.33</v>
          </cell>
          <cell r="AF13">
            <v>0.34</v>
          </cell>
        </row>
        <row r="14">
          <cell r="G14">
            <v>0.29</v>
          </cell>
          <cell r="H14">
            <v>0.3</v>
          </cell>
          <cell r="I14">
            <v>0.3</v>
          </cell>
          <cell r="J14">
            <v>0.31</v>
          </cell>
          <cell r="K14">
            <v>0.31</v>
          </cell>
          <cell r="L14">
            <v>0.31</v>
          </cell>
          <cell r="M14">
            <v>0.32</v>
          </cell>
          <cell r="N14">
            <v>0.32</v>
          </cell>
          <cell r="O14">
            <v>0.33</v>
          </cell>
          <cell r="P14">
            <v>0.33</v>
          </cell>
          <cell r="Q14">
            <v>0.33</v>
          </cell>
          <cell r="R14">
            <v>0.34</v>
          </cell>
          <cell r="S14">
            <v>0.34</v>
          </cell>
          <cell r="T14">
            <v>0.35</v>
          </cell>
          <cell r="U14">
            <v>0.35</v>
          </cell>
          <cell r="V14">
            <v>0.35</v>
          </cell>
          <cell r="W14">
            <v>0.36</v>
          </cell>
          <cell r="X14">
            <v>0.36</v>
          </cell>
          <cell r="Y14">
            <v>0.37</v>
          </cell>
          <cell r="Z14">
            <v>0.37</v>
          </cell>
          <cell r="AA14">
            <v>0.37</v>
          </cell>
          <cell r="AB14">
            <v>0.38</v>
          </cell>
          <cell r="AC14">
            <v>0.38</v>
          </cell>
          <cell r="AD14">
            <v>0.39</v>
          </cell>
          <cell r="AE14">
            <v>0.39</v>
          </cell>
          <cell r="AF14">
            <v>0.39</v>
          </cell>
        </row>
        <row r="15">
          <cell r="G15">
            <v>0.29</v>
          </cell>
          <cell r="H15">
            <v>0.3</v>
          </cell>
          <cell r="I15">
            <v>0.3</v>
          </cell>
          <cell r="J15">
            <v>0.31</v>
          </cell>
          <cell r="K15">
            <v>0.31</v>
          </cell>
          <cell r="L15">
            <v>0.32</v>
          </cell>
          <cell r="M15">
            <v>0.32</v>
          </cell>
          <cell r="N15">
            <v>0.32</v>
          </cell>
          <cell r="O15">
            <v>0.33</v>
          </cell>
          <cell r="P15">
            <v>0.33</v>
          </cell>
          <cell r="Q15">
            <v>0.34</v>
          </cell>
          <cell r="R15">
            <v>0.34</v>
          </cell>
          <cell r="S15">
            <v>0.34</v>
          </cell>
          <cell r="T15">
            <v>0.35</v>
          </cell>
          <cell r="U15">
            <v>0.35</v>
          </cell>
          <cell r="V15">
            <v>0.36</v>
          </cell>
          <cell r="W15">
            <v>0.36</v>
          </cell>
          <cell r="X15">
            <v>0.36</v>
          </cell>
          <cell r="Y15">
            <v>0.37</v>
          </cell>
          <cell r="Z15">
            <v>0.37</v>
          </cell>
          <cell r="AA15">
            <v>0.37</v>
          </cell>
          <cell r="AB15">
            <v>0.38</v>
          </cell>
          <cell r="AC15">
            <v>0.38</v>
          </cell>
          <cell r="AD15">
            <v>0.39</v>
          </cell>
          <cell r="AE15">
            <v>0.39</v>
          </cell>
          <cell r="AF15">
            <v>0.39</v>
          </cell>
        </row>
        <row r="16">
          <cell r="G16">
            <v>0.29</v>
          </cell>
          <cell r="H16">
            <v>0.3</v>
          </cell>
          <cell r="I16">
            <v>0.3</v>
          </cell>
          <cell r="J16">
            <v>0.31</v>
          </cell>
          <cell r="K16">
            <v>0.31</v>
          </cell>
          <cell r="L16">
            <v>0.31</v>
          </cell>
          <cell r="M16">
            <v>0.32</v>
          </cell>
          <cell r="N16">
            <v>0.32</v>
          </cell>
          <cell r="O16">
            <v>0.33</v>
          </cell>
          <cell r="P16">
            <v>0.33</v>
          </cell>
          <cell r="Q16">
            <v>0.33</v>
          </cell>
          <cell r="R16">
            <v>0.34</v>
          </cell>
          <cell r="S16">
            <v>0.34</v>
          </cell>
          <cell r="T16">
            <v>0.35</v>
          </cell>
          <cell r="U16">
            <v>0.35</v>
          </cell>
          <cell r="V16">
            <v>0.35</v>
          </cell>
          <cell r="W16">
            <v>0.36</v>
          </cell>
          <cell r="X16">
            <v>0.36</v>
          </cell>
          <cell r="Y16">
            <v>0.37</v>
          </cell>
          <cell r="Z16">
            <v>0.37</v>
          </cell>
          <cell r="AA16">
            <v>0.37</v>
          </cell>
          <cell r="AB16">
            <v>0.38</v>
          </cell>
          <cell r="AC16">
            <v>0.38</v>
          </cell>
          <cell r="AD16">
            <v>0.39</v>
          </cell>
          <cell r="AE16">
            <v>0.39</v>
          </cell>
          <cell r="AF16">
            <v>0.39</v>
          </cell>
        </row>
        <row r="19">
          <cell r="G19">
            <v>0.24</v>
          </cell>
          <cell r="H19">
            <v>0.24</v>
          </cell>
          <cell r="I19">
            <v>0.25</v>
          </cell>
          <cell r="J19">
            <v>0.25</v>
          </cell>
          <cell r="K19">
            <v>0.26</v>
          </cell>
          <cell r="L19">
            <v>0.26</v>
          </cell>
          <cell r="M19">
            <v>0.26</v>
          </cell>
          <cell r="N19">
            <v>0.27</v>
          </cell>
          <cell r="O19">
            <v>0.27</v>
          </cell>
          <cell r="P19">
            <v>0.27</v>
          </cell>
          <cell r="Q19">
            <v>0.28</v>
          </cell>
          <cell r="R19">
            <v>0.28</v>
          </cell>
          <cell r="S19">
            <v>0.28</v>
          </cell>
          <cell r="T19">
            <v>0.29</v>
          </cell>
          <cell r="U19">
            <v>0.29</v>
          </cell>
          <cell r="V19">
            <v>0.3</v>
          </cell>
          <cell r="W19">
            <v>0.3</v>
          </cell>
          <cell r="X19">
            <v>0.3</v>
          </cell>
          <cell r="Y19">
            <v>0.31</v>
          </cell>
          <cell r="Z19">
            <v>0.31</v>
          </cell>
          <cell r="AA19">
            <v>0.31</v>
          </cell>
          <cell r="AB19">
            <v>0.32</v>
          </cell>
          <cell r="AC19">
            <v>0.32</v>
          </cell>
          <cell r="AD19">
            <v>0.32</v>
          </cell>
          <cell r="AE19">
            <v>0.33</v>
          </cell>
          <cell r="AF19">
            <v>0.33</v>
          </cell>
        </row>
        <row r="20">
          <cell r="G20">
            <v>0.17</v>
          </cell>
          <cell r="H20">
            <v>0.17</v>
          </cell>
          <cell r="I20">
            <v>0.18</v>
          </cell>
          <cell r="J20">
            <v>0.18</v>
          </cell>
          <cell r="K20">
            <v>0.18</v>
          </cell>
          <cell r="L20">
            <v>0.18</v>
          </cell>
          <cell r="M20">
            <v>0.19</v>
          </cell>
          <cell r="N20">
            <v>0.19</v>
          </cell>
          <cell r="O20">
            <v>0.19</v>
          </cell>
          <cell r="P20">
            <v>0.2</v>
          </cell>
          <cell r="Q20">
            <v>0.2</v>
          </cell>
          <cell r="R20">
            <v>0.2</v>
          </cell>
          <cell r="S20">
            <v>0.2</v>
          </cell>
          <cell r="T20">
            <v>0.21</v>
          </cell>
          <cell r="U20">
            <v>0.21</v>
          </cell>
          <cell r="V20">
            <v>0.21</v>
          </cell>
          <cell r="W20">
            <v>0.22</v>
          </cell>
          <cell r="X20">
            <v>0.22</v>
          </cell>
          <cell r="Y20">
            <v>0.22</v>
          </cell>
          <cell r="Z20">
            <v>0.22</v>
          </cell>
          <cell r="AA20">
            <v>0.23</v>
          </cell>
          <cell r="AB20">
            <v>0.23</v>
          </cell>
          <cell r="AC20">
            <v>0.23</v>
          </cell>
          <cell r="AD20">
            <v>0.24</v>
          </cell>
          <cell r="AE20">
            <v>0.24</v>
          </cell>
          <cell r="AF20">
            <v>0.24</v>
          </cell>
        </row>
        <row r="21">
          <cell r="G21">
            <v>0.13</v>
          </cell>
          <cell r="H21">
            <v>0.14</v>
          </cell>
          <cell r="I21">
            <v>0.14</v>
          </cell>
          <cell r="J21">
            <v>0.14</v>
          </cell>
          <cell r="K21">
            <v>0.14</v>
          </cell>
          <cell r="L21">
            <v>0.15</v>
          </cell>
          <cell r="M21">
            <v>0.15</v>
          </cell>
          <cell r="N21">
            <v>0.15</v>
          </cell>
          <cell r="O21">
            <v>0.15</v>
          </cell>
          <cell r="P21">
            <v>0.15</v>
          </cell>
          <cell r="Q21">
            <v>0.16</v>
          </cell>
          <cell r="R21">
            <v>0.16</v>
          </cell>
          <cell r="S21">
            <v>0.16</v>
          </cell>
          <cell r="T21">
            <v>0.16</v>
          </cell>
          <cell r="U21">
            <v>0.17</v>
          </cell>
          <cell r="V21">
            <v>0.17</v>
          </cell>
          <cell r="W21">
            <v>0.17</v>
          </cell>
          <cell r="X21">
            <v>0.17</v>
          </cell>
          <cell r="Y21">
            <v>0.18</v>
          </cell>
          <cell r="Z21">
            <v>0.18</v>
          </cell>
          <cell r="AA21">
            <v>0.18</v>
          </cell>
          <cell r="AB21">
            <v>0.18</v>
          </cell>
          <cell r="AC21">
            <v>0.18</v>
          </cell>
          <cell r="AD21">
            <v>0.19</v>
          </cell>
          <cell r="AE21">
            <v>0.19</v>
          </cell>
          <cell r="AF21">
            <v>0.19</v>
          </cell>
        </row>
        <row r="22">
          <cell r="G22">
            <v>0.18</v>
          </cell>
          <cell r="H22">
            <v>0.19</v>
          </cell>
          <cell r="I22">
            <v>0.19</v>
          </cell>
          <cell r="J22">
            <v>0.19</v>
          </cell>
          <cell r="K22">
            <v>0.2</v>
          </cell>
          <cell r="L22">
            <v>0.2</v>
          </cell>
          <cell r="M22">
            <v>0.2</v>
          </cell>
          <cell r="N22">
            <v>0.2</v>
          </cell>
          <cell r="O22">
            <v>0.21</v>
          </cell>
          <cell r="P22">
            <v>0.21</v>
          </cell>
          <cell r="Q22">
            <v>0.21</v>
          </cell>
          <cell r="R22">
            <v>0.22</v>
          </cell>
          <cell r="S22">
            <v>0.22</v>
          </cell>
          <cell r="T22">
            <v>0.22</v>
          </cell>
          <cell r="U22">
            <v>0.23</v>
          </cell>
          <cell r="V22">
            <v>0.23</v>
          </cell>
          <cell r="W22">
            <v>0.23</v>
          </cell>
          <cell r="X22">
            <v>0.24</v>
          </cell>
          <cell r="Y22">
            <v>0.24</v>
          </cell>
          <cell r="Z22">
            <v>0.24</v>
          </cell>
          <cell r="AA22">
            <v>0.24</v>
          </cell>
          <cell r="AB22">
            <v>0.25</v>
          </cell>
          <cell r="AC22">
            <v>0.25</v>
          </cell>
          <cell r="AD22">
            <v>0.25</v>
          </cell>
          <cell r="AE22">
            <v>0.26</v>
          </cell>
          <cell r="AF22">
            <v>0.26</v>
          </cell>
        </row>
        <row r="23">
          <cell r="G23">
            <v>0.21</v>
          </cell>
          <cell r="H23">
            <v>0.22</v>
          </cell>
          <cell r="I23">
            <v>0.22</v>
          </cell>
          <cell r="J23">
            <v>0.22</v>
          </cell>
          <cell r="K23">
            <v>0.23</v>
          </cell>
          <cell r="L23">
            <v>0.23</v>
          </cell>
          <cell r="M23">
            <v>0.23</v>
          </cell>
          <cell r="N23">
            <v>0.23</v>
          </cell>
          <cell r="O23">
            <v>0.24</v>
          </cell>
          <cell r="P23">
            <v>0.24</v>
          </cell>
          <cell r="Q23">
            <v>0.24</v>
          </cell>
          <cell r="R23">
            <v>0.25</v>
          </cell>
          <cell r="S23">
            <v>0.25</v>
          </cell>
          <cell r="T23">
            <v>0.25</v>
          </cell>
          <cell r="U23">
            <v>0.26</v>
          </cell>
          <cell r="V23">
            <v>0.26</v>
          </cell>
          <cell r="W23">
            <v>0.26</v>
          </cell>
          <cell r="X23">
            <v>0.27</v>
          </cell>
          <cell r="Y23">
            <v>0.27</v>
          </cell>
          <cell r="Z23">
            <v>0.27</v>
          </cell>
          <cell r="AA23">
            <v>0.28</v>
          </cell>
          <cell r="AB23">
            <v>0.28</v>
          </cell>
          <cell r="AC23">
            <v>0.28</v>
          </cell>
          <cell r="AD23">
            <v>0.29</v>
          </cell>
          <cell r="AE23">
            <v>0.29</v>
          </cell>
          <cell r="AF23">
            <v>0.29</v>
          </cell>
        </row>
        <row r="24">
          <cell r="G24">
            <v>0.19</v>
          </cell>
          <cell r="H24">
            <v>0.19</v>
          </cell>
          <cell r="I24">
            <v>0.2</v>
          </cell>
          <cell r="J24">
            <v>0.2</v>
          </cell>
          <cell r="K24">
            <v>0.2</v>
          </cell>
          <cell r="L24">
            <v>0.21</v>
          </cell>
          <cell r="M24">
            <v>0.21</v>
          </cell>
          <cell r="N24">
            <v>0.21</v>
          </cell>
          <cell r="O24">
            <v>0.21</v>
          </cell>
          <cell r="P24">
            <v>0.22</v>
          </cell>
          <cell r="Q24">
            <v>0.22</v>
          </cell>
          <cell r="R24">
            <v>0.22</v>
          </cell>
          <cell r="S24">
            <v>0.23</v>
          </cell>
          <cell r="T24">
            <v>0.23</v>
          </cell>
          <cell r="U24">
            <v>0.23</v>
          </cell>
          <cell r="V24">
            <v>0.23</v>
          </cell>
          <cell r="W24">
            <v>0.24</v>
          </cell>
          <cell r="X24">
            <v>0.24</v>
          </cell>
          <cell r="Y24">
            <v>0.24</v>
          </cell>
          <cell r="Z24">
            <v>0.25</v>
          </cell>
          <cell r="AA24">
            <v>0.25</v>
          </cell>
          <cell r="AB24">
            <v>0.25</v>
          </cell>
          <cell r="AC24">
            <v>0.26</v>
          </cell>
          <cell r="AD24">
            <v>0.26</v>
          </cell>
          <cell r="AE24">
            <v>0.26</v>
          </cell>
          <cell r="AF24">
            <v>0.26</v>
          </cell>
        </row>
        <row r="25">
          <cell r="G25">
            <v>0.23</v>
          </cell>
          <cell r="H25">
            <v>0.23</v>
          </cell>
          <cell r="I25">
            <v>0.24</v>
          </cell>
          <cell r="J25">
            <v>0.24</v>
          </cell>
          <cell r="K25">
            <v>0.24</v>
          </cell>
          <cell r="L25">
            <v>0.25</v>
          </cell>
          <cell r="M25">
            <v>0.25</v>
          </cell>
          <cell r="N25">
            <v>0.25</v>
          </cell>
          <cell r="O25">
            <v>0.26</v>
          </cell>
          <cell r="P25">
            <v>0.26</v>
          </cell>
          <cell r="Q25">
            <v>0.26</v>
          </cell>
          <cell r="R25">
            <v>0.26</v>
          </cell>
          <cell r="S25">
            <v>0.27</v>
          </cell>
          <cell r="T25">
            <v>0.27</v>
          </cell>
          <cell r="U25">
            <v>0.27</v>
          </cell>
          <cell r="V25">
            <v>0.28</v>
          </cell>
          <cell r="W25">
            <v>0.28</v>
          </cell>
          <cell r="X25">
            <v>0.28</v>
          </cell>
          <cell r="Y25">
            <v>0.29</v>
          </cell>
          <cell r="Z25">
            <v>0.29</v>
          </cell>
          <cell r="AA25">
            <v>0.29</v>
          </cell>
          <cell r="AB25">
            <v>0.3</v>
          </cell>
          <cell r="AC25">
            <v>0.3</v>
          </cell>
          <cell r="AD25">
            <v>0.3</v>
          </cell>
          <cell r="AE25">
            <v>0.31</v>
          </cell>
          <cell r="AF25">
            <v>0.31</v>
          </cell>
        </row>
        <row r="26">
          <cell r="G26">
            <v>0.13</v>
          </cell>
          <cell r="H26">
            <v>0.13</v>
          </cell>
          <cell r="I26">
            <v>0.13</v>
          </cell>
          <cell r="J26">
            <v>0.13</v>
          </cell>
          <cell r="K26">
            <v>0.14</v>
          </cell>
          <cell r="L26">
            <v>0.14</v>
          </cell>
          <cell r="M26">
            <v>0.14</v>
          </cell>
          <cell r="N26">
            <v>0.14</v>
          </cell>
          <cell r="O26">
            <v>0.15</v>
          </cell>
          <cell r="P26">
            <v>0.15</v>
          </cell>
          <cell r="Q26">
            <v>0.15</v>
          </cell>
          <cell r="R26">
            <v>0.15</v>
          </cell>
          <cell r="S26">
            <v>0.15</v>
          </cell>
          <cell r="T26">
            <v>0.16</v>
          </cell>
          <cell r="U26">
            <v>0.16</v>
          </cell>
          <cell r="V26">
            <v>0.16</v>
          </cell>
          <cell r="W26">
            <v>0.16</v>
          </cell>
          <cell r="X26">
            <v>0.17</v>
          </cell>
          <cell r="Y26">
            <v>0.17</v>
          </cell>
          <cell r="Z26">
            <v>0.17</v>
          </cell>
          <cell r="AA26">
            <v>0.17</v>
          </cell>
          <cell r="AB26">
            <v>0.17</v>
          </cell>
          <cell r="AC26">
            <v>0.18</v>
          </cell>
          <cell r="AD26">
            <v>0.18</v>
          </cell>
          <cell r="AE26">
            <v>0.18</v>
          </cell>
          <cell r="AF26">
            <v>0.18</v>
          </cell>
        </row>
        <row r="27">
          <cell r="G27">
            <v>0.27</v>
          </cell>
          <cell r="H27">
            <v>0.28</v>
          </cell>
          <cell r="I27">
            <v>0.28</v>
          </cell>
          <cell r="J27">
            <v>0.29</v>
          </cell>
          <cell r="K27">
            <v>0.29</v>
          </cell>
          <cell r="L27">
            <v>0.3</v>
          </cell>
          <cell r="M27">
            <v>0.3</v>
          </cell>
          <cell r="N27">
            <v>0.3</v>
          </cell>
          <cell r="O27">
            <v>0.31</v>
          </cell>
          <cell r="P27">
            <v>0.31</v>
          </cell>
          <cell r="Q27">
            <v>0.31</v>
          </cell>
          <cell r="R27">
            <v>0.32</v>
          </cell>
          <cell r="S27">
            <v>0.32</v>
          </cell>
          <cell r="T27">
            <v>0.33</v>
          </cell>
          <cell r="U27">
            <v>0.33</v>
          </cell>
          <cell r="V27">
            <v>0.33</v>
          </cell>
          <cell r="W27">
            <v>0.34</v>
          </cell>
          <cell r="X27">
            <v>0.34</v>
          </cell>
          <cell r="Y27">
            <v>0.34</v>
          </cell>
          <cell r="Z27">
            <v>0.35</v>
          </cell>
          <cell r="AA27">
            <v>0.35</v>
          </cell>
          <cell r="AB27">
            <v>0.36</v>
          </cell>
          <cell r="AC27">
            <v>0.33</v>
          </cell>
          <cell r="AD27">
            <v>0.34</v>
          </cell>
          <cell r="AE27">
            <v>0.34</v>
          </cell>
          <cell r="AF27">
            <v>0.34</v>
          </cell>
        </row>
        <row r="28">
          <cell r="G28">
            <v>0.17</v>
          </cell>
          <cell r="H28">
            <v>0.17</v>
          </cell>
          <cell r="I28">
            <v>0.18</v>
          </cell>
          <cell r="J28">
            <v>0.18</v>
          </cell>
          <cell r="K28">
            <v>0.18</v>
          </cell>
          <cell r="L28">
            <v>0.18</v>
          </cell>
          <cell r="M28">
            <v>0.19</v>
          </cell>
          <cell r="N28">
            <v>0.19</v>
          </cell>
          <cell r="O28">
            <v>0.19</v>
          </cell>
          <cell r="P28">
            <v>0.2</v>
          </cell>
          <cell r="Q28">
            <v>0.2</v>
          </cell>
          <cell r="R28">
            <v>0.2</v>
          </cell>
          <cell r="S28">
            <v>0.2</v>
          </cell>
          <cell r="T28">
            <v>0.21</v>
          </cell>
          <cell r="U28">
            <v>0.21</v>
          </cell>
          <cell r="V28">
            <v>0.21</v>
          </cell>
          <cell r="W28">
            <v>0.22</v>
          </cell>
          <cell r="X28">
            <v>0.22</v>
          </cell>
          <cell r="Y28">
            <v>0.22</v>
          </cell>
          <cell r="Z28">
            <v>0.22</v>
          </cell>
          <cell r="AA28">
            <v>0.23</v>
          </cell>
          <cell r="AB28">
            <v>0.23</v>
          </cell>
          <cell r="AC28">
            <v>0.23</v>
          </cell>
          <cell r="AD28">
            <v>0.24</v>
          </cell>
          <cell r="AE28">
            <v>0.24</v>
          </cell>
          <cell r="AF28">
            <v>0.24</v>
          </cell>
        </row>
        <row r="29">
          <cell r="G29">
            <v>0.25</v>
          </cell>
          <cell r="H29">
            <v>0.26</v>
          </cell>
          <cell r="I29">
            <v>0.26</v>
          </cell>
          <cell r="J29">
            <v>0.26</v>
          </cell>
          <cell r="K29">
            <v>0.27</v>
          </cell>
          <cell r="L29">
            <v>0.27</v>
          </cell>
          <cell r="M29">
            <v>0.27</v>
          </cell>
          <cell r="N29">
            <v>0.28</v>
          </cell>
          <cell r="O29">
            <v>0.28</v>
          </cell>
          <cell r="P29">
            <v>0.28</v>
          </cell>
          <cell r="Q29">
            <v>0.29</v>
          </cell>
          <cell r="R29">
            <v>0.29</v>
          </cell>
          <cell r="S29">
            <v>0.29</v>
          </cell>
          <cell r="T29">
            <v>0.3</v>
          </cell>
          <cell r="U29">
            <v>0.3</v>
          </cell>
          <cell r="V29">
            <v>0.3</v>
          </cell>
          <cell r="W29">
            <v>0.31</v>
          </cell>
          <cell r="X29">
            <v>0.31</v>
          </cell>
          <cell r="Y29">
            <v>0.31</v>
          </cell>
          <cell r="Z29">
            <v>0.32</v>
          </cell>
          <cell r="AA29">
            <v>0.32</v>
          </cell>
          <cell r="AB29">
            <v>0.32</v>
          </cell>
          <cell r="AC29">
            <v>0.33</v>
          </cell>
          <cell r="AD29">
            <v>0.33</v>
          </cell>
          <cell r="AE29">
            <v>0.33</v>
          </cell>
          <cell r="AF29">
            <v>0.34</v>
          </cell>
        </row>
        <row r="30">
          <cell r="G30">
            <v>0.23</v>
          </cell>
          <cell r="H30">
            <v>0.23</v>
          </cell>
          <cell r="I30">
            <v>0.24</v>
          </cell>
          <cell r="J30">
            <v>0.24</v>
          </cell>
          <cell r="K30">
            <v>0.24</v>
          </cell>
          <cell r="L30">
            <v>0.25</v>
          </cell>
          <cell r="M30">
            <v>0.25</v>
          </cell>
          <cell r="N30">
            <v>0.25</v>
          </cell>
          <cell r="O30">
            <v>0.26</v>
          </cell>
          <cell r="P30">
            <v>0.26</v>
          </cell>
          <cell r="Q30">
            <v>0.26</v>
          </cell>
          <cell r="R30">
            <v>0.26</v>
          </cell>
          <cell r="S30">
            <v>0.27</v>
          </cell>
          <cell r="T30">
            <v>0.27</v>
          </cell>
          <cell r="U30">
            <v>0.27</v>
          </cell>
          <cell r="V30">
            <v>0.28</v>
          </cell>
          <cell r="W30">
            <v>0.28</v>
          </cell>
          <cell r="X30">
            <v>0.28</v>
          </cell>
          <cell r="Y30">
            <v>0.29</v>
          </cell>
          <cell r="Z30">
            <v>0.29</v>
          </cell>
          <cell r="AA30">
            <v>0.29</v>
          </cell>
          <cell r="AB30">
            <v>0.3</v>
          </cell>
          <cell r="AC30">
            <v>0.3</v>
          </cell>
          <cell r="AD30">
            <v>0.3</v>
          </cell>
          <cell r="AE30">
            <v>0.31</v>
          </cell>
          <cell r="AF30">
            <v>0.31</v>
          </cell>
        </row>
        <row r="31">
          <cell r="G31">
            <v>0.25</v>
          </cell>
          <cell r="H31">
            <v>0.25</v>
          </cell>
          <cell r="I31">
            <v>0.26</v>
          </cell>
          <cell r="J31">
            <v>0.26</v>
          </cell>
          <cell r="K31">
            <v>0.26</v>
          </cell>
          <cell r="L31">
            <v>0.27</v>
          </cell>
          <cell r="M31">
            <v>0.27</v>
          </cell>
          <cell r="N31">
            <v>0.27</v>
          </cell>
          <cell r="O31">
            <v>0.28</v>
          </cell>
          <cell r="P31">
            <v>0.28</v>
          </cell>
          <cell r="Q31">
            <v>0.28</v>
          </cell>
          <cell r="R31">
            <v>0.29</v>
          </cell>
          <cell r="S31">
            <v>0.29</v>
          </cell>
          <cell r="T31">
            <v>0.3</v>
          </cell>
          <cell r="U31">
            <v>0.3</v>
          </cell>
          <cell r="V31">
            <v>0.3</v>
          </cell>
          <cell r="W31">
            <v>0.31</v>
          </cell>
          <cell r="X31">
            <v>0.31</v>
          </cell>
          <cell r="Y31">
            <v>0.31</v>
          </cell>
          <cell r="Z31">
            <v>0.32</v>
          </cell>
          <cell r="AA31">
            <v>0.32</v>
          </cell>
          <cell r="AB31">
            <v>0.32</v>
          </cell>
          <cell r="AC31">
            <v>0.33</v>
          </cell>
          <cell r="AD31">
            <v>0.33</v>
          </cell>
          <cell r="AE31">
            <v>0.33</v>
          </cell>
          <cell r="AF31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f_1a"/>
    </sheetNames>
    <sheetDataSet>
      <sheetData sheetId="0">
        <row r="1">
          <cell r="B1">
            <v>1.43</v>
          </cell>
        </row>
        <row r="2">
          <cell r="B2">
            <v>1.43</v>
          </cell>
        </row>
        <row r="3">
          <cell r="B3">
            <v>1.43</v>
          </cell>
        </row>
        <row r="4">
          <cell r="B4">
            <v>1.31</v>
          </cell>
        </row>
        <row r="5">
          <cell r="B5">
            <v>1.13</v>
          </cell>
        </row>
        <row r="6">
          <cell r="B6">
            <v>1</v>
          </cell>
        </row>
        <row r="7">
          <cell r="B7">
            <v>0.99</v>
          </cell>
        </row>
        <row r="8">
          <cell r="B8">
            <v>0.99</v>
          </cell>
        </row>
        <row r="9">
          <cell r="B9">
            <v>0.97</v>
          </cell>
        </row>
        <row r="10">
          <cell r="B10">
            <v>0.95</v>
          </cell>
        </row>
        <row r="11">
          <cell r="B11">
            <v>0.93</v>
          </cell>
        </row>
        <row r="12">
          <cell r="B12">
            <v>0.92</v>
          </cell>
        </row>
        <row r="13">
          <cell r="B13">
            <v>0.91</v>
          </cell>
        </row>
        <row r="14">
          <cell r="B14">
            <v>0.9</v>
          </cell>
        </row>
        <row r="15">
          <cell r="B15">
            <v>0.89</v>
          </cell>
        </row>
        <row r="16">
          <cell r="B16">
            <v>0.88</v>
          </cell>
        </row>
        <row r="17">
          <cell r="B17">
            <v>0.87</v>
          </cell>
        </row>
        <row r="18">
          <cell r="B18">
            <v>0.86</v>
          </cell>
        </row>
        <row r="19">
          <cell r="B19">
            <v>0.85</v>
          </cell>
        </row>
        <row r="20">
          <cell r="B20">
            <v>0.84</v>
          </cell>
        </row>
        <row r="21">
          <cell r="B21">
            <v>0.84</v>
          </cell>
        </row>
        <row r="22">
          <cell r="B22">
            <v>0.83</v>
          </cell>
        </row>
        <row r="23">
          <cell r="B23">
            <v>0.82</v>
          </cell>
        </row>
        <row r="24">
          <cell r="B24">
            <v>0.82</v>
          </cell>
        </row>
        <row r="25">
          <cell r="B25">
            <v>0.81</v>
          </cell>
        </row>
        <row r="26">
          <cell r="B26">
            <v>0.8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f_0"/>
    </sheetNames>
    <sheetDataSet>
      <sheetData sheetId="0">
        <row r="2">
          <cell r="B2">
            <v>1.43</v>
          </cell>
        </row>
        <row r="3">
          <cell r="B3">
            <v>1.43</v>
          </cell>
        </row>
        <row r="4">
          <cell r="B4">
            <v>1.31</v>
          </cell>
        </row>
        <row r="5">
          <cell r="B5">
            <v>1.13</v>
          </cell>
        </row>
        <row r="6">
          <cell r="B6">
            <v>1</v>
          </cell>
        </row>
        <row r="7">
          <cell r="B7">
            <v>1</v>
          </cell>
        </row>
        <row r="8">
          <cell r="B8">
            <v>0.99</v>
          </cell>
        </row>
        <row r="9">
          <cell r="B9">
            <v>0.99</v>
          </cell>
        </row>
        <row r="10">
          <cell r="B10">
            <v>0.99</v>
          </cell>
        </row>
        <row r="11">
          <cell r="B11">
            <v>0.98</v>
          </cell>
        </row>
        <row r="12">
          <cell r="B12">
            <v>0.98</v>
          </cell>
        </row>
        <row r="13">
          <cell r="B13">
            <v>0.98</v>
          </cell>
        </row>
        <row r="14">
          <cell r="B14">
            <v>0.98</v>
          </cell>
        </row>
        <row r="15">
          <cell r="B15">
            <v>0.97</v>
          </cell>
        </row>
        <row r="16">
          <cell r="B16">
            <v>0.97</v>
          </cell>
        </row>
        <row r="17">
          <cell r="B17">
            <v>0.97</v>
          </cell>
        </row>
        <row r="18">
          <cell r="B18">
            <v>0.97</v>
          </cell>
        </row>
        <row r="19">
          <cell r="B19">
            <v>0.96</v>
          </cell>
        </row>
        <row r="20">
          <cell r="B20">
            <v>0.96</v>
          </cell>
        </row>
        <row r="21">
          <cell r="B21">
            <v>0.96</v>
          </cell>
        </row>
        <row r="22">
          <cell r="B22">
            <v>0.96</v>
          </cell>
        </row>
        <row r="23">
          <cell r="B23">
            <v>0.95</v>
          </cell>
        </row>
        <row r="24">
          <cell r="B24">
            <v>0.95</v>
          </cell>
        </row>
        <row r="25">
          <cell r="B25">
            <v>0.95</v>
          </cell>
        </row>
        <row r="26">
          <cell r="B26">
            <v>0.95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f_12457"/>
    </sheetNames>
    <sheetDataSet>
      <sheetData sheetId="0">
        <row r="1">
          <cell r="B1">
            <v>1.43</v>
          </cell>
        </row>
        <row r="2">
          <cell r="B2">
            <v>1.43</v>
          </cell>
        </row>
        <row r="3">
          <cell r="B3">
            <v>1.43</v>
          </cell>
        </row>
        <row r="4">
          <cell r="B4">
            <v>1.31</v>
          </cell>
        </row>
        <row r="5">
          <cell r="B5">
            <v>1.13</v>
          </cell>
        </row>
        <row r="6">
          <cell r="B6">
            <v>1</v>
          </cell>
        </row>
        <row r="7">
          <cell r="B7">
            <v>0.99</v>
          </cell>
        </row>
        <row r="8">
          <cell r="B8">
            <v>0.99</v>
          </cell>
        </row>
        <row r="9">
          <cell r="B9">
            <v>0.96</v>
          </cell>
        </row>
        <row r="10">
          <cell r="B10">
            <v>0.88</v>
          </cell>
        </row>
        <row r="11">
          <cell r="B11">
            <v>0.83</v>
          </cell>
        </row>
        <row r="12">
          <cell r="B12">
            <v>0.81</v>
          </cell>
        </row>
        <row r="13">
          <cell r="B13">
            <v>0.8</v>
          </cell>
        </row>
        <row r="14">
          <cell r="B14">
            <v>0.79</v>
          </cell>
        </row>
        <row r="15">
          <cell r="B15">
            <v>0.79</v>
          </cell>
        </row>
        <row r="16">
          <cell r="B16">
            <v>0.78</v>
          </cell>
        </row>
        <row r="17">
          <cell r="B17">
            <v>0.77</v>
          </cell>
        </row>
        <row r="18">
          <cell r="B18">
            <v>0.75</v>
          </cell>
        </row>
        <row r="19">
          <cell r="B19">
            <v>0.74</v>
          </cell>
        </row>
        <row r="20">
          <cell r="B20">
            <v>0.73</v>
          </cell>
        </row>
        <row r="21">
          <cell r="B21">
            <v>0.72</v>
          </cell>
        </row>
        <row r="22">
          <cell r="B22">
            <v>0.71</v>
          </cell>
        </row>
        <row r="23">
          <cell r="B23">
            <v>0.71</v>
          </cell>
        </row>
        <row r="24">
          <cell r="B24">
            <v>0.7</v>
          </cell>
        </row>
        <row r="25">
          <cell r="B25">
            <v>0.7</v>
          </cell>
        </row>
        <row r="26">
          <cell r="B26">
            <v>0.69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0"/>
    </sheetNames>
    <sheetDataSet>
      <sheetData sheetId="0">
        <row r="24">
          <cell r="B24">
            <v>2.68</v>
          </cell>
          <cell r="C24">
            <v>2.68</v>
          </cell>
          <cell r="D24">
            <v>2.68</v>
          </cell>
          <cell r="E24">
            <v>2.68</v>
          </cell>
          <cell r="F24">
            <v>2.68</v>
          </cell>
          <cell r="G24">
            <v>2.68</v>
          </cell>
          <cell r="H24">
            <v>2.68</v>
          </cell>
          <cell r="I24">
            <v>2.68</v>
          </cell>
          <cell r="J24">
            <v>2.68</v>
          </cell>
          <cell r="K24">
            <v>2.68</v>
          </cell>
          <cell r="L24">
            <v>2.68</v>
          </cell>
          <cell r="M24">
            <v>2.68</v>
          </cell>
          <cell r="N24">
            <v>2.68</v>
          </cell>
          <cell r="O24">
            <v>2.68</v>
          </cell>
          <cell r="P24">
            <v>2.68</v>
          </cell>
          <cell r="Q24">
            <v>2.69</v>
          </cell>
          <cell r="R24">
            <v>2.69</v>
          </cell>
          <cell r="S24">
            <v>2.72</v>
          </cell>
          <cell r="T24">
            <v>2.75</v>
          </cell>
          <cell r="U24">
            <v>2.78</v>
          </cell>
          <cell r="V24">
            <v>2.83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_16.1a"/>
    </sheetNames>
    <sheetDataSet>
      <sheetData sheetId="0">
        <row r="24">
          <cell r="B24">
            <v>2.7</v>
          </cell>
          <cell r="C24">
            <v>2.73</v>
          </cell>
          <cell r="D24">
            <v>3.04</v>
          </cell>
          <cell r="E24">
            <v>3.53</v>
          </cell>
          <cell r="F24">
            <v>3.98</v>
          </cell>
          <cell r="G24">
            <v>4.44</v>
          </cell>
          <cell r="H24">
            <v>5.02</v>
          </cell>
          <cell r="I24">
            <v>5.59</v>
          </cell>
          <cell r="J24">
            <v>6.22</v>
          </cell>
          <cell r="K24">
            <v>6.94</v>
          </cell>
          <cell r="L24">
            <v>7.7</v>
          </cell>
          <cell r="M24">
            <v>8.71</v>
          </cell>
          <cell r="N24">
            <v>9.86</v>
          </cell>
          <cell r="O24">
            <v>10.98</v>
          </cell>
          <cell r="P24">
            <v>12.04</v>
          </cell>
          <cell r="Q24">
            <v>13.39</v>
          </cell>
          <cell r="R24">
            <v>14.84</v>
          </cell>
          <cell r="S24">
            <v>16.31</v>
          </cell>
          <cell r="T24">
            <v>17.87</v>
          </cell>
          <cell r="U24">
            <v>19.89</v>
          </cell>
          <cell r="V24">
            <v>22.43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W491"/>
  <sheetViews>
    <sheetView showGridLines="0" defaultGridColor="0" colorId="23" workbookViewId="0" topLeftCell="A1">
      <selection activeCell="B28" sqref="B28"/>
    </sheetView>
  </sheetViews>
  <sheetFormatPr defaultColWidth="11.421875" defaultRowHeight="12.75"/>
  <cols>
    <col min="1" max="1" width="0.9921875" style="1" customWidth="1"/>
    <col min="2" max="2" width="10.28125" style="1" customWidth="1"/>
    <col min="3" max="12" width="10.28125" style="2" customWidth="1"/>
    <col min="13" max="13" width="1.1484375" style="1" customWidth="1"/>
    <col min="14" max="15" width="8.421875" style="1" customWidth="1"/>
    <col min="16" max="23" width="5.140625" style="1" customWidth="1"/>
    <col min="24" max="16384" width="10.8515625" style="1" customWidth="1"/>
  </cols>
  <sheetData>
    <row r="1" ht="4.5" customHeight="1"/>
    <row r="3" spans="2:23" ht="19.5" thickBot="1">
      <c r="B3" s="6"/>
      <c r="W3" s="4"/>
    </row>
    <row r="4" spans="2:12" ht="12.75">
      <c r="B4" s="18"/>
      <c r="C4" s="7"/>
      <c r="D4" s="7"/>
      <c r="E4" s="7"/>
      <c r="F4" s="7"/>
      <c r="G4" s="7"/>
      <c r="H4" s="7"/>
      <c r="I4" s="7"/>
      <c r="J4" s="7"/>
      <c r="K4" s="7"/>
      <c r="L4" s="15"/>
    </row>
    <row r="5" spans="2:12" ht="18.75">
      <c r="B5" s="19" t="s">
        <v>96</v>
      </c>
      <c r="L5" s="8"/>
    </row>
    <row r="6" spans="2:12" ht="12.75">
      <c r="B6" s="20" t="s">
        <v>121</v>
      </c>
      <c r="L6" s="8"/>
    </row>
    <row r="7" spans="2:12" ht="12.75" thickBot="1">
      <c r="B7" s="21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2:12" ht="12">
      <c r="B8" s="22" t="s">
        <v>116</v>
      </c>
      <c r="C8" s="104" t="s">
        <v>106</v>
      </c>
      <c r="D8" s="104"/>
      <c r="E8" s="104"/>
      <c r="F8" s="105" t="s">
        <v>107</v>
      </c>
      <c r="G8" s="106"/>
      <c r="H8" s="107"/>
      <c r="I8" s="108" t="s">
        <v>108</v>
      </c>
      <c r="J8" s="108"/>
      <c r="K8" s="108"/>
      <c r="L8" s="22" t="s">
        <v>118</v>
      </c>
    </row>
    <row r="9" spans="2:12" ht="12.75" thickBot="1">
      <c r="B9" s="13"/>
      <c r="C9" s="10" t="s">
        <v>103</v>
      </c>
      <c r="D9" s="17" t="s">
        <v>104</v>
      </c>
      <c r="E9" s="14" t="s">
        <v>105</v>
      </c>
      <c r="F9" s="9" t="str">
        <f aca="true" t="shared" si="0" ref="F9:K9">C9</f>
        <v>buffer zone 1</v>
      </c>
      <c r="G9" s="17" t="str">
        <f t="shared" si="0"/>
        <v>buffer zone 2</v>
      </c>
      <c r="H9" s="10" t="str">
        <f t="shared" si="0"/>
        <v>buffer zone 3</v>
      </c>
      <c r="I9" s="9" t="str">
        <f t="shared" si="0"/>
        <v>buffer zone 1</v>
      </c>
      <c r="J9" s="32" t="str">
        <f t="shared" si="0"/>
        <v>buffer zone 2</v>
      </c>
      <c r="K9" s="32" t="str">
        <f t="shared" si="0"/>
        <v>buffer zone 3</v>
      </c>
      <c r="L9" s="13"/>
    </row>
    <row r="10" spans="2:12" ht="12">
      <c r="B10" s="12">
        <f>'[1]LBNL_REN_POT'!A123</f>
        <v>1</v>
      </c>
      <c r="C10" s="23">
        <f>'[1]LBNL_REN_POT'!B123/1000</f>
        <v>0</v>
      </c>
      <c r="D10" s="26">
        <f>'[1]LBNL_REN_POT'!C123/1000</f>
        <v>0</v>
      </c>
      <c r="E10" s="23">
        <f>'[1]LBNL_REN_POT'!D123/1000</f>
        <v>0</v>
      </c>
      <c r="F10" s="24">
        <f>'[1]LBNL_REN_POT'!E123/1000</f>
        <v>0.2079</v>
      </c>
      <c r="G10" s="26">
        <f>'[1]LBNL_REN_POT'!F123/1000</f>
        <v>0.0624</v>
      </c>
      <c r="H10" s="25">
        <f>'[1]LBNL_REN_POT'!G123/1000</f>
        <v>0.1525</v>
      </c>
      <c r="I10" s="23">
        <f>'[1]LBNL_REN_POT'!H123/1000</f>
        <v>1.9467</v>
      </c>
      <c r="J10" s="26">
        <f>'[1]LBNL_REN_POT'!I123/1000</f>
        <v>0.7883</v>
      </c>
      <c r="K10" s="23">
        <f>'[1]LBNL_REN_POT'!J123/1000</f>
        <v>0.8705</v>
      </c>
      <c r="L10" s="12">
        <f>SUM(C10:K10)</f>
        <v>4.0283</v>
      </c>
    </row>
    <row r="11" spans="2:12" ht="12">
      <c r="B11" s="12">
        <f>'[1]LBNL_REN_POT'!A124</f>
        <v>2</v>
      </c>
      <c r="C11" s="23">
        <f>'[1]LBNL_REN_POT'!B124/1000</f>
        <v>0</v>
      </c>
      <c r="D11" s="26">
        <f>'[1]LBNL_REN_POT'!C124/1000</f>
        <v>0</v>
      </c>
      <c r="E11" s="23">
        <f>'[1]LBNL_REN_POT'!D124/1000</f>
        <v>0</v>
      </c>
      <c r="F11" s="24">
        <f>'[1]LBNL_REN_POT'!E124/1000</f>
        <v>0</v>
      </c>
      <c r="G11" s="26">
        <f>'[1]LBNL_REN_POT'!F124/1000</f>
        <v>0</v>
      </c>
      <c r="H11" s="25">
        <f>'[1]LBNL_REN_POT'!G124/1000</f>
        <v>0</v>
      </c>
      <c r="I11" s="23">
        <f>'[1]LBNL_REN_POT'!H124/1000</f>
        <v>2.4606999999999997</v>
      </c>
      <c r="J11" s="26">
        <f>'[1]LBNL_REN_POT'!I124/1000</f>
        <v>2.7075</v>
      </c>
      <c r="K11" s="23">
        <f>'[1]LBNL_REN_POT'!J124/1000</f>
        <v>5.1066</v>
      </c>
      <c r="L11" s="12">
        <f aca="true" t="shared" si="1" ref="L11:L22">SUM(C11:K11)</f>
        <v>10.274799999999999</v>
      </c>
    </row>
    <row r="12" spans="2:12" ht="12">
      <c r="B12" s="12">
        <f>'[1]LBNL_REN_POT'!A125</f>
        <v>3</v>
      </c>
      <c r="C12" s="23">
        <f>'[1]LBNL_REN_POT'!B125/1000</f>
        <v>0</v>
      </c>
      <c r="D12" s="26">
        <f>'[1]LBNL_REN_POT'!C125/1000</f>
        <v>0</v>
      </c>
      <c r="E12" s="23">
        <f>'[1]LBNL_REN_POT'!D125/1000</f>
        <v>0</v>
      </c>
      <c r="F12" s="24">
        <f>'[1]LBNL_REN_POT'!E125/1000</f>
        <v>0</v>
      </c>
      <c r="G12" s="26">
        <f>'[1]LBNL_REN_POT'!F125/1000</f>
        <v>0</v>
      </c>
      <c r="H12" s="25">
        <f>'[1]LBNL_REN_POT'!G125/1000</f>
        <v>0</v>
      </c>
      <c r="I12" s="23">
        <f>'[1]LBNL_REN_POT'!H125/1000</f>
        <v>6.0662</v>
      </c>
      <c r="J12" s="26">
        <f>'[1]LBNL_REN_POT'!I125/1000</f>
        <v>2.5978000000000003</v>
      </c>
      <c r="K12" s="23">
        <f>'[1]LBNL_REN_POT'!J125/1000</f>
        <v>0.8911</v>
      </c>
      <c r="L12" s="12">
        <f t="shared" si="1"/>
        <v>9.555100000000001</v>
      </c>
    </row>
    <row r="13" spans="2:12" ht="12">
      <c r="B13" s="12">
        <f>'[1]LBNL_REN_POT'!A126</f>
        <v>4</v>
      </c>
      <c r="C13" s="23">
        <f>'[1]LBNL_REN_POT'!B126/1000</f>
        <v>0</v>
      </c>
      <c r="D13" s="26">
        <f>'[1]LBNL_REN_POT'!C126/1000</f>
        <v>0</v>
      </c>
      <c r="E13" s="23">
        <f>'[1]LBNL_REN_POT'!D126/1000</f>
        <v>0</v>
      </c>
      <c r="F13" s="24">
        <f>'[1]LBNL_REN_POT'!E126/1000</f>
        <v>0</v>
      </c>
      <c r="G13" s="26">
        <f>'[1]LBNL_REN_POT'!F126/1000</f>
        <v>0</v>
      </c>
      <c r="H13" s="25">
        <f>'[1]LBNL_REN_POT'!G126/1000</f>
        <v>0</v>
      </c>
      <c r="I13" s="23">
        <f>'[1]LBNL_REN_POT'!H126/1000</f>
        <v>0</v>
      </c>
      <c r="J13" s="26">
        <f>'[1]LBNL_REN_POT'!I126/1000</f>
        <v>0</v>
      </c>
      <c r="K13" s="23">
        <f>'[1]LBNL_REN_POT'!J126/1000</f>
        <v>0</v>
      </c>
      <c r="L13" s="12">
        <f t="shared" si="1"/>
        <v>0</v>
      </c>
    </row>
    <row r="14" spans="2:12" ht="12">
      <c r="B14" s="12">
        <f>'[1]LBNL_REN_POT'!A127</f>
        <v>5</v>
      </c>
      <c r="C14" s="23">
        <f>'[1]LBNL_REN_POT'!B127/1000</f>
        <v>0</v>
      </c>
      <c r="D14" s="26">
        <f>'[1]LBNL_REN_POT'!C127/1000</f>
        <v>0</v>
      </c>
      <c r="E14" s="23">
        <f>'[1]LBNL_REN_POT'!D127/1000</f>
        <v>0</v>
      </c>
      <c r="F14" s="24">
        <f>'[1]LBNL_REN_POT'!E127/1000</f>
        <v>35.4261</v>
      </c>
      <c r="G14" s="26">
        <f>'[1]LBNL_REN_POT'!F127/1000</f>
        <v>29.0839</v>
      </c>
      <c r="H14" s="25">
        <f>'[1]LBNL_REN_POT'!G127/1000</f>
        <v>40.000800000000005</v>
      </c>
      <c r="I14" s="23">
        <f>'[1]LBNL_REN_POT'!H127/1000</f>
        <v>579.2351</v>
      </c>
      <c r="J14" s="26">
        <f>'[1]LBNL_REN_POT'!I127/1000</f>
        <v>352.8464</v>
      </c>
      <c r="K14" s="23">
        <f>'[1]LBNL_REN_POT'!J127/1000</f>
        <v>424.9552</v>
      </c>
      <c r="L14" s="12">
        <f t="shared" si="1"/>
        <v>1461.5475000000001</v>
      </c>
    </row>
    <row r="15" spans="2:12" ht="12">
      <c r="B15" s="12">
        <f>'[1]LBNL_REN_POT'!A128</f>
        <v>6</v>
      </c>
      <c r="C15" s="23">
        <f>'[1]LBNL_REN_POT'!B128/1000</f>
        <v>0</v>
      </c>
      <c r="D15" s="26">
        <f>'[1]LBNL_REN_POT'!C128/1000</f>
        <v>0</v>
      </c>
      <c r="E15" s="23">
        <f>'[1]LBNL_REN_POT'!D128/1000</f>
        <v>0</v>
      </c>
      <c r="F15" s="24">
        <f>'[1]LBNL_REN_POT'!E128/1000</f>
        <v>0.0901</v>
      </c>
      <c r="G15" s="26">
        <f>'[1]LBNL_REN_POT'!F128/1000</f>
        <v>0.1248</v>
      </c>
      <c r="H15" s="25">
        <f>'[1]LBNL_REN_POT'!G128/1000</f>
        <v>0.0762</v>
      </c>
      <c r="I15" s="23">
        <f>'[1]LBNL_REN_POT'!H128/1000</f>
        <v>1.885</v>
      </c>
      <c r="J15" s="26">
        <f>'[1]LBNL_REN_POT'!I128/1000</f>
        <v>0.7883</v>
      </c>
      <c r="K15" s="23">
        <f>'[1]LBNL_REN_POT'!J128/1000</f>
        <v>0.5415</v>
      </c>
      <c r="L15" s="12">
        <f t="shared" si="1"/>
        <v>3.5059</v>
      </c>
    </row>
    <row r="16" spans="2:12" ht="12">
      <c r="B16" s="12">
        <f>'[1]LBNL_REN_POT'!A129</f>
        <v>7</v>
      </c>
      <c r="C16" s="23">
        <f>'[1]LBNL_REN_POT'!B129/1000</f>
        <v>0.0574</v>
      </c>
      <c r="D16" s="26">
        <f>'[1]LBNL_REN_POT'!C129/1000</f>
        <v>0.0287</v>
      </c>
      <c r="E16" s="23">
        <f>'[1]LBNL_REN_POT'!D129/1000</f>
        <v>0.0933</v>
      </c>
      <c r="F16" s="24">
        <f>'[1]LBNL_REN_POT'!E129/1000</f>
        <v>1.518</v>
      </c>
      <c r="G16" s="26">
        <f>'[1]LBNL_REN_POT'!F129/1000</f>
        <v>0.8526</v>
      </c>
      <c r="H16" s="25">
        <f>'[1]LBNL_REN_POT'!G129/1000</f>
        <v>1.3585</v>
      </c>
      <c r="I16" s="23">
        <f>'[1]LBNL_REN_POT'!H129/1000</f>
        <v>2.6801</v>
      </c>
      <c r="J16" s="26">
        <f>'[1]LBNL_REN_POT'!I129/1000</f>
        <v>1.5765</v>
      </c>
      <c r="K16" s="23">
        <f>'[1]LBNL_REN_POT'!J129/1000</f>
        <v>0.987</v>
      </c>
      <c r="L16" s="12">
        <f t="shared" si="1"/>
        <v>9.152099999999999</v>
      </c>
    </row>
    <row r="17" spans="2:12" ht="12">
      <c r="B17" s="12">
        <f>'[1]LBNL_REN_POT'!A130</f>
        <v>8</v>
      </c>
      <c r="C17" s="23">
        <f>'[1]LBNL_REN_POT'!B130/1000</f>
        <v>0</v>
      </c>
      <c r="D17" s="26">
        <f>'[1]LBNL_REN_POT'!C130/1000</f>
        <v>0</v>
      </c>
      <c r="E17" s="23">
        <f>'[1]LBNL_REN_POT'!D130/1000</f>
        <v>0</v>
      </c>
      <c r="F17" s="24">
        <f>'[1]LBNL_REN_POT'!E130/1000</f>
        <v>0</v>
      </c>
      <c r="G17" s="26">
        <f>'[1]LBNL_REN_POT'!F130/1000</f>
        <v>0</v>
      </c>
      <c r="H17" s="25">
        <f>'[1]LBNL_REN_POT'!G130/1000</f>
        <v>0</v>
      </c>
      <c r="I17" s="23">
        <f>'[1]LBNL_REN_POT'!H130/1000</f>
        <v>0</v>
      </c>
      <c r="J17" s="26">
        <f>'[1]LBNL_REN_POT'!I130/1000</f>
        <v>0</v>
      </c>
      <c r="K17" s="23">
        <f>'[1]LBNL_REN_POT'!J130/1000</f>
        <v>0</v>
      </c>
      <c r="L17" s="12">
        <f t="shared" si="1"/>
        <v>0</v>
      </c>
    </row>
    <row r="18" spans="2:12" ht="12">
      <c r="B18" s="12">
        <f>'[1]LBNL_REN_POT'!A131</f>
        <v>9</v>
      </c>
      <c r="C18" s="23">
        <f>'[1]LBNL_REN_POT'!B131/1000</f>
        <v>0.0574</v>
      </c>
      <c r="D18" s="26">
        <f>'[1]LBNL_REN_POT'!C131/1000</f>
        <v>0.0287</v>
      </c>
      <c r="E18" s="23">
        <f>'[1]LBNL_REN_POT'!D131/1000</f>
        <v>0.0215</v>
      </c>
      <c r="F18" s="24">
        <f>'[1]LBNL_REN_POT'!E131/1000</f>
        <v>0.22180000000000002</v>
      </c>
      <c r="G18" s="26">
        <f>'[1]LBNL_REN_POT'!F131/1000</f>
        <v>0.1802</v>
      </c>
      <c r="H18" s="25">
        <f>'[1]LBNL_REN_POT'!G131/1000</f>
        <v>0.15940000000000001</v>
      </c>
      <c r="I18" s="23">
        <f>'[1]LBNL_REN_POT'!H131/1000</f>
        <v>0.5689</v>
      </c>
      <c r="J18" s="26">
        <f>'[1]LBNL_REN_POT'!I131/1000</f>
        <v>0.329</v>
      </c>
      <c r="K18" s="23">
        <f>'[1]LBNL_REN_POT'!J131/1000</f>
        <v>0.26730000000000004</v>
      </c>
      <c r="L18" s="12">
        <f t="shared" si="1"/>
        <v>1.8342</v>
      </c>
    </row>
    <row r="19" spans="2:12" ht="12">
      <c r="B19" s="12">
        <f>'[1]LBNL_REN_POT'!A132</f>
        <v>10</v>
      </c>
      <c r="C19" s="23">
        <f>'[1]LBNL_REN_POT'!B132/1000</f>
        <v>0</v>
      </c>
      <c r="D19" s="26">
        <f>'[1]LBNL_REN_POT'!C132/1000</f>
        <v>0</v>
      </c>
      <c r="E19" s="23">
        <f>'[1]LBNL_REN_POT'!D132/1000</f>
        <v>0</v>
      </c>
      <c r="F19" s="24">
        <f>'[1]LBNL_REN_POT'!E132/1000</f>
        <v>0</v>
      </c>
      <c r="G19" s="26">
        <f>'[1]LBNL_REN_POT'!F132/1000</f>
        <v>0</v>
      </c>
      <c r="H19" s="25">
        <f>'[1]LBNL_REN_POT'!G132/1000</f>
        <v>0</v>
      </c>
      <c r="I19" s="23">
        <f>'[1]LBNL_REN_POT'!H132/1000</f>
        <v>228.212</v>
      </c>
      <c r="J19" s="26">
        <f>'[1]LBNL_REN_POT'!I132/1000</f>
        <v>134.683</v>
      </c>
      <c r="K19" s="23">
        <f>'[1]LBNL_REN_POT'!J132/1000</f>
        <v>132.9694</v>
      </c>
      <c r="L19" s="12">
        <f t="shared" si="1"/>
        <v>495.8644</v>
      </c>
    </row>
    <row r="20" spans="2:12" ht="12">
      <c r="B20" s="12">
        <f>'[1]LBNL_REN_POT'!A133</f>
        <v>11</v>
      </c>
      <c r="C20" s="23">
        <f>'[1]LBNL_REN_POT'!B133/1000</f>
        <v>28.0551</v>
      </c>
      <c r="D20" s="26">
        <f>'[1]LBNL_REN_POT'!C133/1000</f>
        <v>18.0955</v>
      </c>
      <c r="E20" s="23">
        <f>'[1]LBNL_REN_POT'!D133/1000</f>
        <v>26.1307</v>
      </c>
      <c r="F20" s="24">
        <f>'[1]LBNL_REN_POT'!E133/1000</f>
        <v>21.078200000000002</v>
      </c>
      <c r="G20" s="26">
        <f>'[1]LBNL_REN_POT'!F133/1000</f>
        <v>12.1576</v>
      </c>
      <c r="H20" s="25">
        <f>'[1]LBNL_REN_POT'!G133/1000</f>
        <v>17.002599999999997</v>
      </c>
      <c r="I20" s="23">
        <f>'[1]LBNL_REN_POT'!H133/1000</f>
        <v>75.913</v>
      </c>
      <c r="J20" s="26">
        <f>'[1]LBNL_REN_POT'!I133/1000</f>
        <v>49.8181</v>
      </c>
      <c r="K20" s="23">
        <f>'[1]LBNL_REN_POT'!J133/1000</f>
        <v>67.11880000000001</v>
      </c>
      <c r="L20" s="12">
        <f t="shared" si="1"/>
        <v>315.36960000000005</v>
      </c>
    </row>
    <row r="21" spans="2:12" ht="12">
      <c r="B21" s="12">
        <f>'[1]LBNL_REN_POT'!A134</f>
        <v>12</v>
      </c>
      <c r="C21" s="23">
        <f>'[1]LBNL_REN_POT'!B134/1000</f>
        <v>10.2828</v>
      </c>
      <c r="D21" s="26">
        <f>'[1]LBNL_REN_POT'!C134/1000</f>
        <v>5.6369</v>
      </c>
      <c r="E21" s="23">
        <f>'[1]LBNL_REN_POT'!D134/1000</f>
        <v>7.9491000000000005</v>
      </c>
      <c r="F21" s="24">
        <f>'[1]LBNL_REN_POT'!E134/1000</f>
        <v>0.3466</v>
      </c>
      <c r="G21" s="26">
        <f>'[1]LBNL_REN_POT'!F134/1000</f>
        <v>0.402</v>
      </c>
      <c r="H21" s="25">
        <f>'[1]LBNL_REN_POT'!G134/1000</f>
        <v>0.6723</v>
      </c>
      <c r="I21" s="23">
        <f>'[1]LBNL_REN_POT'!H134/1000</f>
        <v>83.1582</v>
      </c>
      <c r="J21" s="26">
        <f>'[1]LBNL_REN_POT'!I134/1000</f>
        <v>50.8257</v>
      </c>
      <c r="K21" s="23">
        <f>'[1]LBNL_REN_POT'!J134/1000</f>
        <v>45.6575</v>
      </c>
      <c r="L21" s="12">
        <f t="shared" si="1"/>
        <v>204.9311</v>
      </c>
    </row>
    <row r="22" spans="2:12" ht="12">
      <c r="B22" s="16">
        <v>13</v>
      </c>
      <c r="C22" s="27">
        <f>'[1]LBNL_REN_POT'!B135/1000</f>
        <v>5.7015</v>
      </c>
      <c r="D22" s="29">
        <f>'[1]LBNL_REN_POT'!C135/1000</f>
        <v>1.8957</v>
      </c>
      <c r="E22" s="27">
        <f>'[1]LBNL_REN_POT'!D135/1000</f>
        <v>0.6391</v>
      </c>
      <c r="F22" s="28">
        <f>'[1]LBNL_REN_POT'!E135/1000</f>
        <v>2.3775</v>
      </c>
      <c r="G22" s="29">
        <f>'[1]LBNL_REN_POT'!F135/1000</f>
        <v>1.2268</v>
      </c>
      <c r="H22" s="30">
        <f>'[1]LBNL_REN_POT'!G135/1000</f>
        <v>0.8734</v>
      </c>
      <c r="I22" s="27">
        <f>'[1]LBNL_REN_POT'!H135/1000</f>
        <v>4.8392</v>
      </c>
      <c r="J22" s="29">
        <f>'[1]LBNL_REN_POT'!I135/1000</f>
        <v>1.7273</v>
      </c>
      <c r="K22" s="27">
        <f>'[1]LBNL_REN_POT'!J135/1000</f>
        <v>1.412</v>
      </c>
      <c r="L22" s="16">
        <f t="shared" si="1"/>
        <v>20.692499999999995</v>
      </c>
    </row>
    <row r="23" spans="2:12" ht="12.75" thickBot="1">
      <c r="B23" s="13" t="s">
        <v>117</v>
      </c>
      <c r="C23" s="10">
        <f>SUM(C10:C22)</f>
        <v>44.1542</v>
      </c>
      <c r="D23" s="17">
        <f aca="true" t="shared" si="2" ref="D23:L23">SUM(D10:D22)</f>
        <v>25.685500000000005</v>
      </c>
      <c r="E23" s="10">
        <f t="shared" si="2"/>
        <v>34.8337</v>
      </c>
      <c r="F23" s="9">
        <f t="shared" si="2"/>
        <v>61.266200000000005</v>
      </c>
      <c r="G23" s="17">
        <f t="shared" si="2"/>
        <v>44.0903</v>
      </c>
      <c r="H23" s="11">
        <f t="shared" si="2"/>
        <v>60.2957</v>
      </c>
      <c r="I23" s="10">
        <f t="shared" si="2"/>
        <v>986.9651</v>
      </c>
      <c r="J23" s="17">
        <f t="shared" si="2"/>
        <v>598.6879</v>
      </c>
      <c r="K23" s="10">
        <f t="shared" si="2"/>
        <v>680.7769000000001</v>
      </c>
      <c r="L23" s="13">
        <f t="shared" si="2"/>
        <v>2536.7555</v>
      </c>
    </row>
    <row r="24" ht="12">
      <c r="B24" s="2"/>
    </row>
    <row r="25" spans="2:10" ht="12">
      <c r="B25" s="1" t="s">
        <v>123</v>
      </c>
      <c r="E25" s="3"/>
      <c r="H25" s="5"/>
      <c r="I25" s="5"/>
      <c r="J25" s="3"/>
    </row>
    <row r="26" spans="2:10" ht="12">
      <c r="B26" s="1" t="s">
        <v>120</v>
      </c>
      <c r="E26" s="3"/>
      <c r="H26" s="5"/>
      <c r="I26" s="5"/>
      <c r="J26" s="3"/>
    </row>
    <row r="27" spans="2:10" ht="12">
      <c r="B27" s="1" t="s">
        <v>124</v>
      </c>
      <c r="E27" s="3"/>
      <c r="H27" s="5"/>
      <c r="I27" s="5"/>
      <c r="J27" s="3"/>
    </row>
    <row r="28" spans="5:10" ht="12">
      <c r="E28" s="3"/>
      <c r="H28" s="5"/>
      <c r="I28" s="5"/>
      <c r="J28" s="3"/>
    </row>
    <row r="29" spans="5:10" ht="12">
      <c r="E29" s="3"/>
      <c r="H29" s="5"/>
      <c r="I29" s="5"/>
      <c r="J29" s="3"/>
    </row>
    <row r="30" spans="5:10" ht="12">
      <c r="E30" s="3"/>
      <c r="H30" s="5"/>
      <c r="I30" s="5"/>
      <c r="J30" s="3"/>
    </row>
    <row r="31" spans="5:10" ht="12">
      <c r="E31" s="3"/>
      <c r="H31" s="5"/>
      <c r="I31" s="5"/>
      <c r="J31" s="3"/>
    </row>
    <row r="32" spans="5:10" ht="12">
      <c r="E32" s="3"/>
      <c r="H32" s="5"/>
      <c r="I32" s="5"/>
      <c r="J32" s="3"/>
    </row>
    <row r="33" spans="5:10" ht="12">
      <c r="E33" s="3"/>
      <c r="H33" s="5"/>
      <c r="I33" s="5"/>
      <c r="J33" s="3"/>
    </row>
    <row r="34" spans="5:10" ht="12">
      <c r="E34" s="3"/>
      <c r="H34" s="5"/>
      <c r="I34" s="5"/>
      <c r="J34" s="3"/>
    </row>
    <row r="35" spans="5:10" ht="12">
      <c r="E35" s="3"/>
      <c r="H35" s="5"/>
      <c r="I35" s="5"/>
      <c r="J35" s="3"/>
    </row>
    <row r="36" spans="5:10" ht="12">
      <c r="E36" s="3"/>
      <c r="H36" s="5"/>
      <c r="I36" s="5"/>
      <c r="J36" s="3"/>
    </row>
    <row r="37" spans="5:10" ht="12">
      <c r="E37" s="3"/>
      <c r="H37" s="5"/>
      <c r="I37" s="5"/>
      <c r="J37" s="3"/>
    </row>
    <row r="38" spans="5:10" ht="12">
      <c r="E38" s="3"/>
      <c r="H38" s="5"/>
      <c r="I38" s="5"/>
      <c r="J38" s="3"/>
    </row>
    <row r="39" spans="5:10" ht="12">
      <c r="E39" s="3"/>
      <c r="H39" s="5"/>
      <c r="I39" s="5"/>
      <c r="J39" s="3"/>
    </row>
    <row r="40" spans="5:10" ht="12">
      <c r="E40" s="3"/>
      <c r="H40" s="5"/>
      <c r="I40" s="5"/>
      <c r="J40" s="3"/>
    </row>
    <row r="41" spans="5:10" ht="12">
      <c r="E41" s="3"/>
      <c r="H41" s="5"/>
      <c r="I41" s="5"/>
      <c r="J41" s="3"/>
    </row>
    <row r="42" spans="5:10" ht="12">
      <c r="E42" s="3"/>
      <c r="H42" s="5"/>
      <c r="I42" s="5"/>
      <c r="J42" s="3"/>
    </row>
    <row r="43" spans="5:10" ht="12">
      <c r="E43" s="3"/>
      <c r="H43" s="5"/>
      <c r="I43" s="5"/>
      <c r="J43" s="3"/>
    </row>
    <row r="44" spans="5:10" ht="12">
      <c r="E44" s="3"/>
      <c r="H44" s="5"/>
      <c r="I44" s="5"/>
      <c r="J44" s="3"/>
    </row>
    <row r="45" spans="5:10" ht="12">
      <c r="E45" s="3"/>
      <c r="H45" s="5"/>
      <c r="I45" s="5"/>
      <c r="J45" s="3"/>
    </row>
    <row r="46" spans="5:10" ht="12">
      <c r="E46" s="3"/>
      <c r="H46" s="5"/>
      <c r="I46" s="5"/>
      <c r="J46" s="3"/>
    </row>
    <row r="47" spans="5:10" ht="12">
      <c r="E47" s="3"/>
      <c r="H47" s="5"/>
      <c r="I47" s="5"/>
      <c r="J47" s="3"/>
    </row>
    <row r="48" spans="5:10" ht="12">
      <c r="E48" s="3"/>
      <c r="H48" s="5"/>
      <c r="I48" s="5"/>
      <c r="J48" s="3"/>
    </row>
    <row r="49" spans="5:10" ht="12">
      <c r="E49" s="3"/>
      <c r="H49" s="5"/>
      <c r="I49" s="5"/>
      <c r="J49" s="3"/>
    </row>
    <row r="50" spans="5:10" ht="12">
      <c r="E50" s="3"/>
      <c r="H50" s="5"/>
      <c r="I50" s="5"/>
      <c r="J50" s="3"/>
    </row>
    <row r="51" spans="5:10" ht="12">
      <c r="E51" s="3"/>
      <c r="H51" s="5"/>
      <c r="I51" s="5"/>
      <c r="J51" s="3"/>
    </row>
    <row r="52" spans="5:10" ht="12">
      <c r="E52" s="3"/>
      <c r="H52" s="5"/>
      <c r="I52" s="5"/>
      <c r="J52" s="3"/>
    </row>
    <row r="53" spans="5:10" ht="12">
      <c r="E53" s="3"/>
      <c r="H53" s="5"/>
      <c r="I53" s="5"/>
      <c r="J53" s="3"/>
    </row>
    <row r="54" spans="5:10" ht="12">
      <c r="E54" s="3"/>
      <c r="H54" s="5"/>
      <c r="I54" s="5"/>
      <c r="J54" s="3"/>
    </row>
    <row r="55" spans="5:10" ht="12">
      <c r="E55" s="3"/>
      <c r="H55" s="5"/>
      <c r="I55" s="5"/>
      <c r="J55" s="3"/>
    </row>
    <row r="56" spans="5:10" ht="12" hidden="1">
      <c r="E56" s="3"/>
      <c r="H56" s="5"/>
      <c r="I56" s="5"/>
      <c r="J56" s="3"/>
    </row>
    <row r="57" spans="5:10" ht="12" hidden="1">
      <c r="E57" s="3"/>
      <c r="H57" s="5"/>
      <c r="I57" s="5"/>
      <c r="J57" s="3"/>
    </row>
    <row r="58" spans="5:10" ht="12" hidden="1">
      <c r="E58" s="3"/>
      <c r="H58" s="5"/>
      <c r="I58" s="5"/>
      <c r="J58" s="3"/>
    </row>
    <row r="59" spans="5:10" ht="12" hidden="1">
      <c r="E59" s="3"/>
      <c r="H59" s="5"/>
      <c r="I59" s="5"/>
      <c r="J59" s="3"/>
    </row>
    <row r="60" spans="5:10" ht="12" hidden="1">
      <c r="E60" s="3"/>
      <c r="H60" s="5"/>
      <c r="I60" s="5"/>
      <c r="J60" s="3"/>
    </row>
    <row r="61" spans="5:10" ht="12" hidden="1">
      <c r="E61" s="3"/>
      <c r="H61" s="5"/>
      <c r="I61" s="5"/>
      <c r="J61" s="3"/>
    </row>
    <row r="62" spans="5:10" ht="12" hidden="1">
      <c r="E62" s="3"/>
      <c r="H62" s="5"/>
      <c r="I62" s="5"/>
      <c r="J62" s="3"/>
    </row>
    <row r="63" spans="5:10" ht="12" hidden="1">
      <c r="E63" s="3"/>
      <c r="H63" s="5"/>
      <c r="I63" s="5"/>
      <c r="J63" s="3"/>
    </row>
    <row r="64" spans="5:10" ht="12" hidden="1">
      <c r="E64" s="3"/>
      <c r="H64" s="5"/>
      <c r="I64" s="5"/>
      <c r="J64" s="3"/>
    </row>
    <row r="65" spans="5:10" ht="12" hidden="1">
      <c r="E65" s="3"/>
      <c r="H65" s="5"/>
      <c r="I65" s="5"/>
      <c r="J65" s="3"/>
    </row>
    <row r="66" spans="5:10" ht="12" hidden="1">
      <c r="E66" s="3"/>
      <c r="H66" s="5"/>
      <c r="I66" s="5"/>
      <c r="J66" s="3"/>
    </row>
    <row r="67" spans="5:10" ht="12" hidden="1">
      <c r="E67" s="3"/>
      <c r="H67" s="5"/>
      <c r="I67" s="5"/>
      <c r="J67" s="3"/>
    </row>
    <row r="68" spans="5:10" ht="12" hidden="1">
      <c r="E68" s="3"/>
      <c r="H68" s="5"/>
      <c r="I68" s="5"/>
      <c r="J68" s="3"/>
    </row>
    <row r="69" spans="5:10" ht="12" hidden="1">
      <c r="E69" s="3"/>
      <c r="H69" s="5"/>
      <c r="I69" s="5"/>
      <c r="J69" s="3"/>
    </row>
    <row r="70" spans="5:10" ht="12" hidden="1">
      <c r="E70" s="3"/>
      <c r="H70" s="5"/>
      <c r="I70" s="5"/>
      <c r="J70" s="3"/>
    </row>
    <row r="71" spans="5:10" ht="12" hidden="1">
      <c r="E71" s="3"/>
      <c r="H71" s="5"/>
      <c r="I71" s="5"/>
      <c r="J71" s="3"/>
    </row>
    <row r="72" spans="5:10" ht="12" hidden="1">
      <c r="E72" s="3"/>
      <c r="H72" s="5"/>
      <c r="I72" s="5"/>
      <c r="J72" s="3"/>
    </row>
    <row r="73" spans="5:10" ht="12" hidden="1">
      <c r="E73" s="3"/>
      <c r="H73" s="5"/>
      <c r="I73" s="5"/>
      <c r="J73" s="3"/>
    </row>
    <row r="77" spans="5:10" ht="12">
      <c r="E77" s="3"/>
      <c r="H77" s="5"/>
      <c r="I77" s="5"/>
      <c r="J77" s="3"/>
    </row>
    <row r="78" spans="5:10" ht="12">
      <c r="E78" s="3"/>
      <c r="H78" s="5"/>
      <c r="I78" s="5"/>
      <c r="J78" s="3"/>
    </row>
    <row r="79" spans="5:10" ht="12">
      <c r="E79" s="3"/>
      <c r="H79" s="5"/>
      <c r="I79" s="5"/>
      <c r="J79" s="3"/>
    </row>
    <row r="80" spans="5:10" ht="12">
      <c r="E80" s="3"/>
      <c r="H80" s="5"/>
      <c r="I80" s="5"/>
      <c r="J80" s="3"/>
    </row>
    <row r="81" spans="5:10" ht="12">
      <c r="E81" s="3"/>
      <c r="H81" s="5"/>
      <c r="I81" s="5"/>
      <c r="J81" s="3"/>
    </row>
    <row r="82" spans="5:10" ht="12">
      <c r="E82" s="3"/>
      <c r="H82" s="5"/>
      <c r="I82" s="5"/>
      <c r="J82" s="3"/>
    </row>
    <row r="83" spans="5:10" ht="12">
      <c r="E83" s="3"/>
      <c r="H83" s="5"/>
      <c r="I83" s="5"/>
      <c r="J83" s="3"/>
    </row>
    <row r="84" spans="5:10" ht="12">
      <c r="E84" s="3"/>
      <c r="H84" s="5"/>
      <c r="I84" s="5"/>
      <c r="J84" s="3"/>
    </row>
    <row r="85" spans="5:10" ht="12">
      <c r="E85" s="3"/>
      <c r="H85" s="5"/>
      <c r="I85" s="5"/>
      <c r="J85" s="3"/>
    </row>
    <row r="86" spans="5:10" ht="12">
      <c r="E86" s="3"/>
      <c r="H86" s="5"/>
      <c r="I86" s="5"/>
      <c r="J86" s="3"/>
    </row>
    <row r="87" spans="5:10" ht="12">
      <c r="E87" s="3"/>
      <c r="H87" s="5"/>
      <c r="I87" s="5"/>
      <c r="J87" s="3"/>
    </row>
    <row r="88" spans="5:10" ht="12">
      <c r="E88" s="3"/>
      <c r="H88" s="5"/>
      <c r="I88" s="5"/>
      <c r="J88" s="3"/>
    </row>
    <row r="89" spans="5:10" ht="12">
      <c r="E89" s="3"/>
      <c r="H89" s="5"/>
      <c r="I89" s="5"/>
      <c r="J89" s="3"/>
    </row>
    <row r="90" spans="5:10" ht="12">
      <c r="E90" s="3"/>
      <c r="H90" s="5"/>
      <c r="I90" s="5"/>
      <c r="J90" s="3"/>
    </row>
    <row r="91" spans="5:10" ht="12">
      <c r="E91" s="3"/>
      <c r="H91" s="5"/>
      <c r="I91" s="5"/>
      <c r="J91" s="3"/>
    </row>
    <row r="92" spans="5:10" ht="12">
      <c r="E92" s="3"/>
      <c r="H92" s="5"/>
      <c r="I92" s="5"/>
      <c r="J92" s="3"/>
    </row>
    <row r="93" spans="5:10" ht="12">
      <c r="E93" s="3"/>
      <c r="H93" s="5"/>
      <c r="I93" s="5"/>
      <c r="J93" s="3"/>
    </row>
    <row r="94" spans="5:10" ht="12">
      <c r="E94" s="3"/>
      <c r="H94" s="5"/>
      <c r="I94" s="5"/>
      <c r="J94" s="3"/>
    </row>
    <row r="95" spans="5:10" ht="12">
      <c r="E95" s="3"/>
      <c r="H95" s="5"/>
      <c r="I95" s="5"/>
      <c r="J95" s="3"/>
    </row>
    <row r="96" spans="5:10" ht="12">
      <c r="E96" s="3"/>
      <c r="H96" s="5"/>
      <c r="I96" s="5"/>
      <c r="J96" s="3"/>
    </row>
    <row r="97" spans="5:10" ht="12">
      <c r="E97" s="3"/>
      <c r="H97" s="5"/>
      <c r="I97" s="5"/>
      <c r="J97" s="3"/>
    </row>
    <row r="98" spans="5:10" ht="12">
      <c r="E98" s="3"/>
      <c r="H98" s="5"/>
      <c r="I98" s="5"/>
      <c r="J98" s="3"/>
    </row>
    <row r="99" spans="5:10" ht="12">
      <c r="E99" s="3"/>
      <c r="H99" s="5"/>
      <c r="I99" s="5"/>
      <c r="J99" s="3"/>
    </row>
    <row r="100" spans="5:10" ht="12">
      <c r="E100" s="3"/>
      <c r="H100" s="5"/>
      <c r="I100" s="5"/>
      <c r="J100" s="3"/>
    </row>
    <row r="101" spans="5:10" ht="12">
      <c r="E101" s="3"/>
      <c r="H101" s="5"/>
      <c r="I101" s="5"/>
      <c r="J101" s="3"/>
    </row>
    <row r="102" spans="8:9" ht="12">
      <c r="H102" s="5"/>
      <c r="I102" s="5"/>
    </row>
    <row r="103" spans="8:9" ht="12">
      <c r="H103" s="5"/>
      <c r="I103" s="5"/>
    </row>
    <row r="104" spans="8:9" ht="12">
      <c r="H104" s="5"/>
      <c r="I104" s="5"/>
    </row>
    <row r="105" spans="8:9" ht="12">
      <c r="H105" s="5"/>
      <c r="I105" s="5"/>
    </row>
    <row r="106" spans="8:9" ht="12">
      <c r="H106" s="5"/>
      <c r="I106" s="5"/>
    </row>
    <row r="107" spans="8:9" ht="12">
      <c r="H107" s="5"/>
      <c r="I107" s="5"/>
    </row>
    <row r="108" spans="8:9" ht="12">
      <c r="H108" s="5"/>
      <c r="I108" s="5"/>
    </row>
    <row r="109" spans="8:9" ht="12">
      <c r="H109" s="5"/>
      <c r="I109" s="5"/>
    </row>
    <row r="110" spans="8:9" ht="12">
      <c r="H110" s="5"/>
      <c r="I110" s="5"/>
    </row>
    <row r="111" spans="8:9" ht="12">
      <c r="H111" s="5"/>
      <c r="I111" s="5"/>
    </row>
    <row r="112" spans="8:9" ht="12">
      <c r="H112" s="5"/>
      <c r="I112" s="5"/>
    </row>
    <row r="113" spans="8:9" ht="12">
      <c r="H113" s="5"/>
      <c r="I113" s="5"/>
    </row>
    <row r="114" spans="8:9" ht="12">
      <c r="H114" s="5"/>
      <c r="I114" s="5"/>
    </row>
    <row r="115" spans="8:9" ht="12">
      <c r="H115" s="5"/>
      <c r="I115" s="5"/>
    </row>
    <row r="116" spans="8:9" ht="12">
      <c r="H116" s="5"/>
      <c r="I116" s="5"/>
    </row>
    <row r="117" spans="8:9" ht="12">
      <c r="H117" s="5"/>
      <c r="I117" s="5"/>
    </row>
    <row r="118" spans="8:9" ht="12">
      <c r="H118" s="5"/>
      <c r="I118" s="5"/>
    </row>
    <row r="119" spans="8:9" ht="12">
      <c r="H119" s="5"/>
      <c r="I119" s="5"/>
    </row>
    <row r="120" spans="8:9" ht="12">
      <c r="H120" s="5"/>
      <c r="I120" s="5"/>
    </row>
    <row r="121" spans="8:9" ht="12">
      <c r="H121" s="5"/>
      <c r="I121" s="5"/>
    </row>
    <row r="122" spans="8:9" ht="12">
      <c r="H122" s="5"/>
      <c r="I122" s="5"/>
    </row>
    <row r="123" spans="8:9" ht="12">
      <c r="H123" s="5"/>
      <c r="I123" s="5"/>
    </row>
    <row r="124" spans="8:9" ht="12">
      <c r="H124" s="5"/>
      <c r="I124" s="5"/>
    </row>
    <row r="125" spans="8:9" ht="12">
      <c r="H125" s="5"/>
      <c r="I125" s="5"/>
    </row>
    <row r="126" spans="8:9" ht="12">
      <c r="H126" s="5"/>
      <c r="I126" s="5"/>
    </row>
    <row r="127" spans="8:9" ht="12">
      <c r="H127" s="5"/>
      <c r="I127" s="5"/>
    </row>
    <row r="128" spans="8:9" ht="12">
      <c r="H128" s="5"/>
      <c r="I128" s="5"/>
    </row>
    <row r="129" spans="8:9" ht="12">
      <c r="H129" s="5"/>
      <c r="I129" s="5"/>
    </row>
    <row r="130" spans="8:9" ht="12">
      <c r="H130" s="5"/>
      <c r="I130" s="5"/>
    </row>
    <row r="131" spans="8:9" ht="12">
      <c r="H131" s="5"/>
      <c r="I131" s="5"/>
    </row>
    <row r="132" spans="8:9" ht="12">
      <c r="H132" s="5"/>
      <c r="I132" s="5"/>
    </row>
    <row r="133" spans="8:9" ht="12">
      <c r="H133" s="5"/>
      <c r="I133" s="5"/>
    </row>
    <row r="134" spans="8:9" ht="12">
      <c r="H134" s="5"/>
      <c r="I134" s="5"/>
    </row>
    <row r="135" spans="8:9" ht="12">
      <c r="H135" s="5"/>
      <c r="I135" s="5"/>
    </row>
    <row r="136" spans="8:9" ht="12">
      <c r="H136" s="5"/>
      <c r="I136" s="5"/>
    </row>
    <row r="137" spans="8:9" ht="12">
      <c r="H137" s="5"/>
      <c r="I137" s="5"/>
    </row>
    <row r="138" spans="8:9" ht="12">
      <c r="H138" s="5"/>
      <c r="I138" s="5"/>
    </row>
    <row r="139" spans="8:9" ht="12">
      <c r="H139" s="5"/>
      <c r="I139" s="5"/>
    </row>
    <row r="140" spans="8:9" ht="12">
      <c r="H140" s="5"/>
      <c r="I140" s="5"/>
    </row>
    <row r="141" spans="8:9" ht="12">
      <c r="H141" s="5"/>
      <c r="I141" s="5"/>
    </row>
    <row r="142" spans="8:9" ht="12">
      <c r="H142" s="5"/>
      <c r="I142" s="5"/>
    </row>
    <row r="143" spans="8:9" ht="12">
      <c r="H143" s="5"/>
      <c r="I143" s="5"/>
    </row>
    <row r="144" spans="8:9" ht="12">
      <c r="H144" s="5"/>
      <c r="I144" s="5"/>
    </row>
    <row r="145" spans="8:9" ht="12">
      <c r="H145" s="5"/>
      <c r="I145" s="5"/>
    </row>
    <row r="146" spans="8:9" ht="12">
      <c r="H146" s="5"/>
      <c r="I146" s="5"/>
    </row>
    <row r="147" spans="8:9" ht="12">
      <c r="H147" s="5"/>
      <c r="I147" s="5"/>
    </row>
    <row r="148" spans="8:9" ht="12">
      <c r="H148" s="5"/>
      <c r="I148" s="5"/>
    </row>
    <row r="149" spans="8:9" ht="12">
      <c r="H149" s="5"/>
      <c r="I149" s="5"/>
    </row>
    <row r="150" spans="8:9" ht="12">
      <c r="H150" s="5"/>
      <c r="I150" s="5"/>
    </row>
    <row r="151" spans="8:9" ht="12">
      <c r="H151" s="5"/>
      <c r="I151" s="5"/>
    </row>
    <row r="152" spans="8:9" ht="12">
      <c r="H152" s="5"/>
      <c r="I152" s="5"/>
    </row>
    <row r="153" spans="8:9" ht="12">
      <c r="H153" s="5"/>
      <c r="I153" s="5"/>
    </row>
    <row r="154" spans="8:9" ht="12">
      <c r="H154" s="5"/>
      <c r="I154" s="5"/>
    </row>
    <row r="155" spans="8:9" ht="12">
      <c r="H155" s="5"/>
      <c r="I155" s="5"/>
    </row>
    <row r="156" spans="8:9" ht="12">
      <c r="H156" s="5"/>
      <c r="I156" s="5"/>
    </row>
    <row r="157" spans="8:9" ht="12">
      <c r="H157" s="5"/>
      <c r="I157" s="5"/>
    </row>
    <row r="158" spans="8:9" ht="12">
      <c r="H158" s="5"/>
      <c r="I158" s="5"/>
    </row>
    <row r="159" spans="8:9" ht="12">
      <c r="H159" s="5"/>
      <c r="I159" s="5"/>
    </row>
    <row r="160" spans="8:9" ht="12">
      <c r="H160" s="5"/>
      <c r="I160" s="5"/>
    </row>
    <row r="161" spans="8:9" ht="12">
      <c r="H161" s="5"/>
      <c r="I161" s="5"/>
    </row>
    <row r="162" spans="8:9" ht="12">
      <c r="H162" s="5"/>
      <c r="I162" s="5"/>
    </row>
    <row r="163" spans="8:9" ht="12">
      <c r="H163" s="5"/>
      <c r="I163" s="5"/>
    </row>
    <row r="164" spans="8:9" ht="12">
      <c r="H164" s="5"/>
      <c r="I164" s="5"/>
    </row>
    <row r="165" spans="8:9" ht="12">
      <c r="H165" s="5"/>
      <c r="I165" s="5"/>
    </row>
    <row r="166" spans="8:9" ht="12">
      <c r="H166" s="5"/>
      <c r="I166" s="5"/>
    </row>
    <row r="167" spans="8:9" ht="12">
      <c r="H167" s="5"/>
      <c r="I167" s="5"/>
    </row>
    <row r="168" spans="8:9" ht="12">
      <c r="H168" s="5"/>
      <c r="I168" s="5"/>
    </row>
    <row r="169" spans="8:9" ht="12">
      <c r="H169" s="5"/>
      <c r="I169" s="5"/>
    </row>
    <row r="170" spans="8:9" ht="12">
      <c r="H170" s="5"/>
      <c r="I170" s="5"/>
    </row>
    <row r="171" spans="8:9" ht="12">
      <c r="H171" s="5"/>
      <c r="I171" s="5"/>
    </row>
    <row r="172" spans="8:9" ht="12">
      <c r="H172" s="5"/>
      <c r="I172" s="5"/>
    </row>
    <row r="173" spans="8:9" ht="12">
      <c r="H173" s="5"/>
      <c r="I173" s="5"/>
    </row>
    <row r="174" spans="8:9" ht="12">
      <c r="H174" s="5"/>
      <c r="I174" s="5"/>
    </row>
    <row r="175" spans="8:9" ht="12">
      <c r="H175" s="5"/>
      <c r="I175" s="5"/>
    </row>
    <row r="176" spans="8:9" ht="12">
      <c r="H176" s="5"/>
      <c r="I176" s="5"/>
    </row>
    <row r="177" spans="8:9" ht="12">
      <c r="H177" s="5"/>
      <c r="I177" s="5"/>
    </row>
    <row r="178" spans="8:9" ht="12">
      <c r="H178" s="5"/>
      <c r="I178" s="5"/>
    </row>
    <row r="179" spans="8:9" ht="12">
      <c r="H179" s="5"/>
      <c r="I179" s="5"/>
    </row>
    <row r="180" spans="8:9" ht="12">
      <c r="H180" s="5"/>
      <c r="I180" s="5"/>
    </row>
    <row r="181" spans="8:9" ht="12">
      <c r="H181" s="5"/>
      <c r="I181" s="5"/>
    </row>
    <row r="182" spans="8:9" ht="12">
      <c r="H182" s="5"/>
      <c r="I182" s="5"/>
    </row>
    <row r="183" spans="8:9" ht="12">
      <c r="H183" s="5"/>
      <c r="I183" s="5"/>
    </row>
    <row r="184" spans="8:9" ht="12">
      <c r="H184" s="5"/>
      <c r="I184" s="5"/>
    </row>
    <row r="185" spans="8:9" ht="12">
      <c r="H185" s="5"/>
      <c r="I185" s="5"/>
    </row>
    <row r="186" spans="8:9" ht="12">
      <c r="H186" s="5"/>
      <c r="I186" s="5"/>
    </row>
    <row r="187" spans="8:9" ht="12">
      <c r="H187" s="5"/>
      <c r="I187" s="5"/>
    </row>
    <row r="188" spans="8:9" ht="12">
      <c r="H188" s="5"/>
      <c r="I188" s="5"/>
    </row>
    <row r="189" spans="8:9" ht="12">
      <c r="H189" s="5"/>
      <c r="I189" s="5"/>
    </row>
    <row r="190" spans="8:9" ht="12">
      <c r="H190" s="5"/>
      <c r="I190" s="5"/>
    </row>
    <row r="191" spans="8:9" ht="12">
      <c r="H191" s="5"/>
      <c r="I191" s="5"/>
    </row>
    <row r="192" spans="8:9" ht="12">
      <c r="H192" s="5"/>
      <c r="I192" s="5"/>
    </row>
    <row r="193" spans="8:9" ht="12">
      <c r="H193" s="5"/>
      <c r="I193" s="5"/>
    </row>
    <row r="194" spans="8:9" ht="12">
      <c r="H194" s="5"/>
      <c r="I194" s="5"/>
    </row>
    <row r="195" spans="8:9" ht="12">
      <c r="H195" s="5"/>
      <c r="I195" s="5"/>
    </row>
    <row r="196" spans="8:9" ht="12">
      <c r="H196" s="5"/>
      <c r="I196" s="5"/>
    </row>
    <row r="197" spans="8:9" ht="12">
      <c r="H197" s="5"/>
      <c r="I197" s="5"/>
    </row>
    <row r="198" spans="8:9" ht="12">
      <c r="H198" s="5"/>
      <c r="I198" s="5"/>
    </row>
    <row r="199" spans="8:9" ht="12">
      <c r="H199" s="5"/>
      <c r="I199" s="5"/>
    </row>
    <row r="200" spans="8:9" ht="12">
      <c r="H200" s="5"/>
      <c r="I200" s="5"/>
    </row>
    <row r="201" spans="8:9" ht="12">
      <c r="H201" s="5"/>
      <c r="I201" s="5"/>
    </row>
    <row r="202" spans="8:9" ht="12">
      <c r="H202" s="5"/>
      <c r="I202" s="5"/>
    </row>
    <row r="203" spans="8:9" ht="12">
      <c r="H203" s="5"/>
      <c r="I203" s="5"/>
    </row>
    <row r="204" spans="8:9" ht="12">
      <c r="H204" s="5"/>
      <c r="I204" s="5"/>
    </row>
    <row r="205" spans="8:9" ht="12">
      <c r="H205" s="5"/>
      <c r="I205" s="5"/>
    </row>
    <row r="206" spans="8:9" ht="12">
      <c r="H206" s="5"/>
      <c r="I206" s="5"/>
    </row>
    <row r="207" spans="8:9" ht="12">
      <c r="H207" s="5"/>
      <c r="I207" s="5"/>
    </row>
    <row r="208" spans="8:9" ht="12">
      <c r="H208" s="5"/>
      <c r="I208" s="5"/>
    </row>
    <row r="209" spans="8:9" ht="12">
      <c r="H209" s="5"/>
      <c r="I209" s="5"/>
    </row>
    <row r="210" spans="8:9" ht="12">
      <c r="H210" s="5"/>
      <c r="I210" s="5"/>
    </row>
    <row r="211" spans="8:9" ht="12">
      <c r="H211" s="5"/>
      <c r="I211" s="5"/>
    </row>
    <row r="212" spans="8:9" ht="12">
      <c r="H212" s="5"/>
      <c r="I212" s="5"/>
    </row>
    <row r="213" spans="8:9" ht="12">
      <c r="H213" s="5"/>
      <c r="I213" s="5"/>
    </row>
    <row r="214" spans="8:9" ht="12">
      <c r="H214" s="5"/>
      <c r="I214" s="5"/>
    </row>
    <row r="215" spans="8:9" ht="12">
      <c r="H215" s="5"/>
      <c r="I215" s="5"/>
    </row>
    <row r="216" spans="8:9" ht="12">
      <c r="H216" s="5"/>
      <c r="I216" s="5"/>
    </row>
    <row r="217" spans="8:9" ht="12">
      <c r="H217" s="5"/>
      <c r="I217" s="5"/>
    </row>
    <row r="218" spans="8:9" ht="12">
      <c r="H218" s="5"/>
      <c r="I218" s="5"/>
    </row>
    <row r="219" spans="8:9" ht="12">
      <c r="H219" s="5"/>
      <c r="I219" s="5"/>
    </row>
    <row r="220" spans="8:9" ht="12">
      <c r="H220" s="5"/>
      <c r="I220" s="5"/>
    </row>
    <row r="221" spans="8:9" ht="12">
      <c r="H221" s="5"/>
      <c r="I221" s="5"/>
    </row>
    <row r="222" spans="8:9" ht="12">
      <c r="H222" s="5"/>
      <c r="I222" s="5"/>
    </row>
    <row r="223" spans="8:9" ht="12">
      <c r="H223" s="5"/>
      <c r="I223" s="5"/>
    </row>
    <row r="224" spans="8:9" ht="12">
      <c r="H224" s="5"/>
      <c r="I224" s="5"/>
    </row>
    <row r="225" spans="8:9" ht="12">
      <c r="H225" s="5"/>
      <c r="I225" s="5"/>
    </row>
    <row r="226" spans="8:9" ht="12">
      <c r="H226" s="5"/>
      <c r="I226" s="5"/>
    </row>
    <row r="227" spans="8:9" ht="12">
      <c r="H227" s="5"/>
      <c r="I227" s="5"/>
    </row>
    <row r="228" spans="8:9" ht="12">
      <c r="H228" s="5"/>
      <c r="I228" s="5"/>
    </row>
    <row r="229" spans="8:9" ht="12">
      <c r="H229" s="5"/>
      <c r="I229" s="5"/>
    </row>
    <row r="230" spans="8:9" ht="12">
      <c r="H230" s="5"/>
      <c r="I230" s="5"/>
    </row>
    <row r="231" spans="8:9" ht="12">
      <c r="H231" s="5"/>
      <c r="I231" s="5"/>
    </row>
    <row r="232" spans="8:9" ht="12">
      <c r="H232" s="5"/>
      <c r="I232" s="5"/>
    </row>
    <row r="233" spans="8:9" ht="12">
      <c r="H233" s="5"/>
      <c r="I233" s="5"/>
    </row>
    <row r="234" spans="8:9" ht="12">
      <c r="H234" s="5"/>
      <c r="I234" s="5"/>
    </row>
    <row r="235" spans="8:9" ht="12">
      <c r="H235" s="5"/>
      <c r="I235" s="5"/>
    </row>
    <row r="236" spans="8:9" ht="12">
      <c r="H236" s="5"/>
      <c r="I236" s="5"/>
    </row>
    <row r="237" spans="8:9" ht="12">
      <c r="H237" s="5"/>
      <c r="I237" s="5"/>
    </row>
    <row r="238" spans="8:9" ht="12">
      <c r="H238" s="5"/>
      <c r="I238" s="5"/>
    </row>
    <row r="239" spans="8:9" ht="12">
      <c r="H239" s="5"/>
      <c r="I239" s="5"/>
    </row>
    <row r="240" spans="8:9" ht="12">
      <c r="H240" s="5"/>
      <c r="I240" s="5"/>
    </row>
    <row r="241" spans="8:9" ht="12">
      <c r="H241" s="5"/>
      <c r="I241" s="5"/>
    </row>
    <row r="242" spans="8:9" ht="12">
      <c r="H242" s="5"/>
      <c r="I242" s="5"/>
    </row>
    <row r="243" spans="8:9" ht="12">
      <c r="H243" s="5"/>
      <c r="I243" s="5"/>
    </row>
    <row r="244" spans="8:9" ht="12">
      <c r="H244" s="5"/>
      <c r="I244" s="5"/>
    </row>
    <row r="245" spans="8:9" ht="12">
      <c r="H245" s="5"/>
      <c r="I245" s="5"/>
    </row>
    <row r="246" spans="8:9" ht="12">
      <c r="H246" s="5"/>
      <c r="I246" s="5"/>
    </row>
    <row r="247" spans="8:9" ht="12">
      <c r="H247" s="5"/>
      <c r="I247" s="5"/>
    </row>
    <row r="248" spans="8:9" ht="12">
      <c r="H248" s="5"/>
      <c r="I248" s="5"/>
    </row>
    <row r="249" spans="8:9" ht="12">
      <c r="H249" s="5"/>
      <c r="I249" s="5"/>
    </row>
    <row r="250" spans="8:9" ht="12">
      <c r="H250" s="5"/>
      <c r="I250" s="5"/>
    </row>
    <row r="251" spans="8:9" ht="12">
      <c r="H251" s="5"/>
      <c r="I251" s="5"/>
    </row>
    <row r="252" spans="8:9" ht="12">
      <c r="H252" s="5"/>
      <c r="I252" s="5"/>
    </row>
    <row r="253" spans="8:9" ht="12">
      <c r="H253" s="5"/>
      <c r="I253" s="5"/>
    </row>
    <row r="254" spans="8:9" ht="12">
      <c r="H254" s="5"/>
      <c r="I254" s="5"/>
    </row>
    <row r="255" spans="8:9" ht="12">
      <c r="H255" s="5"/>
      <c r="I255" s="5"/>
    </row>
    <row r="256" spans="8:9" ht="12">
      <c r="H256" s="5"/>
      <c r="I256" s="5"/>
    </row>
    <row r="257" spans="8:9" ht="12">
      <c r="H257" s="5"/>
      <c r="I257" s="5"/>
    </row>
    <row r="258" spans="8:9" ht="12">
      <c r="H258" s="5"/>
      <c r="I258" s="5"/>
    </row>
    <row r="259" spans="8:9" ht="12">
      <c r="H259" s="5"/>
      <c r="I259" s="5"/>
    </row>
    <row r="260" spans="8:9" ht="12">
      <c r="H260" s="5"/>
      <c r="I260" s="5"/>
    </row>
    <row r="261" spans="8:9" ht="12">
      <c r="H261" s="5"/>
      <c r="I261" s="5"/>
    </row>
    <row r="262" spans="8:9" ht="12">
      <c r="H262" s="5"/>
      <c r="I262" s="5"/>
    </row>
    <row r="263" spans="8:9" ht="12">
      <c r="H263" s="5"/>
      <c r="I263" s="5"/>
    </row>
    <row r="264" spans="8:9" ht="12">
      <c r="H264" s="5"/>
      <c r="I264" s="5"/>
    </row>
    <row r="265" spans="8:9" ht="12">
      <c r="H265" s="5"/>
      <c r="I265" s="5"/>
    </row>
    <row r="266" spans="8:9" ht="12">
      <c r="H266" s="5"/>
      <c r="I266" s="5"/>
    </row>
    <row r="267" spans="8:9" ht="12">
      <c r="H267" s="5"/>
      <c r="I267" s="5"/>
    </row>
    <row r="268" spans="8:9" ht="12">
      <c r="H268" s="5"/>
      <c r="I268" s="5"/>
    </row>
    <row r="269" spans="8:9" ht="12">
      <c r="H269" s="5"/>
      <c r="I269" s="5"/>
    </row>
    <row r="270" spans="8:9" ht="12">
      <c r="H270" s="5"/>
      <c r="I270" s="5"/>
    </row>
    <row r="271" spans="8:9" ht="12">
      <c r="H271" s="5"/>
      <c r="I271" s="5"/>
    </row>
    <row r="272" spans="8:9" ht="12">
      <c r="H272" s="5"/>
      <c r="I272" s="5"/>
    </row>
    <row r="273" spans="8:9" ht="12">
      <c r="H273" s="5"/>
      <c r="I273" s="5"/>
    </row>
    <row r="274" spans="8:9" ht="12">
      <c r="H274" s="5"/>
      <c r="I274" s="5"/>
    </row>
    <row r="275" spans="8:9" ht="12">
      <c r="H275" s="5"/>
      <c r="I275" s="5"/>
    </row>
    <row r="276" spans="8:9" ht="12">
      <c r="H276" s="5"/>
      <c r="I276" s="5"/>
    </row>
    <row r="277" spans="8:9" ht="12">
      <c r="H277" s="5"/>
      <c r="I277" s="5"/>
    </row>
    <row r="278" spans="8:9" ht="12">
      <c r="H278" s="5"/>
      <c r="I278" s="5"/>
    </row>
    <row r="279" spans="8:9" ht="12">
      <c r="H279" s="5"/>
      <c r="I279" s="5"/>
    </row>
    <row r="280" spans="8:9" ht="12">
      <c r="H280" s="5"/>
      <c r="I280" s="5"/>
    </row>
    <row r="281" spans="8:9" ht="12">
      <c r="H281" s="5"/>
      <c r="I281" s="5"/>
    </row>
    <row r="282" spans="8:9" ht="12">
      <c r="H282" s="5"/>
      <c r="I282" s="5"/>
    </row>
    <row r="283" spans="8:9" ht="12">
      <c r="H283" s="5"/>
      <c r="I283" s="5"/>
    </row>
    <row r="284" spans="8:9" ht="12">
      <c r="H284" s="5"/>
      <c r="I284" s="5"/>
    </row>
    <row r="285" spans="8:9" ht="12">
      <c r="H285" s="5"/>
      <c r="I285" s="5"/>
    </row>
    <row r="286" spans="8:9" ht="12">
      <c r="H286" s="5"/>
      <c r="I286" s="5"/>
    </row>
    <row r="287" spans="8:9" ht="12">
      <c r="H287" s="5"/>
      <c r="I287" s="5"/>
    </row>
    <row r="288" spans="8:9" ht="12">
      <c r="H288" s="5"/>
      <c r="I288" s="5"/>
    </row>
    <row r="289" spans="8:9" ht="12">
      <c r="H289" s="5"/>
      <c r="I289" s="5"/>
    </row>
    <row r="290" spans="8:9" ht="12">
      <c r="H290" s="5"/>
      <c r="I290" s="5"/>
    </row>
    <row r="291" spans="8:9" ht="12">
      <c r="H291" s="5"/>
      <c r="I291" s="5"/>
    </row>
    <row r="292" spans="8:9" ht="12">
      <c r="H292" s="5"/>
      <c r="I292" s="5"/>
    </row>
    <row r="293" spans="8:9" ht="12">
      <c r="H293" s="5"/>
      <c r="I293" s="5"/>
    </row>
    <row r="294" spans="8:9" ht="12">
      <c r="H294" s="5"/>
      <c r="I294" s="5"/>
    </row>
    <row r="295" spans="8:9" ht="12">
      <c r="H295" s="5"/>
      <c r="I295" s="5"/>
    </row>
    <row r="296" spans="8:9" ht="12">
      <c r="H296" s="5"/>
      <c r="I296" s="5"/>
    </row>
    <row r="297" spans="8:9" ht="12">
      <c r="H297" s="5"/>
      <c r="I297" s="5"/>
    </row>
    <row r="298" spans="8:9" ht="12">
      <c r="H298" s="5"/>
      <c r="I298" s="5"/>
    </row>
    <row r="299" spans="8:9" ht="12">
      <c r="H299" s="5"/>
      <c r="I299" s="5"/>
    </row>
    <row r="300" spans="8:9" ht="12">
      <c r="H300" s="5"/>
      <c r="I300" s="5"/>
    </row>
    <row r="301" spans="8:9" ht="12">
      <c r="H301" s="5"/>
      <c r="I301" s="5"/>
    </row>
    <row r="302" spans="8:9" ht="12">
      <c r="H302" s="5"/>
      <c r="I302" s="5"/>
    </row>
    <row r="303" spans="8:9" ht="12">
      <c r="H303" s="5"/>
      <c r="I303" s="5"/>
    </row>
    <row r="304" spans="8:9" ht="12">
      <c r="H304" s="5"/>
      <c r="I304" s="5"/>
    </row>
    <row r="305" spans="8:9" ht="12">
      <c r="H305" s="5"/>
      <c r="I305" s="5"/>
    </row>
    <row r="306" spans="8:9" ht="12">
      <c r="H306" s="5"/>
      <c r="I306" s="5"/>
    </row>
    <row r="307" spans="8:9" ht="12">
      <c r="H307" s="5"/>
      <c r="I307" s="5"/>
    </row>
    <row r="308" spans="8:9" ht="12">
      <c r="H308" s="5"/>
      <c r="I308" s="5"/>
    </row>
    <row r="309" spans="8:9" ht="12">
      <c r="H309" s="5"/>
      <c r="I309" s="5"/>
    </row>
    <row r="310" spans="8:9" ht="12">
      <c r="H310" s="5"/>
      <c r="I310" s="5"/>
    </row>
    <row r="311" spans="8:9" ht="12">
      <c r="H311" s="5"/>
      <c r="I311" s="5"/>
    </row>
    <row r="312" spans="8:9" ht="12">
      <c r="H312" s="5"/>
      <c r="I312" s="5"/>
    </row>
    <row r="313" spans="8:9" ht="12">
      <c r="H313" s="5"/>
      <c r="I313" s="5"/>
    </row>
    <row r="314" spans="8:9" ht="12">
      <c r="H314" s="5"/>
      <c r="I314" s="5"/>
    </row>
    <row r="315" spans="8:9" ht="12">
      <c r="H315" s="5"/>
      <c r="I315" s="5"/>
    </row>
    <row r="316" spans="8:9" ht="12">
      <c r="H316" s="5"/>
      <c r="I316" s="5"/>
    </row>
    <row r="317" spans="8:9" ht="12">
      <c r="H317" s="5"/>
      <c r="I317" s="5"/>
    </row>
    <row r="318" spans="8:9" ht="12">
      <c r="H318" s="5"/>
      <c r="I318" s="5"/>
    </row>
    <row r="319" spans="8:9" ht="12">
      <c r="H319" s="5"/>
      <c r="I319" s="5"/>
    </row>
    <row r="320" spans="8:9" ht="12">
      <c r="H320" s="5"/>
      <c r="I320" s="5"/>
    </row>
    <row r="321" spans="8:9" ht="12">
      <c r="H321" s="5"/>
      <c r="I321" s="5"/>
    </row>
    <row r="322" spans="8:9" ht="12">
      <c r="H322" s="5"/>
      <c r="I322" s="5"/>
    </row>
    <row r="323" spans="8:9" ht="12">
      <c r="H323" s="5"/>
      <c r="I323" s="5"/>
    </row>
    <row r="324" spans="8:9" ht="12">
      <c r="H324" s="5"/>
      <c r="I324" s="5"/>
    </row>
    <row r="325" spans="8:9" ht="12">
      <c r="H325" s="5"/>
      <c r="I325" s="5"/>
    </row>
    <row r="326" spans="8:9" ht="12">
      <c r="H326" s="5"/>
      <c r="I326" s="5"/>
    </row>
    <row r="327" spans="8:9" ht="12">
      <c r="H327" s="5"/>
      <c r="I327" s="5"/>
    </row>
    <row r="328" spans="8:9" ht="12">
      <c r="H328" s="5"/>
      <c r="I328" s="5"/>
    </row>
    <row r="329" spans="8:9" ht="12">
      <c r="H329" s="5"/>
      <c r="I329" s="5"/>
    </row>
    <row r="330" spans="8:9" ht="12">
      <c r="H330" s="5"/>
      <c r="I330" s="5"/>
    </row>
    <row r="331" spans="8:9" ht="12">
      <c r="H331" s="5"/>
      <c r="I331" s="5"/>
    </row>
    <row r="332" spans="8:9" ht="12">
      <c r="H332" s="5"/>
      <c r="I332" s="5"/>
    </row>
    <row r="333" spans="8:9" ht="12">
      <c r="H333" s="5"/>
      <c r="I333" s="5"/>
    </row>
    <row r="334" spans="8:9" ht="12">
      <c r="H334" s="5"/>
      <c r="I334" s="5"/>
    </row>
    <row r="335" spans="8:9" ht="12">
      <c r="H335" s="5"/>
      <c r="I335" s="5"/>
    </row>
    <row r="336" spans="8:9" ht="12">
      <c r="H336" s="5"/>
      <c r="I336" s="5"/>
    </row>
    <row r="337" spans="8:9" ht="12">
      <c r="H337" s="5"/>
      <c r="I337" s="5"/>
    </row>
    <row r="338" spans="8:9" ht="12">
      <c r="H338" s="5"/>
      <c r="I338" s="5"/>
    </row>
    <row r="339" spans="8:9" ht="12">
      <c r="H339" s="5"/>
      <c r="I339" s="5"/>
    </row>
    <row r="340" spans="8:9" ht="12">
      <c r="H340" s="5"/>
      <c r="I340" s="5"/>
    </row>
    <row r="341" spans="8:9" ht="12">
      <c r="H341" s="5"/>
      <c r="I341" s="5"/>
    </row>
    <row r="342" spans="8:9" ht="12">
      <c r="H342" s="5"/>
      <c r="I342" s="5"/>
    </row>
    <row r="343" spans="8:9" ht="12">
      <c r="H343" s="5"/>
      <c r="I343" s="5"/>
    </row>
    <row r="344" spans="8:9" ht="12">
      <c r="H344" s="5"/>
      <c r="I344" s="5"/>
    </row>
    <row r="345" spans="8:9" ht="12">
      <c r="H345" s="5"/>
      <c r="I345" s="5"/>
    </row>
    <row r="346" spans="8:9" ht="12">
      <c r="H346" s="5"/>
      <c r="I346" s="5"/>
    </row>
    <row r="347" spans="8:9" ht="12">
      <c r="H347" s="5"/>
      <c r="I347" s="5"/>
    </row>
    <row r="348" spans="8:9" ht="12">
      <c r="H348" s="5"/>
      <c r="I348" s="5"/>
    </row>
    <row r="349" spans="8:9" ht="12">
      <c r="H349" s="5"/>
      <c r="I349" s="5"/>
    </row>
    <row r="350" spans="8:9" ht="12">
      <c r="H350" s="5"/>
      <c r="I350" s="5"/>
    </row>
    <row r="351" spans="8:9" ht="12">
      <c r="H351" s="5"/>
      <c r="I351" s="5"/>
    </row>
    <row r="352" spans="8:9" ht="12">
      <c r="H352" s="5"/>
      <c r="I352" s="5"/>
    </row>
    <row r="353" spans="8:9" ht="12">
      <c r="H353" s="5"/>
      <c r="I353" s="5"/>
    </row>
    <row r="354" spans="8:9" ht="12">
      <c r="H354" s="5"/>
      <c r="I354" s="5"/>
    </row>
    <row r="355" spans="8:9" ht="12">
      <c r="H355" s="5"/>
      <c r="I355" s="5"/>
    </row>
    <row r="356" spans="8:9" ht="12">
      <c r="H356" s="5"/>
      <c r="I356" s="5"/>
    </row>
    <row r="357" spans="8:9" ht="12">
      <c r="H357" s="5"/>
      <c r="I357" s="5"/>
    </row>
    <row r="358" spans="8:9" ht="12">
      <c r="H358" s="5"/>
      <c r="I358" s="5"/>
    </row>
    <row r="359" spans="8:9" ht="12">
      <c r="H359" s="5"/>
      <c r="I359" s="5"/>
    </row>
    <row r="360" spans="8:9" ht="12">
      <c r="H360" s="5"/>
      <c r="I360" s="5"/>
    </row>
    <row r="361" spans="8:9" ht="12">
      <c r="H361" s="5"/>
      <c r="I361" s="5"/>
    </row>
    <row r="362" spans="8:9" ht="12">
      <c r="H362" s="5"/>
      <c r="I362" s="5"/>
    </row>
    <row r="363" spans="8:9" ht="12">
      <c r="H363" s="5"/>
      <c r="I363" s="5"/>
    </row>
    <row r="364" spans="8:9" ht="12">
      <c r="H364" s="5"/>
      <c r="I364" s="5"/>
    </row>
    <row r="365" spans="8:9" ht="12">
      <c r="H365" s="5"/>
      <c r="I365" s="5"/>
    </row>
    <row r="366" spans="8:9" ht="12">
      <c r="H366" s="5"/>
      <c r="I366" s="5"/>
    </row>
    <row r="367" spans="8:9" ht="12">
      <c r="H367" s="5"/>
      <c r="I367" s="5"/>
    </row>
    <row r="368" spans="8:9" ht="12">
      <c r="H368" s="5"/>
      <c r="I368" s="5"/>
    </row>
    <row r="369" spans="8:9" ht="12">
      <c r="H369" s="5"/>
      <c r="I369" s="5"/>
    </row>
    <row r="370" spans="8:9" ht="12">
      <c r="H370" s="5"/>
      <c r="I370" s="5"/>
    </row>
    <row r="371" spans="8:9" ht="12">
      <c r="H371" s="5"/>
      <c r="I371" s="5"/>
    </row>
    <row r="372" spans="8:9" ht="12">
      <c r="H372" s="5"/>
      <c r="I372" s="5"/>
    </row>
    <row r="373" spans="8:9" ht="12">
      <c r="H373" s="5"/>
      <c r="I373" s="5"/>
    </row>
    <row r="374" spans="8:9" ht="12">
      <c r="H374" s="5"/>
      <c r="I374" s="5"/>
    </row>
    <row r="375" spans="8:9" ht="12">
      <c r="H375" s="5"/>
      <c r="I375" s="5"/>
    </row>
    <row r="376" spans="8:9" ht="12">
      <c r="H376" s="5"/>
      <c r="I376" s="5"/>
    </row>
    <row r="377" spans="8:9" ht="12">
      <c r="H377" s="5"/>
      <c r="I377" s="5"/>
    </row>
    <row r="378" spans="8:9" ht="12">
      <c r="H378" s="5"/>
      <c r="I378" s="5"/>
    </row>
    <row r="379" spans="8:9" ht="12">
      <c r="H379" s="5"/>
      <c r="I379" s="5"/>
    </row>
    <row r="380" spans="8:9" ht="12">
      <c r="H380" s="5"/>
      <c r="I380" s="5"/>
    </row>
    <row r="381" spans="8:9" ht="12">
      <c r="H381" s="5"/>
      <c r="I381" s="5"/>
    </row>
    <row r="382" spans="8:9" ht="12">
      <c r="H382" s="5"/>
      <c r="I382" s="5"/>
    </row>
    <row r="383" spans="8:9" ht="12">
      <c r="H383" s="5"/>
      <c r="I383" s="5"/>
    </row>
    <row r="384" spans="8:9" ht="12">
      <c r="H384" s="5"/>
      <c r="I384" s="5"/>
    </row>
    <row r="385" spans="8:9" ht="12">
      <c r="H385" s="5"/>
      <c r="I385" s="5"/>
    </row>
    <row r="386" spans="8:9" ht="12">
      <c r="H386" s="5"/>
      <c r="I386" s="5"/>
    </row>
    <row r="387" spans="8:9" ht="12">
      <c r="H387" s="5"/>
      <c r="I387" s="5"/>
    </row>
    <row r="388" spans="8:9" ht="12">
      <c r="H388" s="5"/>
      <c r="I388" s="5"/>
    </row>
    <row r="389" spans="8:9" ht="12">
      <c r="H389" s="5"/>
      <c r="I389" s="5"/>
    </row>
    <row r="390" spans="8:9" ht="12">
      <c r="H390" s="5"/>
      <c r="I390" s="5"/>
    </row>
    <row r="391" spans="8:9" ht="12">
      <c r="H391" s="5"/>
      <c r="I391" s="5"/>
    </row>
    <row r="392" spans="8:9" ht="12">
      <c r="H392" s="5"/>
      <c r="I392" s="5"/>
    </row>
    <row r="393" spans="8:9" ht="12">
      <c r="H393" s="5"/>
      <c r="I393" s="5"/>
    </row>
    <row r="394" spans="8:9" ht="12">
      <c r="H394" s="5"/>
      <c r="I394" s="5"/>
    </row>
    <row r="395" spans="8:9" ht="12">
      <c r="H395" s="5"/>
      <c r="I395" s="5"/>
    </row>
    <row r="396" spans="8:9" ht="12">
      <c r="H396" s="5"/>
      <c r="I396" s="5"/>
    </row>
    <row r="397" spans="8:9" ht="12">
      <c r="H397" s="5"/>
      <c r="I397" s="5"/>
    </row>
    <row r="398" spans="8:9" ht="12">
      <c r="H398" s="5"/>
      <c r="I398" s="5"/>
    </row>
    <row r="399" spans="8:9" ht="12">
      <c r="H399" s="5"/>
      <c r="I399" s="5"/>
    </row>
    <row r="400" spans="8:9" ht="12">
      <c r="H400" s="5"/>
      <c r="I400" s="5"/>
    </row>
    <row r="401" spans="8:9" ht="12">
      <c r="H401" s="5"/>
      <c r="I401" s="5"/>
    </row>
    <row r="402" spans="8:9" ht="12">
      <c r="H402" s="5"/>
      <c r="I402" s="5"/>
    </row>
    <row r="403" spans="8:9" ht="12">
      <c r="H403" s="5"/>
      <c r="I403" s="5"/>
    </row>
    <row r="404" spans="8:9" ht="12">
      <c r="H404" s="5"/>
      <c r="I404" s="5"/>
    </row>
    <row r="405" spans="8:9" ht="12">
      <c r="H405" s="5"/>
      <c r="I405" s="5"/>
    </row>
    <row r="406" spans="8:9" ht="12">
      <c r="H406" s="5"/>
      <c r="I406" s="5"/>
    </row>
    <row r="407" spans="8:9" ht="12">
      <c r="H407" s="5"/>
      <c r="I407" s="5"/>
    </row>
    <row r="408" spans="8:9" ht="12">
      <c r="H408" s="5"/>
      <c r="I408" s="5"/>
    </row>
    <row r="409" spans="8:9" ht="12">
      <c r="H409" s="5"/>
      <c r="I409" s="5"/>
    </row>
    <row r="410" spans="8:9" ht="12">
      <c r="H410" s="5"/>
      <c r="I410" s="5"/>
    </row>
    <row r="411" spans="8:9" ht="12">
      <c r="H411" s="5"/>
      <c r="I411" s="5"/>
    </row>
    <row r="412" spans="8:9" ht="12">
      <c r="H412" s="5"/>
      <c r="I412" s="5"/>
    </row>
    <row r="413" spans="8:9" ht="12">
      <c r="H413" s="5"/>
      <c r="I413" s="5"/>
    </row>
    <row r="414" spans="8:9" ht="12">
      <c r="H414" s="5"/>
      <c r="I414" s="5"/>
    </row>
    <row r="415" spans="8:9" ht="12">
      <c r="H415" s="5"/>
      <c r="I415" s="5"/>
    </row>
    <row r="416" spans="8:9" ht="12">
      <c r="H416" s="5"/>
      <c r="I416" s="5"/>
    </row>
    <row r="417" spans="8:9" ht="12">
      <c r="H417" s="5"/>
      <c r="I417" s="5"/>
    </row>
    <row r="418" spans="8:9" ht="12">
      <c r="H418" s="5"/>
      <c r="I418" s="5"/>
    </row>
    <row r="419" spans="8:9" ht="12">
      <c r="H419" s="5"/>
      <c r="I419" s="5"/>
    </row>
    <row r="420" spans="8:9" ht="12">
      <c r="H420" s="5"/>
      <c r="I420" s="5"/>
    </row>
    <row r="421" spans="8:9" ht="12">
      <c r="H421" s="5"/>
      <c r="I421" s="5"/>
    </row>
    <row r="422" spans="8:9" ht="12">
      <c r="H422" s="5"/>
      <c r="I422" s="5"/>
    </row>
    <row r="423" spans="8:9" ht="12">
      <c r="H423" s="5"/>
      <c r="I423" s="5"/>
    </row>
    <row r="424" spans="8:9" ht="12">
      <c r="H424" s="5"/>
      <c r="I424" s="5"/>
    </row>
    <row r="425" spans="8:9" ht="12">
      <c r="H425" s="5"/>
      <c r="I425" s="5"/>
    </row>
    <row r="426" spans="8:9" ht="12">
      <c r="H426" s="5"/>
      <c r="I426" s="5"/>
    </row>
    <row r="427" spans="8:9" ht="12">
      <c r="H427" s="5"/>
      <c r="I427" s="5"/>
    </row>
    <row r="428" spans="8:9" ht="12">
      <c r="H428" s="5"/>
      <c r="I428" s="5"/>
    </row>
    <row r="429" spans="8:9" ht="12">
      <c r="H429" s="5"/>
      <c r="I429" s="5"/>
    </row>
    <row r="430" spans="8:9" ht="12">
      <c r="H430" s="5"/>
      <c r="I430" s="5"/>
    </row>
    <row r="431" spans="8:9" ht="12">
      <c r="H431" s="5"/>
      <c r="I431" s="5"/>
    </row>
    <row r="432" spans="8:9" ht="12">
      <c r="H432" s="5"/>
      <c r="I432" s="5"/>
    </row>
    <row r="433" spans="8:9" ht="12">
      <c r="H433" s="5"/>
      <c r="I433" s="5"/>
    </row>
    <row r="434" spans="8:9" ht="12">
      <c r="H434" s="5"/>
      <c r="I434" s="5"/>
    </row>
    <row r="435" spans="8:9" ht="12">
      <c r="H435" s="5"/>
      <c r="I435" s="5"/>
    </row>
    <row r="436" spans="8:9" ht="12">
      <c r="H436" s="5"/>
      <c r="I436" s="5"/>
    </row>
    <row r="437" spans="8:9" ht="12">
      <c r="H437" s="5"/>
      <c r="I437" s="5"/>
    </row>
    <row r="438" spans="8:9" ht="12">
      <c r="H438" s="5"/>
      <c r="I438" s="5"/>
    </row>
    <row r="439" spans="8:9" ht="12">
      <c r="H439" s="5"/>
      <c r="I439" s="5"/>
    </row>
    <row r="440" spans="8:9" ht="12">
      <c r="H440" s="5"/>
      <c r="I440" s="5"/>
    </row>
    <row r="441" spans="8:9" ht="12">
      <c r="H441" s="5"/>
      <c r="I441" s="5"/>
    </row>
    <row r="442" spans="8:9" ht="12">
      <c r="H442" s="5"/>
      <c r="I442" s="5"/>
    </row>
    <row r="443" spans="8:9" ht="12">
      <c r="H443" s="5"/>
      <c r="I443" s="5"/>
    </row>
    <row r="444" spans="8:9" ht="12">
      <c r="H444" s="5"/>
      <c r="I444" s="5"/>
    </row>
    <row r="445" spans="8:9" ht="12">
      <c r="H445" s="5"/>
      <c r="I445" s="5"/>
    </row>
    <row r="446" spans="8:9" ht="12">
      <c r="H446" s="5"/>
      <c r="I446" s="5"/>
    </row>
    <row r="447" spans="8:9" ht="12">
      <c r="H447" s="5"/>
      <c r="I447" s="5"/>
    </row>
    <row r="448" spans="8:9" ht="12">
      <c r="H448" s="5"/>
      <c r="I448" s="5"/>
    </row>
    <row r="449" spans="8:9" ht="12">
      <c r="H449" s="5"/>
      <c r="I449" s="5"/>
    </row>
    <row r="450" spans="8:9" ht="12">
      <c r="H450" s="5"/>
      <c r="I450" s="5"/>
    </row>
    <row r="451" spans="8:9" ht="12">
      <c r="H451" s="5"/>
      <c r="I451" s="5"/>
    </row>
    <row r="452" spans="8:9" ht="12">
      <c r="H452" s="5"/>
      <c r="I452" s="5"/>
    </row>
    <row r="453" spans="8:9" ht="12">
      <c r="H453" s="5"/>
      <c r="I453" s="5"/>
    </row>
    <row r="454" spans="8:9" ht="12">
      <c r="H454" s="5"/>
      <c r="I454" s="5"/>
    </row>
    <row r="455" spans="8:9" ht="12">
      <c r="H455" s="5"/>
      <c r="I455" s="5"/>
    </row>
    <row r="456" spans="8:9" ht="12">
      <c r="H456" s="5"/>
      <c r="I456" s="5"/>
    </row>
    <row r="457" spans="8:9" ht="12">
      <c r="H457" s="5"/>
      <c r="I457" s="5"/>
    </row>
    <row r="458" spans="8:9" ht="12">
      <c r="H458" s="5"/>
      <c r="I458" s="5"/>
    </row>
    <row r="459" spans="8:9" ht="12">
      <c r="H459" s="5"/>
      <c r="I459" s="5"/>
    </row>
    <row r="460" spans="8:9" ht="12">
      <c r="H460" s="5"/>
      <c r="I460" s="5"/>
    </row>
    <row r="461" spans="8:9" ht="12">
      <c r="H461" s="5"/>
      <c r="I461" s="5"/>
    </row>
    <row r="462" spans="8:9" ht="12">
      <c r="H462" s="5"/>
      <c r="I462" s="5"/>
    </row>
    <row r="463" spans="8:9" ht="12">
      <c r="H463" s="5"/>
      <c r="I463" s="5"/>
    </row>
    <row r="464" spans="8:9" ht="12">
      <c r="H464" s="5"/>
      <c r="I464" s="5"/>
    </row>
    <row r="465" spans="8:9" ht="12">
      <c r="H465" s="5"/>
      <c r="I465" s="5"/>
    </row>
    <row r="466" spans="8:9" ht="12">
      <c r="H466" s="5"/>
      <c r="I466" s="5"/>
    </row>
    <row r="467" spans="8:9" ht="12">
      <c r="H467" s="5"/>
      <c r="I467" s="5"/>
    </row>
    <row r="468" spans="8:9" ht="12">
      <c r="H468" s="5"/>
      <c r="I468" s="5"/>
    </row>
    <row r="469" spans="8:9" ht="12">
      <c r="H469" s="5"/>
      <c r="I469" s="5"/>
    </row>
    <row r="470" spans="8:9" ht="12">
      <c r="H470" s="5"/>
      <c r="I470" s="5"/>
    </row>
    <row r="471" spans="8:9" ht="12">
      <c r="H471" s="5"/>
      <c r="I471" s="5"/>
    </row>
    <row r="472" spans="8:9" ht="12">
      <c r="H472" s="5"/>
      <c r="I472" s="5"/>
    </row>
    <row r="473" spans="8:9" ht="12">
      <c r="H473" s="5"/>
      <c r="I473" s="5"/>
    </row>
    <row r="474" spans="8:9" ht="12">
      <c r="H474" s="5"/>
      <c r="I474" s="5"/>
    </row>
    <row r="475" spans="8:9" ht="12">
      <c r="H475" s="5"/>
      <c r="I475" s="5"/>
    </row>
    <row r="476" spans="8:9" ht="12">
      <c r="H476" s="5"/>
      <c r="I476" s="5"/>
    </row>
    <row r="477" spans="8:9" ht="12">
      <c r="H477" s="5"/>
      <c r="I477" s="5"/>
    </row>
    <row r="478" spans="8:9" ht="12">
      <c r="H478" s="5"/>
      <c r="I478" s="5"/>
    </row>
    <row r="479" spans="8:9" ht="12">
      <c r="H479" s="5"/>
      <c r="I479" s="5"/>
    </row>
    <row r="480" spans="8:9" ht="12">
      <c r="H480" s="5"/>
      <c r="I480" s="5"/>
    </row>
    <row r="481" spans="8:9" ht="12">
      <c r="H481" s="5"/>
      <c r="I481" s="5"/>
    </row>
    <row r="482" spans="8:9" ht="12">
      <c r="H482" s="5"/>
      <c r="I482" s="5"/>
    </row>
    <row r="483" spans="8:9" ht="12">
      <c r="H483" s="5"/>
      <c r="I483" s="5"/>
    </row>
    <row r="484" spans="8:9" ht="12">
      <c r="H484" s="5"/>
      <c r="I484" s="5"/>
    </row>
    <row r="485" spans="8:9" ht="12">
      <c r="H485" s="5"/>
      <c r="I485" s="5"/>
    </row>
    <row r="486" spans="8:9" ht="12">
      <c r="H486" s="5"/>
      <c r="I486" s="5"/>
    </row>
    <row r="487" spans="8:9" ht="12">
      <c r="H487" s="5"/>
      <c r="I487" s="5"/>
    </row>
    <row r="488" spans="8:9" ht="12">
      <c r="H488" s="5"/>
      <c r="I488" s="5"/>
    </row>
    <row r="489" spans="8:9" ht="12">
      <c r="H489" s="5"/>
      <c r="I489" s="5"/>
    </row>
    <row r="490" spans="8:9" ht="12">
      <c r="H490" s="5"/>
      <c r="I490" s="5"/>
    </row>
    <row r="491" spans="8:9" ht="12">
      <c r="H491" s="5"/>
      <c r="I491" s="5"/>
    </row>
  </sheetData>
  <mergeCells count="3">
    <mergeCell ref="C8:E8"/>
    <mergeCell ref="F8:H8"/>
    <mergeCell ref="I8:K8"/>
  </mergeCells>
  <printOptions horizontalCentered="1"/>
  <pageMargins left="0.5" right="0.5" top="0.75" bottom="0.75" header="0.25" footer="0.25"/>
  <pageSetup orientation="landscape" paperSize="9"/>
  <headerFooter alignWithMargins="0">
    <oddHeader>&amp;L&amp;"Times,Regular"&amp;9Cooper Richey&amp;C&amp;"Times,Regular"&amp;9Ph: (510) 486-5417   |   Fax: (510) 486-6996&amp;R&amp;"Times,Regular"&amp;9&amp;D     &amp;T</oddHeader>
    <oddFooter>&amp;L&amp;"Times,Regular"&amp;9&amp;F&amp;C&amp;"Times,Regular"&amp;9&amp;A&amp;R&amp;"Times,Regular"&amp;9&amp;P of &amp;N</oddFooter>
  </headerFooter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A32"/>
  <sheetViews>
    <sheetView showGridLines="0" defaultGridColor="0" colorId="23" workbookViewId="0" topLeftCell="A1">
      <selection activeCell="B5" sqref="B5"/>
    </sheetView>
  </sheetViews>
  <sheetFormatPr defaultColWidth="11.421875" defaultRowHeight="12.75"/>
  <cols>
    <col min="1" max="1" width="0.9921875" style="1" customWidth="1"/>
    <col min="2" max="2" width="7.421875" style="1" customWidth="1"/>
    <col min="3" max="3" width="8.28125" style="1" customWidth="1"/>
    <col min="4" max="4" width="7.8515625" style="1" customWidth="1"/>
    <col min="5" max="6" width="8.28125" style="1" customWidth="1"/>
    <col min="7" max="8" width="7.8515625" style="1" customWidth="1"/>
    <col min="9" max="9" width="8.28125" style="1" customWidth="1"/>
    <col min="10" max="11" width="7.8515625" style="1" customWidth="1"/>
    <col min="12" max="12" width="8.28125" style="1" customWidth="1"/>
    <col min="13" max="14" width="7.8515625" style="1" customWidth="1"/>
    <col min="15" max="15" width="8.28125" style="1" customWidth="1"/>
    <col min="16" max="17" width="7.8515625" style="1" customWidth="1"/>
    <col min="18" max="27" width="5.140625" style="1" customWidth="1"/>
    <col min="28" max="16384" width="10.8515625" style="1" customWidth="1"/>
  </cols>
  <sheetData>
    <row r="1" ht="4.5" customHeight="1"/>
    <row r="2" ht="12.75" thickBot="1"/>
    <row r="3" spans="2:27" ht="12.75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3"/>
      <c r="AA3" s="4"/>
    </row>
    <row r="4" spans="2:17" ht="18.75">
      <c r="B4" s="19" t="s">
        <v>113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4"/>
    </row>
    <row r="5" spans="2:17" ht="12.75">
      <c r="B5" s="20" t="s">
        <v>121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4"/>
    </row>
    <row r="6" spans="2:17" ht="12.75" thickBot="1">
      <c r="B6" s="2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46"/>
    </row>
    <row r="7" spans="2:27" ht="12.75">
      <c r="B7" s="77" t="s">
        <v>116</v>
      </c>
      <c r="C7" s="112" t="s">
        <v>122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5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">
      <c r="B8" s="12"/>
      <c r="C8" s="114" t="s">
        <v>3</v>
      </c>
      <c r="D8" s="115"/>
      <c r="E8" s="116"/>
      <c r="F8" s="114" t="s">
        <v>4</v>
      </c>
      <c r="G8" s="115"/>
      <c r="H8" s="116"/>
      <c r="I8" s="114" t="s">
        <v>5</v>
      </c>
      <c r="J8" s="115"/>
      <c r="K8" s="116"/>
      <c r="L8" s="115" t="s">
        <v>6</v>
      </c>
      <c r="M8" s="115"/>
      <c r="N8" s="116"/>
      <c r="O8" s="114" t="s">
        <v>7</v>
      </c>
      <c r="P8" s="115"/>
      <c r="Q8" s="116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">
      <c r="B9" s="12"/>
      <c r="C9" s="62" t="s">
        <v>83</v>
      </c>
      <c r="D9" s="110" t="s">
        <v>82</v>
      </c>
      <c r="E9" s="111"/>
      <c r="F9" s="2" t="str">
        <f>C9</f>
        <v>cap cost</v>
      </c>
      <c r="G9" s="109" t="s">
        <v>82</v>
      </c>
      <c r="H9" s="110"/>
      <c r="I9" s="62" t="str">
        <f>C9</f>
        <v>cap cost</v>
      </c>
      <c r="J9" s="109" t="s">
        <v>82</v>
      </c>
      <c r="K9" s="111"/>
      <c r="L9" s="2" t="str">
        <f>C9</f>
        <v>cap cost</v>
      </c>
      <c r="M9" s="109" t="s">
        <v>82</v>
      </c>
      <c r="N9" s="110"/>
      <c r="O9" s="62" t="str">
        <f>C9</f>
        <v>cap cost</v>
      </c>
      <c r="P9" s="109" t="s">
        <v>82</v>
      </c>
      <c r="Q9" s="111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.75" thickBot="1">
      <c r="B10" s="13"/>
      <c r="C10" s="9" t="s">
        <v>84</v>
      </c>
      <c r="D10" s="32" t="s">
        <v>68</v>
      </c>
      <c r="E10" s="80" t="s">
        <v>67</v>
      </c>
      <c r="F10" s="10" t="str">
        <f>C10</f>
        <v>multiplier</v>
      </c>
      <c r="G10" s="32" t="s">
        <v>68</v>
      </c>
      <c r="H10" s="32" t="s">
        <v>67</v>
      </c>
      <c r="I10" s="9" t="str">
        <f>C10</f>
        <v>multiplier</v>
      </c>
      <c r="J10" s="32" t="s">
        <v>68</v>
      </c>
      <c r="K10" s="80" t="s">
        <v>67</v>
      </c>
      <c r="L10" s="10" t="str">
        <f>C10</f>
        <v>multiplier</v>
      </c>
      <c r="M10" s="32" t="s">
        <v>68</v>
      </c>
      <c r="N10" s="32" t="s">
        <v>67</v>
      </c>
      <c r="O10" s="9" t="str">
        <f>C10</f>
        <v>multiplier</v>
      </c>
      <c r="P10" s="32" t="s">
        <v>68</v>
      </c>
      <c r="Q10" s="80" t="s">
        <v>67</v>
      </c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2">
      <c r="B11" s="12">
        <v>1</v>
      </c>
      <c r="C11" s="24">
        <f>'[2]aeo99_reg_sup_curve'!B3</f>
        <v>1</v>
      </c>
      <c r="D11" s="73">
        <f>'[2]aeo99_reg_sup_curve'!C3</f>
        <v>0</v>
      </c>
      <c r="E11" s="81">
        <f>D11*potential!$L10</f>
        <v>0</v>
      </c>
      <c r="F11" s="23">
        <f>'[2]aeo99_reg_sup_curve'!D3</f>
        <v>1.2</v>
      </c>
      <c r="G11" s="73">
        <f>'[2]aeo99_reg_sup_curve'!E3</f>
        <v>0.1</v>
      </c>
      <c r="H11" s="74">
        <f>G11*potential!$L10</f>
        <v>0.40283</v>
      </c>
      <c r="I11" s="24">
        <f>'[2]aeo99_reg_sup_curve'!F3</f>
        <v>1.5</v>
      </c>
      <c r="J11" s="75">
        <f>'[2]aeo99_reg_sup_curve'!G3</f>
        <v>0.2</v>
      </c>
      <c r="K11" s="85">
        <f>J11*potential!$L10</f>
        <v>0.80566</v>
      </c>
      <c r="L11" s="23">
        <f>'[2]aeo99_reg_sup_curve'!H3</f>
        <v>2</v>
      </c>
      <c r="M11" s="75">
        <f>'[2]aeo99_reg_sup_curve'!I3</f>
        <v>0.3</v>
      </c>
      <c r="N11" s="74">
        <f>M11*potential!$L10</f>
        <v>1.2084899999999998</v>
      </c>
      <c r="O11" s="24">
        <f>'[2]aeo99_reg_sup_curve'!J3</f>
        <v>3</v>
      </c>
      <c r="P11" s="75">
        <f>'[2]aeo99_reg_sup_curve'!K3</f>
        <v>0.4</v>
      </c>
      <c r="Q11" s="85">
        <f>P11*potential!$L10</f>
        <v>1.61132</v>
      </c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">
      <c r="B12" s="12">
        <v>2</v>
      </c>
      <c r="C12" s="24">
        <f>'[2]aeo99_reg_sup_curve'!B4</f>
        <v>1</v>
      </c>
      <c r="D12" s="73">
        <f>'[2]aeo99_reg_sup_curve'!C4</f>
        <v>0</v>
      </c>
      <c r="E12" s="81">
        <f>D12*potential!L11</f>
        <v>0</v>
      </c>
      <c r="F12" s="23">
        <f>'[2]aeo99_reg_sup_curve'!D4</f>
        <v>1.2</v>
      </c>
      <c r="G12" s="73">
        <f>'[2]aeo99_reg_sup_curve'!E4</f>
        <v>0.15</v>
      </c>
      <c r="H12" s="74">
        <f>G12*potential!$L11</f>
        <v>1.5412199999999998</v>
      </c>
      <c r="I12" s="24">
        <f>'[2]aeo99_reg_sup_curve'!F4</f>
        <v>1.5</v>
      </c>
      <c r="J12" s="75">
        <f>'[2]aeo99_reg_sup_curve'!G4</f>
        <v>0.25</v>
      </c>
      <c r="K12" s="85">
        <f>J12*potential!$L11</f>
        <v>2.5686999999999998</v>
      </c>
      <c r="L12" s="23">
        <f>'[2]aeo99_reg_sup_curve'!H4</f>
        <v>2</v>
      </c>
      <c r="M12" s="75">
        <f>'[2]aeo99_reg_sup_curve'!I4</f>
        <v>0.48</v>
      </c>
      <c r="N12" s="74">
        <f>M12*potential!$L11</f>
        <v>4.931903999999999</v>
      </c>
      <c r="O12" s="24">
        <f>'[2]aeo99_reg_sup_curve'!J4</f>
        <v>3</v>
      </c>
      <c r="P12" s="75">
        <f>'[2]aeo99_reg_sup_curve'!K4</f>
        <v>0.93</v>
      </c>
      <c r="Q12" s="85">
        <f>P12*potential!$L11</f>
        <v>9.555564</v>
      </c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">
      <c r="B13" s="12">
        <v>3</v>
      </c>
      <c r="C13" s="24">
        <f>'[2]aeo99_reg_sup_curve'!B5</f>
        <v>1</v>
      </c>
      <c r="D13" s="73">
        <f>'[2]aeo99_reg_sup_curve'!C5</f>
        <v>0</v>
      </c>
      <c r="E13" s="81">
        <f>D13*potential!L12</f>
        <v>0</v>
      </c>
      <c r="F13" s="23">
        <f>'[2]aeo99_reg_sup_curve'!D5</f>
        <v>1.2</v>
      </c>
      <c r="G13" s="73">
        <f>'[2]aeo99_reg_sup_curve'!E5</f>
        <v>0.1</v>
      </c>
      <c r="H13" s="74">
        <f>G13*potential!$L12</f>
        <v>0.9555100000000002</v>
      </c>
      <c r="I13" s="24">
        <f>'[2]aeo99_reg_sup_curve'!F5</f>
        <v>1.5</v>
      </c>
      <c r="J13" s="75">
        <f>'[2]aeo99_reg_sup_curve'!G5</f>
        <v>0.2</v>
      </c>
      <c r="K13" s="85">
        <f>J13*potential!$L12</f>
        <v>1.9110200000000004</v>
      </c>
      <c r="L13" s="23">
        <f>'[2]aeo99_reg_sup_curve'!H5</f>
        <v>2</v>
      </c>
      <c r="M13" s="75">
        <f>'[2]aeo99_reg_sup_curve'!I5</f>
        <v>0.3</v>
      </c>
      <c r="N13" s="74">
        <f>M13*potential!$L12</f>
        <v>2.8665300000000005</v>
      </c>
      <c r="O13" s="24">
        <f>'[2]aeo99_reg_sup_curve'!J5</f>
        <v>3</v>
      </c>
      <c r="P13" s="75">
        <f>'[2]aeo99_reg_sup_curve'!K5</f>
        <v>0.4</v>
      </c>
      <c r="Q13" s="85">
        <f>P13*potential!$L12</f>
        <v>3.8220400000000008</v>
      </c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">
      <c r="B14" s="12" t="s">
        <v>97</v>
      </c>
      <c r="C14" s="24">
        <f>'[2]aeo99_reg_sup_curve'!B6</f>
        <v>1</v>
      </c>
      <c r="D14" s="73">
        <f>'[2]aeo99_reg_sup_curve'!C6</f>
        <v>0</v>
      </c>
      <c r="E14" s="81">
        <f>D14*potential!L13</f>
        <v>0</v>
      </c>
      <c r="F14" s="23">
        <f>'[2]aeo99_reg_sup_curve'!D6</f>
        <v>1</v>
      </c>
      <c r="G14" s="73">
        <f>'[2]aeo99_reg_sup_curve'!E6</f>
        <v>0.4</v>
      </c>
      <c r="H14" s="74">
        <f>G14*potential!$L13</f>
        <v>0</v>
      </c>
      <c r="I14" s="24">
        <f>'[2]aeo99_reg_sup_curve'!F6</f>
        <v>1</v>
      </c>
      <c r="J14" s="75">
        <f>'[2]aeo99_reg_sup_curve'!G6</f>
        <v>0.5</v>
      </c>
      <c r="K14" s="85">
        <f>J14*potential!$L13</f>
        <v>0</v>
      </c>
      <c r="L14" s="23">
        <f>'[2]aeo99_reg_sup_curve'!H6</f>
        <v>1</v>
      </c>
      <c r="M14" s="75">
        <f>'[2]aeo99_reg_sup_curve'!I6</f>
        <v>0.6</v>
      </c>
      <c r="N14" s="74">
        <f>M14*potential!$L13</f>
        <v>0</v>
      </c>
      <c r="O14" s="24">
        <f>'[2]aeo99_reg_sup_curve'!J6</f>
        <v>1</v>
      </c>
      <c r="P14" s="75">
        <f>'[2]aeo99_reg_sup_curve'!K6</f>
        <v>0.7</v>
      </c>
      <c r="Q14" s="85">
        <f>P14*potential!$L13</f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2">
      <c r="B15" s="12">
        <v>5</v>
      </c>
      <c r="C15" s="24">
        <f>'[2]aeo99_reg_sup_curve'!B7</f>
        <v>1</v>
      </c>
      <c r="D15" s="73">
        <f>'[2]aeo99_reg_sup_curve'!C7</f>
        <v>0</v>
      </c>
      <c r="E15" s="81">
        <f>D15*potential!L14</f>
        <v>0</v>
      </c>
      <c r="F15" s="23">
        <f>'[2]aeo99_reg_sup_curve'!D7</f>
        <v>1.2</v>
      </c>
      <c r="G15" s="73">
        <f>'[2]aeo99_reg_sup_curve'!E7</f>
        <v>0.005</v>
      </c>
      <c r="H15" s="74">
        <f>G15*potential!$L14</f>
        <v>7.307737500000001</v>
      </c>
      <c r="I15" s="24">
        <f>'[2]aeo99_reg_sup_curve'!F7</f>
        <v>1.5</v>
      </c>
      <c r="J15" s="75">
        <f>'[2]aeo99_reg_sup_curve'!G7</f>
        <v>0.015</v>
      </c>
      <c r="K15" s="85">
        <f>J15*potential!$L14</f>
        <v>21.9232125</v>
      </c>
      <c r="L15" s="23">
        <f>'[2]aeo99_reg_sup_curve'!H7</f>
        <v>2</v>
      </c>
      <c r="M15" s="75">
        <f>'[2]aeo99_reg_sup_curve'!I7</f>
        <v>0.045</v>
      </c>
      <c r="N15" s="74">
        <f>M15*potential!$L14</f>
        <v>65.7696375</v>
      </c>
      <c r="O15" s="24">
        <f>'[2]aeo99_reg_sup_curve'!J7</f>
        <v>3</v>
      </c>
      <c r="P15" s="75">
        <f>'[2]aeo99_reg_sup_curve'!K7</f>
        <v>0.075</v>
      </c>
      <c r="Q15" s="85">
        <f>P15*potential!$L14</f>
        <v>109.61606250000001</v>
      </c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2">
      <c r="B16" s="12">
        <v>6</v>
      </c>
      <c r="C16" s="24">
        <f>'[2]aeo99_reg_sup_curve'!B8</f>
        <v>1</v>
      </c>
      <c r="D16" s="73">
        <f>'[2]aeo99_reg_sup_curve'!C8</f>
        <v>0</v>
      </c>
      <c r="E16" s="81">
        <f>D16*potential!L15</f>
        <v>0</v>
      </c>
      <c r="F16" s="23">
        <f>'[2]aeo99_reg_sup_curve'!D8</f>
        <v>1.2</v>
      </c>
      <c r="G16" s="73">
        <f>'[2]aeo99_reg_sup_curve'!E8</f>
        <v>0.1</v>
      </c>
      <c r="H16" s="74">
        <f>G16*potential!$L15</f>
        <v>0.35059</v>
      </c>
      <c r="I16" s="24">
        <f>'[2]aeo99_reg_sup_curve'!F8</f>
        <v>1.5</v>
      </c>
      <c r="J16" s="75">
        <f>'[2]aeo99_reg_sup_curve'!G8</f>
        <v>0.2</v>
      </c>
      <c r="K16" s="85">
        <f>J16*potential!$L15</f>
        <v>0.70118</v>
      </c>
      <c r="L16" s="23">
        <f>'[2]aeo99_reg_sup_curve'!H8</f>
        <v>2</v>
      </c>
      <c r="M16" s="75">
        <f>'[2]aeo99_reg_sup_curve'!I8</f>
        <v>0.4</v>
      </c>
      <c r="N16" s="74">
        <f>M16*potential!$L15</f>
        <v>1.40236</v>
      </c>
      <c r="O16" s="24">
        <f>'[2]aeo99_reg_sup_curve'!J8</f>
        <v>3</v>
      </c>
      <c r="P16" s="75">
        <f>'[2]aeo99_reg_sup_curve'!K8</f>
        <v>0.6</v>
      </c>
      <c r="Q16" s="85">
        <f>P16*potential!$L15</f>
        <v>2.1035399999999997</v>
      </c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">
      <c r="B17" s="12">
        <v>7</v>
      </c>
      <c r="C17" s="24">
        <f>'[2]aeo99_reg_sup_curve'!B9</f>
        <v>1</v>
      </c>
      <c r="D17" s="73">
        <f>'[2]aeo99_reg_sup_curve'!C9</f>
        <v>0</v>
      </c>
      <c r="E17" s="81">
        <f>D17*potential!L16</f>
        <v>0</v>
      </c>
      <c r="F17" s="23">
        <f>'[2]aeo99_reg_sup_curve'!D9</f>
        <v>1.2</v>
      </c>
      <c r="G17" s="73">
        <f>'[2]aeo99_reg_sup_curve'!E9</f>
        <v>0.1</v>
      </c>
      <c r="H17" s="74">
        <f>G17*potential!$L16</f>
        <v>0.91521</v>
      </c>
      <c r="I17" s="24">
        <f>'[2]aeo99_reg_sup_curve'!F9</f>
        <v>1.5</v>
      </c>
      <c r="J17" s="75">
        <f>'[2]aeo99_reg_sup_curve'!G9</f>
        <v>0.2</v>
      </c>
      <c r="K17" s="85">
        <f>J17*potential!$L16</f>
        <v>1.83042</v>
      </c>
      <c r="L17" s="23">
        <f>'[2]aeo99_reg_sup_curve'!H9</f>
        <v>2</v>
      </c>
      <c r="M17" s="75">
        <f>'[2]aeo99_reg_sup_curve'!I9</f>
        <v>0.4</v>
      </c>
      <c r="N17" s="74">
        <f>M17*potential!$L16</f>
        <v>3.66084</v>
      </c>
      <c r="O17" s="24">
        <f>'[2]aeo99_reg_sup_curve'!J9</f>
        <v>3</v>
      </c>
      <c r="P17" s="75">
        <f>'[2]aeo99_reg_sup_curve'!K9</f>
        <v>0.6</v>
      </c>
      <c r="Q17" s="85">
        <f>P17*potential!$L16</f>
        <v>5.49126</v>
      </c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17" ht="12">
      <c r="B18" s="12" t="s">
        <v>98</v>
      </c>
      <c r="C18" s="24">
        <f>'[2]aeo99_reg_sup_curve'!B10</f>
        <v>1</v>
      </c>
      <c r="D18" s="73">
        <f>'[2]aeo99_reg_sup_curve'!C10</f>
        <v>0</v>
      </c>
      <c r="E18" s="81">
        <f>D18*potential!L17</f>
        <v>0</v>
      </c>
      <c r="F18" s="23">
        <f>'[2]aeo99_reg_sup_curve'!D10</f>
        <v>1</v>
      </c>
      <c r="G18" s="73">
        <f>'[2]aeo99_reg_sup_curve'!E10</f>
        <v>0.1</v>
      </c>
      <c r="H18" s="74">
        <f>G18*potential!$L17</f>
        <v>0</v>
      </c>
      <c r="I18" s="24">
        <f>'[2]aeo99_reg_sup_curve'!F10</f>
        <v>1</v>
      </c>
      <c r="J18" s="75">
        <f>'[2]aeo99_reg_sup_curve'!G10</f>
        <v>0.2</v>
      </c>
      <c r="K18" s="85">
        <f>J18*potential!$L17</f>
        <v>0</v>
      </c>
      <c r="L18" s="23">
        <f>'[2]aeo99_reg_sup_curve'!H10</f>
        <v>1</v>
      </c>
      <c r="M18" s="75">
        <f>'[2]aeo99_reg_sup_curve'!I10</f>
        <v>0.3</v>
      </c>
      <c r="N18" s="74">
        <f>M18*potential!$L17</f>
        <v>0</v>
      </c>
      <c r="O18" s="24">
        <f>'[2]aeo99_reg_sup_curve'!J10</f>
        <v>1</v>
      </c>
      <c r="P18" s="75">
        <f>'[2]aeo99_reg_sup_curve'!K10</f>
        <v>0.5</v>
      </c>
      <c r="Q18" s="85">
        <f>P18*potential!$L17</f>
        <v>0</v>
      </c>
    </row>
    <row r="19" spans="2:17" ht="12">
      <c r="B19" s="12">
        <v>9</v>
      </c>
      <c r="C19" s="24">
        <f>'[2]aeo99_reg_sup_curve'!B11</f>
        <v>1</v>
      </c>
      <c r="D19" s="73">
        <f>'[2]aeo99_reg_sup_curve'!C11</f>
        <v>0</v>
      </c>
      <c r="E19" s="81">
        <f>D19*potential!L18</f>
        <v>0</v>
      </c>
      <c r="F19" s="23">
        <f>'[2]aeo99_reg_sup_curve'!D11</f>
        <v>1.2</v>
      </c>
      <c r="G19" s="73">
        <f>'[2]aeo99_reg_sup_curve'!E11</f>
        <v>0.1</v>
      </c>
      <c r="H19" s="74">
        <f>G19*potential!$L18</f>
        <v>0.18342000000000003</v>
      </c>
      <c r="I19" s="24">
        <f>'[2]aeo99_reg_sup_curve'!F11</f>
        <v>1.5</v>
      </c>
      <c r="J19" s="75">
        <f>'[2]aeo99_reg_sup_curve'!G11</f>
        <v>0.2</v>
      </c>
      <c r="K19" s="85">
        <f>J19*potential!$L18</f>
        <v>0.36684000000000005</v>
      </c>
      <c r="L19" s="23">
        <f>'[2]aeo99_reg_sup_curve'!H11</f>
        <v>2</v>
      </c>
      <c r="M19" s="75">
        <f>'[2]aeo99_reg_sup_curve'!I11</f>
        <v>0.4</v>
      </c>
      <c r="N19" s="74">
        <f>M19*potential!$L18</f>
        <v>0.7336800000000001</v>
      </c>
      <c r="O19" s="24">
        <f>'[2]aeo99_reg_sup_curve'!J11</f>
        <v>3</v>
      </c>
      <c r="P19" s="75">
        <f>'[2]aeo99_reg_sup_curve'!K11</f>
        <v>0.6</v>
      </c>
      <c r="Q19" s="85">
        <f>P19*potential!$L18</f>
        <v>1.10052</v>
      </c>
    </row>
    <row r="20" spans="2:27" ht="12">
      <c r="B20" s="12">
        <v>10</v>
      </c>
      <c r="C20" s="24">
        <f>'[2]aeo99_reg_sup_curve'!B12</f>
        <v>1</v>
      </c>
      <c r="D20" s="73">
        <f>'[2]aeo99_reg_sup_curve'!C12</f>
        <v>0</v>
      </c>
      <c r="E20" s="81">
        <f>D20*potential!L19</f>
        <v>0</v>
      </c>
      <c r="F20" s="23">
        <f>'[2]aeo99_reg_sup_curve'!D12</f>
        <v>1.2</v>
      </c>
      <c r="G20" s="73">
        <f>'[2]aeo99_reg_sup_curve'!E12</f>
        <v>0.005</v>
      </c>
      <c r="H20" s="74">
        <f>G20*potential!$L19</f>
        <v>2.479322</v>
      </c>
      <c r="I20" s="24">
        <f>'[2]aeo99_reg_sup_curve'!F12</f>
        <v>1.5</v>
      </c>
      <c r="J20" s="75">
        <f>'[2]aeo99_reg_sup_curve'!G12</f>
        <v>0.015</v>
      </c>
      <c r="K20" s="85">
        <f>J20*potential!$L19</f>
        <v>7.437965999999999</v>
      </c>
      <c r="L20" s="23">
        <f>'[2]aeo99_reg_sup_curve'!H12</f>
        <v>2</v>
      </c>
      <c r="M20" s="75">
        <f>'[2]aeo99_reg_sup_curve'!I12</f>
        <v>0.045</v>
      </c>
      <c r="N20" s="74">
        <f>M20*potential!$L19</f>
        <v>22.313898</v>
      </c>
      <c r="O20" s="24">
        <f>'[2]aeo99_reg_sup_curve'!J12</f>
        <v>3</v>
      </c>
      <c r="P20" s="75">
        <f>'[2]aeo99_reg_sup_curve'!K12</f>
        <v>0.075</v>
      </c>
      <c r="Q20" s="85">
        <f>P20*potential!$L19</f>
        <v>37.18983</v>
      </c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2">
      <c r="B21" s="12">
        <v>11</v>
      </c>
      <c r="C21" s="24">
        <f>'[2]aeo99_reg_sup_curve'!B13</f>
        <v>1</v>
      </c>
      <c r="D21" s="73">
        <f>'[2]aeo99_reg_sup_curve'!C13</f>
        <v>0</v>
      </c>
      <c r="E21" s="81">
        <f>D21*potential!L20</f>
        <v>0</v>
      </c>
      <c r="F21" s="23">
        <f>'[2]aeo99_reg_sup_curve'!D13</f>
        <v>1.2</v>
      </c>
      <c r="G21" s="73">
        <f>'[2]aeo99_reg_sup_curve'!E13</f>
        <v>0.025</v>
      </c>
      <c r="H21" s="74">
        <f>G21*potential!$L20</f>
        <v>7.884240000000002</v>
      </c>
      <c r="I21" s="24">
        <f>'[2]aeo99_reg_sup_curve'!F13</f>
        <v>1.5</v>
      </c>
      <c r="J21" s="75">
        <f>'[2]aeo99_reg_sup_curve'!G13</f>
        <v>0.068</v>
      </c>
      <c r="K21" s="85">
        <f>J21*potential!$L20</f>
        <v>21.445132800000003</v>
      </c>
      <c r="L21" s="23">
        <f>'[2]aeo99_reg_sup_curve'!H13</f>
        <v>2</v>
      </c>
      <c r="M21" s="75">
        <f>'[2]aeo99_reg_sup_curve'!I13</f>
        <v>0.096</v>
      </c>
      <c r="N21" s="74">
        <f>M21*potential!$L20</f>
        <v>30.275481600000006</v>
      </c>
      <c r="O21" s="24">
        <f>'[2]aeo99_reg_sup_curve'!J13</f>
        <v>3</v>
      </c>
      <c r="P21" s="75">
        <f>'[2]aeo99_reg_sup_curve'!K13</f>
        <v>0.101</v>
      </c>
      <c r="Q21" s="85">
        <f>P21*potential!$L20</f>
        <v>31.852329600000008</v>
      </c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">
      <c r="B22" s="12">
        <v>12</v>
      </c>
      <c r="C22" s="24">
        <f>'[2]aeo99_reg_sup_curve'!B14</f>
        <v>1</v>
      </c>
      <c r="D22" s="75">
        <f>'[2]aeo99_reg_sup_curve'!C14</f>
        <v>0</v>
      </c>
      <c r="E22" s="81">
        <f>D22*potential!L21</f>
        <v>0</v>
      </c>
      <c r="F22" s="23">
        <f>'[2]aeo99_reg_sup_curve'!D14</f>
        <v>1.2</v>
      </c>
      <c r="G22" s="75">
        <f>'[2]aeo99_reg_sup_curve'!E14</f>
        <v>0.02</v>
      </c>
      <c r="H22" s="74">
        <f>G22*potential!$L21</f>
        <v>4.098622</v>
      </c>
      <c r="I22" s="24">
        <f>'[2]aeo99_reg_sup_curve'!F14</f>
        <v>1.5</v>
      </c>
      <c r="J22" s="75">
        <f>'[2]aeo99_reg_sup_curve'!G14</f>
        <v>0.04</v>
      </c>
      <c r="K22" s="85">
        <f>J22*potential!$L21</f>
        <v>8.197244</v>
      </c>
      <c r="L22" s="23">
        <f>'[2]aeo99_reg_sup_curve'!H14</f>
        <v>2</v>
      </c>
      <c r="M22" s="75">
        <f>'[2]aeo99_reg_sup_curve'!I14</f>
        <v>0.08</v>
      </c>
      <c r="N22" s="74">
        <f>M22*potential!$L21</f>
        <v>16.394488</v>
      </c>
      <c r="O22" s="24">
        <f>'[2]aeo99_reg_sup_curve'!J14</f>
        <v>3</v>
      </c>
      <c r="P22" s="75">
        <f>'[2]aeo99_reg_sup_curve'!K14</f>
        <v>0.18</v>
      </c>
      <c r="Q22" s="85">
        <f>P22*potential!$L21</f>
        <v>36.887598</v>
      </c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17" ht="12">
      <c r="B23" s="16">
        <v>13</v>
      </c>
      <c r="C23" s="28">
        <f>'[2]aeo99_reg_sup_curve'!B15</f>
        <v>1</v>
      </c>
      <c r="D23" s="78">
        <f>'[2]aeo99_reg_sup_curve'!C15</f>
        <v>0</v>
      </c>
      <c r="E23" s="82">
        <f>D23*potential!L22</f>
        <v>0</v>
      </c>
      <c r="F23" s="27">
        <f>'[2]aeo99_reg_sup_curve'!D15</f>
        <v>1.2</v>
      </c>
      <c r="G23" s="78">
        <f>'[2]aeo99_reg_sup_curve'!E15</f>
        <v>0.12</v>
      </c>
      <c r="H23" s="84">
        <f>G23*potential!$L22</f>
        <v>2.4830999999999994</v>
      </c>
      <c r="I23" s="28">
        <f>'[2]aeo99_reg_sup_curve'!F15</f>
        <v>1.5</v>
      </c>
      <c r="J23" s="78">
        <f>'[2]aeo99_reg_sup_curve'!G15</f>
        <v>0.155</v>
      </c>
      <c r="K23" s="86">
        <f>J23*potential!$L22</f>
        <v>3.207337499999999</v>
      </c>
      <c r="L23" s="27">
        <f>'[2]aeo99_reg_sup_curve'!H15</f>
        <v>2</v>
      </c>
      <c r="M23" s="78">
        <f>'[2]aeo99_reg_sup_curve'!I15</f>
        <v>0.19</v>
      </c>
      <c r="N23" s="84">
        <f>M23*potential!$L22</f>
        <v>3.931574999999999</v>
      </c>
      <c r="O23" s="28">
        <f>'[2]aeo99_reg_sup_curve'!J15</f>
        <v>3</v>
      </c>
      <c r="P23" s="78">
        <f>'[2]aeo99_reg_sup_curve'!K15</f>
        <v>0.225</v>
      </c>
      <c r="Q23" s="86">
        <f>P23*potential!$L22</f>
        <v>4.655812499999999</v>
      </c>
    </row>
    <row r="24" spans="2:17" ht="12.75" thickBot="1">
      <c r="B24" s="13" t="s">
        <v>101</v>
      </c>
      <c r="C24" s="9" t="s">
        <v>102</v>
      </c>
      <c r="D24" s="79" t="s">
        <v>102</v>
      </c>
      <c r="E24" s="83">
        <f>SUM(E11:E23)</f>
        <v>0</v>
      </c>
      <c r="F24" s="10" t="s">
        <v>102</v>
      </c>
      <c r="G24" s="79" t="s">
        <v>102</v>
      </c>
      <c r="H24" s="76">
        <f>SUM(H11:H23)</f>
        <v>28.6018015</v>
      </c>
      <c r="I24" s="9" t="s">
        <v>102</v>
      </c>
      <c r="J24" s="79" t="s">
        <v>102</v>
      </c>
      <c r="K24" s="83">
        <f>SUM(K11:K23)</f>
        <v>70.39471280000001</v>
      </c>
      <c r="L24" s="10" t="s">
        <v>102</v>
      </c>
      <c r="M24" s="79" t="s">
        <v>102</v>
      </c>
      <c r="N24" s="76">
        <f>SUM(N11:N23)</f>
        <v>153.4888841</v>
      </c>
      <c r="O24" s="9" t="s">
        <v>102</v>
      </c>
      <c r="P24" s="79" t="s">
        <v>102</v>
      </c>
      <c r="Q24" s="83">
        <f>SUM(Q11:Q23)</f>
        <v>243.88587660000002</v>
      </c>
    </row>
    <row r="25" spans="2:17" ht="6" customHeight="1">
      <c r="B25" s="2"/>
      <c r="C25" s="2"/>
      <c r="D25" s="33"/>
      <c r="E25" s="34"/>
      <c r="F25" s="2"/>
      <c r="G25" s="2"/>
      <c r="H25" s="34"/>
      <c r="I25" s="2"/>
      <c r="J25" s="2"/>
      <c r="K25" s="34"/>
      <c r="L25" s="2"/>
      <c r="M25" s="2"/>
      <c r="N25" s="34"/>
      <c r="O25" s="2"/>
      <c r="P25" s="2"/>
      <c r="Q25" s="34"/>
    </row>
    <row r="26" spans="2:27" ht="12">
      <c r="B26" s="1" t="s">
        <v>89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">
      <c r="B27" s="1" t="s">
        <v>99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">
      <c r="B28" s="1" t="s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">
      <c r="B29" s="1" t="s">
        <v>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2">
      <c r="B30" s="1" t="s">
        <v>69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">
      <c r="B31" s="1" t="s">
        <v>100</v>
      </c>
    </row>
    <row r="32" ht="12">
      <c r="B32" s="1" t="s">
        <v>81</v>
      </c>
    </row>
  </sheetData>
  <mergeCells count="11">
    <mergeCell ref="J9:K9"/>
    <mergeCell ref="M9:N9"/>
    <mergeCell ref="D9:E9"/>
    <mergeCell ref="G9:H9"/>
    <mergeCell ref="C7:P7"/>
    <mergeCell ref="F8:H8"/>
    <mergeCell ref="C8:E8"/>
    <mergeCell ref="P9:Q9"/>
    <mergeCell ref="O8:Q8"/>
    <mergeCell ref="L8:N8"/>
    <mergeCell ref="I8:K8"/>
  </mergeCells>
  <printOptions horizontalCentered="1"/>
  <pageMargins left="0.5" right="0.5" top="0.75" bottom="0.75" header="0.25" footer="0.25"/>
  <pageSetup orientation="landscape" paperSize="9" scale="90"/>
  <headerFooter alignWithMargins="0">
    <oddHeader>&amp;L&amp;"Times,Regular"&amp;9Cooper Richey&amp;C&amp;"Times,Regular"&amp;9Ph: (510) 486-5417   |   Fax: (510) 486-6996&amp;R&amp;"Times,Regular"&amp;9&amp;D     &amp;T</oddHeader>
    <oddFooter>&amp;L&amp;"Times,Regular"&amp;9&amp;F&amp;C&amp;"Times,Regular"&amp;9&amp;A&amp;R&amp;"Times,Regular"&amp;9&amp;P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N78"/>
  <sheetViews>
    <sheetView showGridLines="0" defaultGridColor="0" colorId="23" workbookViewId="0" topLeftCell="A1">
      <selection activeCell="L39" sqref="L39"/>
    </sheetView>
  </sheetViews>
  <sheetFormatPr defaultColWidth="11.421875" defaultRowHeight="12.75"/>
  <cols>
    <col min="1" max="1" width="0.9921875" style="1" customWidth="1"/>
    <col min="2" max="2" width="6.7109375" style="2" customWidth="1"/>
    <col min="3" max="14" width="8.8515625" style="1" customWidth="1"/>
    <col min="15" max="23" width="5.140625" style="1" customWidth="1"/>
    <col min="24" max="16384" width="10.8515625" style="1" customWidth="1"/>
  </cols>
  <sheetData>
    <row r="1" ht="4.5" customHeight="1" thickBot="1"/>
    <row r="2" spans="2:14" ht="12">
      <c r="B2" s="88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2:14" ht="18.75">
      <c r="B3" s="19" t="s">
        <v>112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9"/>
    </row>
    <row r="4" spans="2:14" ht="13.5" thickBot="1">
      <c r="B4" s="92"/>
      <c r="C4" s="71"/>
      <c r="D4" s="71"/>
      <c r="E4" s="71"/>
      <c r="F4" s="71"/>
      <c r="G4" s="71"/>
      <c r="H4" s="71"/>
      <c r="I4" s="71"/>
      <c r="J4" s="71"/>
      <c r="K4" s="71"/>
      <c r="L4" s="71"/>
      <c r="N4" s="44"/>
    </row>
    <row r="5" spans="2:14" ht="12">
      <c r="B5" s="22"/>
      <c r="C5" s="104" t="s">
        <v>21</v>
      </c>
      <c r="D5" s="104"/>
      <c r="E5" s="104"/>
      <c r="F5" s="104"/>
      <c r="G5" s="104"/>
      <c r="H5" s="104"/>
      <c r="I5" s="104"/>
      <c r="J5" s="104"/>
      <c r="K5" s="104"/>
      <c r="L5" s="42"/>
      <c r="M5" s="42"/>
      <c r="N5" s="43"/>
    </row>
    <row r="6" spans="2:14" ht="12.75" thickBot="1">
      <c r="B6" s="13" t="s">
        <v>116</v>
      </c>
      <c r="C6" s="10" t="s">
        <v>110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32" t="s">
        <v>11</v>
      </c>
      <c r="M6" s="17" t="s">
        <v>19</v>
      </c>
      <c r="N6" s="11" t="s">
        <v>20</v>
      </c>
    </row>
    <row r="7" spans="2:14" ht="12">
      <c r="B7" s="12">
        <v>1</v>
      </c>
      <c r="C7" s="3">
        <f aca="true" t="shared" si="0" ref="C7:K7">C62/C43</f>
        <v>1.2091503267973855</v>
      </c>
      <c r="D7" s="3">
        <f t="shared" si="0"/>
        <v>0.4107142857142857</v>
      </c>
      <c r="E7" s="3">
        <f t="shared" si="0"/>
        <v>0.3142857142857142</v>
      </c>
      <c r="F7" s="3">
        <f t="shared" si="0"/>
        <v>1.361842105263158</v>
      </c>
      <c r="G7" s="3">
        <f t="shared" si="0"/>
        <v>1.045045045045045</v>
      </c>
      <c r="H7" s="3">
        <f t="shared" si="0"/>
        <v>1.0144927536231885</v>
      </c>
      <c r="I7" s="3">
        <f t="shared" si="0"/>
        <v>1.4155844155844155</v>
      </c>
      <c r="J7" s="3">
        <f t="shared" si="0"/>
        <v>0.7946428571428571</v>
      </c>
      <c r="K7" s="3">
        <f t="shared" si="0"/>
        <v>0.6714285714285714</v>
      </c>
      <c r="L7" s="37">
        <f>SUM(C7:K7)/9</f>
        <v>0.9152428972094023</v>
      </c>
      <c r="M7" s="38">
        <f>MIN(C7:K7)</f>
        <v>0.3142857142857142</v>
      </c>
      <c r="N7" s="53">
        <f>MAX(C7:K7)</f>
        <v>1.4155844155844155</v>
      </c>
    </row>
    <row r="8" spans="2:14" ht="12">
      <c r="B8" s="12">
        <v>2</v>
      </c>
      <c r="C8" s="3">
        <f aca="true" t="shared" si="1" ref="C8:K8">C63/C44</f>
        <v>0.9607843137254901</v>
      </c>
      <c r="D8" s="3">
        <f t="shared" si="1"/>
        <v>0.9017857142857143</v>
      </c>
      <c r="E8" s="3">
        <f t="shared" si="1"/>
        <v>0.7142857142857143</v>
      </c>
      <c r="F8" s="3">
        <f t="shared" si="1"/>
        <v>1.1644736842105263</v>
      </c>
      <c r="G8" s="3">
        <f t="shared" si="1"/>
        <v>0.9009009009009009</v>
      </c>
      <c r="H8" s="3">
        <f t="shared" si="1"/>
        <v>0.8695652173913042</v>
      </c>
      <c r="I8" s="3">
        <f t="shared" si="1"/>
        <v>1.2467532467532467</v>
      </c>
      <c r="J8" s="3">
        <f t="shared" si="1"/>
        <v>0.9732142857142857</v>
      </c>
      <c r="K8" s="3">
        <f t="shared" si="1"/>
        <v>0.9142857142857143</v>
      </c>
      <c r="L8" s="37">
        <f aca="true" t="shared" si="2" ref="L8:L21">SUM(C8:K8)/9</f>
        <v>0.9606720879503219</v>
      </c>
      <c r="M8" s="38">
        <f aca="true" t="shared" si="3" ref="M8:M21">MIN(C8:K8)</f>
        <v>0.7142857142857143</v>
      </c>
      <c r="N8" s="53">
        <f aca="true" t="shared" si="4" ref="N8:N21">MAX(C8:K8)</f>
        <v>1.2467532467532467</v>
      </c>
    </row>
    <row r="9" spans="2:14" ht="12">
      <c r="B9" s="12">
        <v>3</v>
      </c>
      <c r="C9" s="3">
        <f aca="true" t="shared" si="5" ref="C9:K9">C64/C45</f>
        <v>0.758169934640523</v>
      </c>
      <c r="D9" s="3">
        <f t="shared" si="5"/>
        <v>0.49107142857142855</v>
      </c>
      <c r="E9" s="3">
        <f t="shared" si="5"/>
        <v>0.557142857142857</v>
      </c>
      <c r="F9" s="3">
        <f t="shared" si="5"/>
        <v>1.394736842105263</v>
      </c>
      <c r="G9" s="3">
        <f t="shared" si="5"/>
        <v>1.2162162162162162</v>
      </c>
      <c r="H9" s="3">
        <f t="shared" si="5"/>
        <v>1.2608695652173911</v>
      </c>
      <c r="I9" s="3">
        <f t="shared" si="5"/>
        <v>1.2077922077922079</v>
      </c>
      <c r="J9" s="3">
        <f t="shared" si="5"/>
        <v>0.9107142857142856</v>
      </c>
      <c r="K9" s="3">
        <f t="shared" si="5"/>
        <v>1</v>
      </c>
      <c r="L9" s="37">
        <f t="shared" si="2"/>
        <v>0.9774125930444634</v>
      </c>
      <c r="M9" s="38">
        <f t="shared" si="3"/>
        <v>0.49107142857142855</v>
      </c>
      <c r="N9" s="53">
        <f t="shared" si="4"/>
        <v>1.394736842105263</v>
      </c>
    </row>
    <row r="10" spans="2:14" ht="12">
      <c r="B10" s="12">
        <v>4</v>
      </c>
      <c r="C10" s="3">
        <f aca="true" t="shared" si="6" ref="C10:K10">C65/C46</f>
        <v>1.0326797385620916</v>
      </c>
      <c r="D10" s="3">
        <f t="shared" si="6"/>
        <v>0.5357142857142857</v>
      </c>
      <c r="E10" s="3">
        <f t="shared" si="6"/>
        <v>0.3428571428571428</v>
      </c>
      <c r="F10" s="3">
        <f t="shared" si="6"/>
        <v>1.361842105263158</v>
      </c>
      <c r="G10" s="3">
        <f t="shared" si="6"/>
        <v>1.009009009009009</v>
      </c>
      <c r="H10" s="3">
        <f t="shared" si="6"/>
        <v>0.9565217391304347</v>
      </c>
      <c r="I10" s="3">
        <f t="shared" si="6"/>
        <v>1.4415584415584417</v>
      </c>
      <c r="J10" s="3">
        <f t="shared" si="6"/>
        <v>0.8839285714285714</v>
      </c>
      <c r="K10" s="3">
        <f t="shared" si="6"/>
        <v>0.7285714285714284</v>
      </c>
      <c r="L10" s="37">
        <f t="shared" si="2"/>
        <v>0.9214091624549514</v>
      </c>
      <c r="M10" s="38">
        <f t="shared" si="3"/>
        <v>0.3428571428571428</v>
      </c>
      <c r="N10" s="53">
        <f t="shared" si="4"/>
        <v>1.4415584415584417</v>
      </c>
    </row>
    <row r="11" spans="2:14" ht="12">
      <c r="B11" s="12">
        <v>5</v>
      </c>
      <c r="C11" s="3">
        <f aca="true" t="shared" si="7" ref="C11:K11">C66/C47</f>
        <v>1.065359477124183</v>
      </c>
      <c r="D11" s="3">
        <f t="shared" si="7"/>
        <v>0.5089285714285714</v>
      </c>
      <c r="E11" s="3">
        <f t="shared" si="7"/>
        <v>0.5142857142857142</v>
      </c>
      <c r="F11" s="3">
        <f t="shared" si="7"/>
        <v>1.1842105263157894</v>
      </c>
      <c r="G11" s="3">
        <f t="shared" si="7"/>
        <v>0.954954954954955</v>
      </c>
      <c r="H11" s="3">
        <f t="shared" si="7"/>
        <v>0.9565217391304347</v>
      </c>
      <c r="I11" s="3">
        <f t="shared" si="7"/>
        <v>1.4415584415584417</v>
      </c>
      <c r="J11" s="3">
        <f t="shared" si="7"/>
        <v>0.9642857142857143</v>
      </c>
      <c r="K11" s="3">
        <f t="shared" si="7"/>
        <v>0.8999999999999999</v>
      </c>
      <c r="L11" s="37">
        <f t="shared" si="2"/>
        <v>0.9433450154537559</v>
      </c>
      <c r="M11" s="38">
        <f t="shared" si="3"/>
        <v>0.5089285714285714</v>
      </c>
      <c r="N11" s="53">
        <f t="shared" si="4"/>
        <v>1.4415584415584417</v>
      </c>
    </row>
    <row r="12" spans="2:14" ht="12">
      <c r="B12" s="12">
        <v>6</v>
      </c>
      <c r="C12" s="3">
        <f aca="true" t="shared" si="8" ref="C12:K12">C67/C48</f>
        <v>0.9607843137254901</v>
      </c>
      <c r="D12" s="3">
        <f t="shared" si="8"/>
        <v>0.3660714285714286</v>
      </c>
      <c r="E12" s="3">
        <f t="shared" si="8"/>
        <v>0.2571428571428571</v>
      </c>
      <c r="F12" s="3">
        <f t="shared" si="8"/>
        <v>1.638157894736842</v>
      </c>
      <c r="G12" s="3">
        <f t="shared" si="8"/>
        <v>1.2702702702702702</v>
      </c>
      <c r="H12" s="3">
        <f t="shared" si="8"/>
        <v>1.2463768115942027</v>
      </c>
      <c r="I12" s="3">
        <f t="shared" si="8"/>
        <v>1.2402597402597404</v>
      </c>
      <c r="J12" s="3">
        <f t="shared" si="8"/>
        <v>0.7678571428571428</v>
      </c>
      <c r="K12" s="3">
        <f t="shared" si="8"/>
        <v>0.5714285714285714</v>
      </c>
      <c r="L12" s="37">
        <f t="shared" si="2"/>
        <v>0.9242610033985051</v>
      </c>
      <c r="M12" s="38">
        <f t="shared" si="3"/>
        <v>0.2571428571428571</v>
      </c>
      <c r="N12" s="53">
        <f t="shared" si="4"/>
        <v>1.638157894736842</v>
      </c>
    </row>
    <row r="13" spans="2:14" ht="12">
      <c r="B13" s="12">
        <v>7</v>
      </c>
      <c r="C13" s="3">
        <f aca="true" t="shared" si="9" ref="C13:K13">C68/C49</f>
        <v>1.0392156862745099</v>
      </c>
      <c r="D13" s="3">
        <f t="shared" si="9"/>
        <v>0.5089285714285714</v>
      </c>
      <c r="E13" s="3">
        <f t="shared" si="9"/>
        <v>0.4285714285714285</v>
      </c>
      <c r="F13" s="3">
        <f t="shared" si="9"/>
        <v>1.3289473684210527</v>
      </c>
      <c r="G13" s="3">
        <f t="shared" si="9"/>
        <v>1.0360360360360361</v>
      </c>
      <c r="H13" s="3">
        <f t="shared" si="9"/>
        <v>1.0289855072463767</v>
      </c>
      <c r="I13" s="3">
        <f t="shared" si="9"/>
        <v>1.37012987012987</v>
      </c>
      <c r="J13" s="3">
        <f t="shared" si="9"/>
        <v>0.8660714285714286</v>
      </c>
      <c r="K13" s="3">
        <f t="shared" si="9"/>
        <v>0.8142857142857143</v>
      </c>
      <c r="L13" s="37">
        <f t="shared" si="2"/>
        <v>0.9356857345516654</v>
      </c>
      <c r="M13" s="38">
        <f t="shared" si="3"/>
        <v>0.4285714285714285</v>
      </c>
      <c r="N13" s="53">
        <f t="shared" si="4"/>
        <v>1.37012987012987</v>
      </c>
    </row>
    <row r="14" spans="2:14" ht="12">
      <c r="B14" s="12">
        <v>8</v>
      </c>
      <c r="C14" s="3">
        <f aca="true" t="shared" si="10" ref="C14:K14">C69/C50</f>
        <v>0.7254901960784313</v>
      </c>
      <c r="D14" s="3">
        <f t="shared" si="10"/>
        <v>0.6517857142857142</v>
      </c>
      <c r="E14" s="3">
        <f t="shared" si="10"/>
        <v>0.5857142857142856</v>
      </c>
      <c r="F14" s="3">
        <f t="shared" si="10"/>
        <v>1.3223684210526316</v>
      </c>
      <c r="G14" s="3">
        <f t="shared" si="10"/>
        <v>1.099099099099099</v>
      </c>
      <c r="H14" s="3">
        <f t="shared" si="10"/>
        <v>1.115942028985507</v>
      </c>
      <c r="I14" s="3">
        <f t="shared" si="10"/>
        <v>1.2077922077922079</v>
      </c>
      <c r="J14" s="3">
        <f t="shared" si="10"/>
        <v>1.0625</v>
      </c>
      <c r="K14" s="3">
        <f t="shared" si="10"/>
        <v>1</v>
      </c>
      <c r="L14" s="37">
        <f t="shared" si="2"/>
        <v>0.9745213281119862</v>
      </c>
      <c r="M14" s="38">
        <f t="shared" si="3"/>
        <v>0.5857142857142856</v>
      </c>
      <c r="N14" s="53">
        <f t="shared" si="4"/>
        <v>1.3223684210526316</v>
      </c>
    </row>
    <row r="15" spans="2:14" ht="12">
      <c r="B15" s="12">
        <v>9</v>
      </c>
      <c r="C15" s="3">
        <f aca="true" t="shared" si="11" ref="C15:K15">C70/C51</f>
        <v>1.2483660130718954</v>
      </c>
      <c r="D15" s="3">
        <f t="shared" si="11"/>
        <v>0.5535714285714286</v>
      </c>
      <c r="E15" s="3">
        <f t="shared" si="11"/>
        <v>0.4285714285714285</v>
      </c>
      <c r="F15" s="3">
        <f t="shared" si="11"/>
        <v>1.5197368421052633</v>
      </c>
      <c r="G15" s="3">
        <f t="shared" si="11"/>
        <v>0.8558558558558559</v>
      </c>
      <c r="H15" s="3">
        <f t="shared" si="11"/>
        <v>0.8695652173913042</v>
      </c>
      <c r="I15" s="3">
        <f t="shared" si="11"/>
        <v>1.396103896103896</v>
      </c>
      <c r="J15" s="3">
        <f t="shared" si="11"/>
        <v>0.6696428571428571</v>
      </c>
      <c r="K15" s="3">
        <f t="shared" si="11"/>
        <v>0.5857142857142856</v>
      </c>
      <c r="L15" s="37">
        <f t="shared" si="2"/>
        <v>0.9030142027253572</v>
      </c>
      <c r="M15" s="38">
        <f t="shared" si="3"/>
        <v>0.4285714285714285</v>
      </c>
      <c r="N15" s="53">
        <f t="shared" si="4"/>
        <v>1.5197368421052633</v>
      </c>
    </row>
    <row r="16" spans="2:14" ht="12">
      <c r="B16" s="12">
        <v>10</v>
      </c>
      <c r="C16" s="3">
        <f aca="true" t="shared" si="12" ref="C16:K16">C71/C52</f>
        <v>0.9607843137254901</v>
      </c>
      <c r="D16" s="3">
        <f t="shared" si="12"/>
        <v>0.9017857142857143</v>
      </c>
      <c r="E16" s="3">
        <f t="shared" si="12"/>
        <v>0.7142857142857143</v>
      </c>
      <c r="F16" s="3">
        <f t="shared" si="12"/>
        <v>1.1644736842105263</v>
      </c>
      <c r="G16" s="3">
        <f t="shared" si="12"/>
        <v>0.9009009009009009</v>
      </c>
      <c r="H16" s="3">
        <f t="shared" si="12"/>
        <v>0.8695652173913042</v>
      </c>
      <c r="I16" s="3">
        <f t="shared" si="12"/>
        <v>1.2467532467532467</v>
      </c>
      <c r="J16" s="3">
        <f t="shared" si="12"/>
        <v>0.9732142857142857</v>
      </c>
      <c r="K16" s="3">
        <f t="shared" si="12"/>
        <v>0.9142857142857143</v>
      </c>
      <c r="L16" s="37">
        <f t="shared" si="2"/>
        <v>0.9606720879503219</v>
      </c>
      <c r="M16" s="38">
        <f t="shared" si="3"/>
        <v>0.7142857142857143</v>
      </c>
      <c r="N16" s="53">
        <f t="shared" si="4"/>
        <v>1.2467532467532467</v>
      </c>
    </row>
    <row r="17" spans="2:14" ht="12">
      <c r="B17" s="12">
        <v>11</v>
      </c>
      <c r="C17" s="3">
        <f aca="true" t="shared" si="13" ref="C17:K17">C72/C53</f>
        <v>0.9477124183006536</v>
      </c>
      <c r="D17" s="3">
        <f t="shared" si="13"/>
        <v>0.5803571428571429</v>
      </c>
      <c r="E17" s="3">
        <f t="shared" si="13"/>
        <v>0.44285714285714284</v>
      </c>
      <c r="F17" s="3">
        <f t="shared" si="13"/>
        <v>1.3486842105263157</v>
      </c>
      <c r="G17" s="3">
        <f t="shared" si="13"/>
        <v>1.135135135135135</v>
      </c>
      <c r="H17" s="3">
        <f t="shared" si="13"/>
        <v>1.144927536231884</v>
      </c>
      <c r="I17" s="3">
        <f t="shared" si="13"/>
        <v>1.2727272727272727</v>
      </c>
      <c r="J17" s="3">
        <f t="shared" si="13"/>
        <v>0.8660714285714286</v>
      </c>
      <c r="K17" s="3">
        <f t="shared" si="13"/>
        <v>0.7857142857142857</v>
      </c>
      <c r="L17" s="37">
        <f t="shared" si="2"/>
        <v>0.9471318414356956</v>
      </c>
      <c r="M17" s="38">
        <f t="shared" si="3"/>
        <v>0.44285714285714284</v>
      </c>
      <c r="N17" s="53">
        <f t="shared" si="4"/>
        <v>1.3486842105263157</v>
      </c>
    </row>
    <row r="18" spans="2:14" ht="12">
      <c r="B18" s="12">
        <v>12</v>
      </c>
      <c r="C18" s="3">
        <f aca="true" t="shared" si="14" ref="C18:K18">C73/C54</f>
        <v>1.0392156862745099</v>
      </c>
      <c r="D18" s="3">
        <f t="shared" si="14"/>
        <v>0.625</v>
      </c>
      <c r="E18" s="3">
        <f t="shared" si="14"/>
        <v>0.557142857142857</v>
      </c>
      <c r="F18" s="3">
        <f t="shared" si="14"/>
        <v>1.3421052631578947</v>
      </c>
      <c r="G18" s="3">
        <f t="shared" si="14"/>
        <v>0.9189189189189189</v>
      </c>
      <c r="H18" s="3">
        <f t="shared" si="14"/>
        <v>0.9855072463768115</v>
      </c>
      <c r="I18" s="3">
        <f t="shared" si="14"/>
        <v>1.3181818181818183</v>
      </c>
      <c r="J18" s="3">
        <f t="shared" si="14"/>
        <v>0.8392857142857143</v>
      </c>
      <c r="K18" s="3">
        <f t="shared" si="14"/>
        <v>0.8714285714285713</v>
      </c>
      <c r="L18" s="37">
        <f t="shared" si="2"/>
        <v>0.9440873417518996</v>
      </c>
      <c r="M18" s="38">
        <f t="shared" si="3"/>
        <v>0.557142857142857</v>
      </c>
      <c r="N18" s="53">
        <f t="shared" si="4"/>
        <v>1.3421052631578947</v>
      </c>
    </row>
    <row r="19" spans="2:14" ht="12">
      <c r="B19" s="12">
        <v>13</v>
      </c>
      <c r="C19" s="3">
        <f aca="true" t="shared" si="15" ref="C19:K19">C74/C55</f>
        <v>1.130718954248366</v>
      </c>
      <c r="D19" s="3">
        <f t="shared" si="15"/>
        <v>1.8125</v>
      </c>
      <c r="E19" s="3">
        <f t="shared" si="15"/>
        <v>1.557142857142857</v>
      </c>
      <c r="F19" s="3">
        <f t="shared" si="15"/>
        <v>0.6381578947368421</v>
      </c>
      <c r="G19" s="3">
        <f t="shared" si="15"/>
        <v>0.7027027027027027</v>
      </c>
      <c r="H19" s="3">
        <f t="shared" si="15"/>
        <v>0.6086956521739131</v>
      </c>
      <c r="I19" s="3">
        <f t="shared" si="15"/>
        <v>0.7402597402597403</v>
      </c>
      <c r="J19" s="3">
        <f t="shared" si="15"/>
        <v>1.0535714285714286</v>
      </c>
      <c r="K19" s="3">
        <f t="shared" si="15"/>
        <v>0.9428571428571428</v>
      </c>
      <c r="L19" s="37">
        <f t="shared" si="2"/>
        <v>1.0207340414103325</v>
      </c>
      <c r="M19" s="38">
        <f t="shared" si="3"/>
        <v>0.6086956521739131</v>
      </c>
      <c r="N19" s="53">
        <f t="shared" si="4"/>
        <v>1.8125</v>
      </c>
    </row>
    <row r="20" spans="2:14" ht="12">
      <c r="B20" s="12">
        <v>14</v>
      </c>
      <c r="C20" s="3">
        <f aca="true" t="shared" si="16" ref="C20:K20">C75/C56</f>
        <v>0.7843137254901961</v>
      </c>
      <c r="D20" s="3">
        <f t="shared" si="16"/>
        <v>0.5625</v>
      </c>
      <c r="E20" s="3">
        <f t="shared" si="16"/>
        <v>1.1714285714285713</v>
      </c>
      <c r="F20" s="3">
        <f t="shared" si="16"/>
        <v>1.098684210526316</v>
      </c>
      <c r="G20" s="3">
        <f t="shared" si="16"/>
        <v>1.0360360360360361</v>
      </c>
      <c r="H20" s="3">
        <f t="shared" si="16"/>
        <v>1.6376811594202898</v>
      </c>
      <c r="I20" s="3">
        <f t="shared" si="16"/>
        <v>0.974025974025974</v>
      </c>
      <c r="J20" s="3">
        <f t="shared" si="16"/>
        <v>0.8125</v>
      </c>
      <c r="K20" s="3">
        <f t="shared" si="16"/>
        <v>1.4</v>
      </c>
      <c r="L20" s="37">
        <f t="shared" si="2"/>
        <v>1.0530188529919315</v>
      </c>
      <c r="M20" s="38">
        <f t="shared" si="3"/>
        <v>0.5625</v>
      </c>
      <c r="N20" s="53">
        <f t="shared" si="4"/>
        <v>1.6376811594202898</v>
      </c>
    </row>
    <row r="21" spans="2:14" ht="12.75" thickBot="1">
      <c r="B21" s="13">
        <v>15</v>
      </c>
      <c r="C21" s="14">
        <f aca="true" t="shared" si="17" ref="C21:K21">C76/C57</f>
        <v>1.6405228758169934</v>
      </c>
      <c r="D21" s="14">
        <f t="shared" si="17"/>
        <v>1.0535714285714286</v>
      </c>
      <c r="E21" s="14">
        <f t="shared" si="17"/>
        <v>0.6</v>
      </c>
      <c r="F21" s="14">
        <f t="shared" si="17"/>
        <v>0.9736842105263158</v>
      </c>
      <c r="G21" s="14">
        <f t="shared" si="17"/>
        <v>0.6396396396396395</v>
      </c>
      <c r="H21" s="14">
        <f t="shared" si="17"/>
        <v>0.5072463768115942</v>
      </c>
      <c r="I21" s="14">
        <f t="shared" si="17"/>
        <v>1.2922077922077924</v>
      </c>
      <c r="J21" s="14">
        <f t="shared" si="17"/>
        <v>0.8482142857142857</v>
      </c>
      <c r="K21" s="14">
        <f t="shared" si="17"/>
        <v>0.6</v>
      </c>
      <c r="L21" s="90">
        <f t="shared" si="2"/>
        <v>0.9061207343653389</v>
      </c>
      <c r="M21" s="91">
        <f t="shared" si="3"/>
        <v>0.5072463768115942</v>
      </c>
      <c r="N21" s="54">
        <f t="shared" si="4"/>
        <v>1.6405228758169934</v>
      </c>
    </row>
    <row r="22" spans="3:14" ht="1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ht="12">
      <c r="B23" s="1" t="s">
        <v>26</v>
      </c>
    </row>
    <row r="24" ht="12">
      <c r="B24" s="1" t="s">
        <v>0</v>
      </c>
    </row>
    <row r="25" ht="12">
      <c r="B25" s="1" t="s">
        <v>25</v>
      </c>
    </row>
    <row r="26" spans="2:13" ht="12">
      <c r="B26" s="39" t="s">
        <v>8</v>
      </c>
      <c r="C26" s="118" t="s">
        <v>12</v>
      </c>
      <c r="D26" s="118"/>
      <c r="E26" s="118"/>
      <c r="F26" s="120" t="s">
        <v>13</v>
      </c>
      <c r="G26" s="120"/>
      <c r="H26" s="118" t="s">
        <v>17</v>
      </c>
      <c r="I26" s="118"/>
      <c r="J26" s="118" t="s">
        <v>18</v>
      </c>
      <c r="K26" s="118"/>
      <c r="L26" s="123" t="s">
        <v>119</v>
      </c>
      <c r="M26" s="123"/>
    </row>
    <row r="27" spans="2:13" ht="12">
      <c r="B27" s="31" t="s">
        <v>110</v>
      </c>
      <c r="C27" s="115" t="s">
        <v>14</v>
      </c>
      <c r="D27" s="115"/>
      <c r="E27" s="115"/>
      <c r="F27" s="119" t="s">
        <v>22</v>
      </c>
      <c r="G27" s="119"/>
      <c r="H27" s="115">
        <v>11</v>
      </c>
      <c r="I27" s="115"/>
      <c r="J27" s="115">
        <v>4</v>
      </c>
      <c r="K27" s="115"/>
      <c r="L27" s="124">
        <f aca="true" t="shared" si="18" ref="L27:L35">(H27*30.4*J27)/8760</f>
        <v>0.15269406392694063</v>
      </c>
      <c r="M27" s="124"/>
    </row>
    <row r="28" spans="2:13" ht="12">
      <c r="B28" s="31">
        <v>2</v>
      </c>
      <c r="C28" s="115" t="s">
        <v>14</v>
      </c>
      <c r="D28" s="115"/>
      <c r="E28" s="115"/>
      <c r="F28" s="119" t="s">
        <v>23</v>
      </c>
      <c r="G28" s="119"/>
      <c r="H28" s="115">
        <f>8</f>
        <v>8</v>
      </c>
      <c r="I28" s="115"/>
      <c r="J28" s="115">
        <v>4</v>
      </c>
      <c r="K28" s="115"/>
      <c r="L28" s="124">
        <f t="shared" si="18"/>
        <v>0.11105022831050228</v>
      </c>
      <c r="M28" s="124"/>
    </row>
    <row r="29" spans="2:13" ht="12">
      <c r="B29" s="31">
        <v>3</v>
      </c>
      <c r="C29" s="115" t="s">
        <v>14</v>
      </c>
      <c r="D29" s="115"/>
      <c r="E29" s="115"/>
      <c r="F29" s="119" t="s">
        <v>24</v>
      </c>
      <c r="G29" s="119"/>
      <c r="H29" s="115">
        <v>5</v>
      </c>
      <c r="I29" s="115"/>
      <c r="J29" s="115">
        <v>4</v>
      </c>
      <c r="K29" s="115"/>
      <c r="L29" s="124">
        <f t="shared" si="18"/>
        <v>0.06940639269406393</v>
      </c>
      <c r="M29" s="124"/>
    </row>
    <row r="30" spans="2:13" ht="12">
      <c r="B30" s="31">
        <v>4</v>
      </c>
      <c r="C30" s="115" t="s">
        <v>15</v>
      </c>
      <c r="D30" s="115"/>
      <c r="E30" s="115"/>
      <c r="F30" s="119" t="s">
        <v>22</v>
      </c>
      <c r="G30" s="119"/>
      <c r="H30" s="115">
        <v>11</v>
      </c>
      <c r="I30" s="115"/>
      <c r="J30" s="115">
        <v>4</v>
      </c>
      <c r="K30" s="115"/>
      <c r="L30" s="124">
        <f t="shared" si="18"/>
        <v>0.15269406392694063</v>
      </c>
      <c r="M30" s="124"/>
    </row>
    <row r="31" spans="2:13" ht="12">
      <c r="B31" s="31">
        <v>5</v>
      </c>
      <c r="C31" s="115" t="s">
        <v>15</v>
      </c>
      <c r="D31" s="115"/>
      <c r="E31" s="115"/>
      <c r="F31" s="119" t="s">
        <v>23</v>
      </c>
      <c r="G31" s="119"/>
      <c r="H31" s="115">
        <f>8</f>
        <v>8</v>
      </c>
      <c r="I31" s="115"/>
      <c r="J31" s="115">
        <v>4</v>
      </c>
      <c r="K31" s="115"/>
      <c r="L31" s="124">
        <f t="shared" si="18"/>
        <v>0.11105022831050228</v>
      </c>
      <c r="M31" s="124"/>
    </row>
    <row r="32" spans="2:13" ht="12">
      <c r="B32" s="31">
        <v>6</v>
      </c>
      <c r="C32" s="115" t="s">
        <v>15</v>
      </c>
      <c r="D32" s="115"/>
      <c r="E32" s="115"/>
      <c r="F32" s="119" t="s">
        <v>24</v>
      </c>
      <c r="G32" s="119"/>
      <c r="H32" s="115">
        <v>5</v>
      </c>
      <c r="I32" s="115"/>
      <c r="J32" s="115">
        <v>4</v>
      </c>
      <c r="K32" s="115"/>
      <c r="L32" s="124">
        <f t="shared" si="18"/>
        <v>0.06940639269406393</v>
      </c>
      <c r="M32" s="124"/>
    </row>
    <row r="33" spans="2:13" ht="12">
      <c r="B33" s="31">
        <v>7</v>
      </c>
      <c r="C33" s="115" t="s">
        <v>16</v>
      </c>
      <c r="D33" s="115"/>
      <c r="E33" s="115"/>
      <c r="F33" s="119" t="s">
        <v>22</v>
      </c>
      <c r="G33" s="119"/>
      <c r="H33" s="115">
        <v>11</v>
      </c>
      <c r="I33" s="115"/>
      <c r="J33" s="115">
        <v>4</v>
      </c>
      <c r="K33" s="115"/>
      <c r="L33" s="124">
        <f t="shared" si="18"/>
        <v>0.15269406392694063</v>
      </c>
      <c r="M33" s="124"/>
    </row>
    <row r="34" spans="2:13" ht="12">
      <c r="B34" s="31">
        <v>8</v>
      </c>
      <c r="C34" s="115" t="s">
        <v>16</v>
      </c>
      <c r="D34" s="115"/>
      <c r="E34" s="115"/>
      <c r="F34" s="119" t="s">
        <v>23</v>
      </c>
      <c r="G34" s="119"/>
      <c r="H34" s="115">
        <f>8</f>
        <v>8</v>
      </c>
      <c r="I34" s="115"/>
      <c r="J34" s="115">
        <v>4</v>
      </c>
      <c r="K34" s="115"/>
      <c r="L34" s="124">
        <f t="shared" si="18"/>
        <v>0.11105022831050228</v>
      </c>
      <c r="M34" s="124"/>
    </row>
    <row r="35" spans="2:13" ht="12">
      <c r="B35" s="36">
        <v>9</v>
      </c>
      <c r="C35" s="121" t="s">
        <v>16</v>
      </c>
      <c r="D35" s="121"/>
      <c r="E35" s="121"/>
      <c r="F35" s="122" t="s">
        <v>24</v>
      </c>
      <c r="G35" s="122"/>
      <c r="H35" s="121">
        <v>5</v>
      </c>
      <c r="I35" s="121"/>
      <c r="J35" s="121">
        <v>4</v>
      </c>
      <c r="K35" s="121"/>
      <c r="L35" s="125">
        <f t="shared" si="18"/>
        <v>0.06940639269406393</v>
      </c>
      <c r="M35" s="125"/>
    </row>
    <row r="36" spans="2:12" ht="12">
      <c r="B36" s="1" t="s">
        <v>111</v>
      </c>
      <c r="L36" s="103"/>
    </row>
    <row r="37" ht="12">
      <c r="B37" s="1"/>
    </row>
    <row r="38" ht="12">
      <c r="B38" s="1"/>
    </row>
    <row r="39" ht="12">
      <c r="B39" s="1"/>
    </row>
    <row r="40" spans="2:11" ht="12.75">
      <c r="B40" s="117" t="s">
        <v>10</v>
      </c>
      <c r="C40" s="117"/>
      <c r="D40" s="117"/>
      <c r="E40" s="117"/>
      <c r="F40" s="117"/>
      <c r="G40" s="117"/>
      <c r="H40" s="117"/>
      <c r="I40" s="117"/>
      <c r="J40" s="117"/>
      <c r="K40" s="117"/>
    </row>
    <row r="41" spans="2:11" ht="12">
      <c r="B41" s="31"/>
      <c r="C41" s="115" t="s">
        <v>8</v>
      </c>
      <c r="D41" s="115"/>
      <c r="E41" s="115"/>
      <c r="F41" s="115"/>
      <c r="G41" s="115"/>
      <c r="H41" s="115"/>
      <c r="I41" s="115"/>
      <c r="J41" s="115"/>
      <c r="K41" s="115"/>
    </row>
    <row r="42" spans="2:11" ht="12">
      <c r="B42" s="36" t="s">
        <v>116</v>
      </c>
      <c r="C42" s="35">
        <v>1</v>
      </c>
      <c r="D42" s="35">
        <v>2</v>
      </c>
      <c r="E42" s="35">
        <v>3</v>
      </c>
      <c r="F42" s="35">
        <v>4</v>
      </c>
      <c r="G42" s="35">
        <v>5</v>
      </c>
      <c r="H42" s="35">
        <v>6</v>
      </c>
      <c r="I42" s="35">
        <v>7</v>
      </c>
      <c r="J42" s="35">
        <v>8</v>
      </c>
      <c r="K42" s="35">
        <v>9</v>
      </c>
    </row>
    <row r="43" spans="2:12" ht="12">
      <c r="B43" s="31">
        <v>1</v>
      </c>
      <c r="C43" s="3">
        <f>'[3]weslice.v1.3.1.2'!A22</f>
        <v>0.153</v>
      </c>
      <c r="D43" s="3">
        <f>'[3]weslice.v1.3.1.2'!B22</f>
        <v>0.112</v>
      </c>
      <c r="E43" s="3">
        <f>'[3]weslice.v1.3.1.2'!C22</f>
        <v>0.07</v>
      </c>
      <c r="F43" s="3">
        <f>'[3]weslice.v1.3.1.2'!D22</f>
        <v>0.152</v>
      </c>
      <c r="G43" s="3">
        <f>'[3]weslice.v1.3.1.2'!E22</f>
        <v>0.111</v>
      </c>
      <c r="H43" s="3">
        <f>'[3]weslice.v1.3.1.2'!F22</f>
        <v>0.069</v>
      </c>
      <c r="I43" s="3">
        <f>'[3]weslice.v1.3.1.2'!G22</f>
        <v>0.154</v>
      </c>
      <c r="J43" s="3">
        <f>'[3]weslice.v1.3.1.2'!H22</f>
        <v>0.112</v>
      </c>
      <c r="K43" s="3">
        <f>'[3]weslice.v1.3.1.2'!I22</f>
        <v>0.07</v>
      </c>
      <c r="L43" s="87">
        <f aca="true" t="shared" si="19" ref="L43:L57">SUM(C43:K43)</f>
        <v>1.0030000000000001</v>
      </c>
    </row>
    <row r="44" spans="2:12" ht="12">
      <c r="B44" s="31">
        <v>2</v>
      </c>
      <c r="C44" s="3">
        <f>'[3]weslice.v1.3.1.2'!A23</f>
        <v>0.153</v>
      </c>
      <c r="D44" s="3">
        <f>'[3]weslice.v1.3.1.2'!B23</f>
        <v>0.112</v>
      </c>
      <c r="E44" s="3">
        <f>'[3]weslice.v1.3.1.2'!C23</f>
        <v>0.07</v>
      </c>
      <c r="F44" s="3">
        <f>'[3]weslice.v1.3.1.2'!D23</f>
        <v>0.152</v>
      </c>
      <c r="G44" s="3">
        <f>'[3]weslice.v1.3.1.2'!E23</f>
        <v>0.111</v>
      </c>
      <c r="H44" s="3">
        <f>'[3]weslice.v1.3.1.2'!F23</f>
        <v>0.069</v>
      </c>
      <c r="I44" s="3">
        <f>'[3]weslice.v1.3.1.2'!G23</f>
        <v>0.154</v>
      </c>
      <c r="J44" s="3">
        <f>'[3]weslice.v1.3.1.2'!H23</f>
        <v>0.112</v>
      </c>
      <c r="K44" s="3">
        <f>'[3]weslice.v1.3.1.2'!I23</f>
        <v>0.07</v>
      </c>
      <c r="L44" s="87">
        <f t="shared" si="19"/>
        <v>1.0030000000000001</v>
      </c>
    </row>
    <row r="45" spans="2:12" ht="12">
      <c r="B45" s="31">
        <v>3</v>
      </c>
      <c r="C45" s="3">
        <f>'[3]weslice.v1.3.1.2'!A24</f>
        <v>0.153</v>
      </c>
      <c r="D45" s="3">
        <f>'[3]weslice.v1.3.1.2'!B24</f>
        <v>0.112</v>
      </c>
      <c r="E45" s="3">
        <f>'[3]weslice.v1.3.1.2'!C24</f>
        <v>0.07</v>
      </c>
      <c r="F45" s="3">
        <f>'[3]weslice.v1.3.1.2'!D24</f>
        <v>0.152</v>
      </c>
      <c r="G45" s="3">
        <f>'[3]weslice.v1.3.1.2'!E24</f>
        <v>0.111</v>
      </c>
      <c r="H45" s="3">
        <f>'[3]weslice.v1.3.1.2'!F24</f>
        <v>0.069</v>
      </c>
      <c r="I45" s="3">
        <f>'[3]weslice.v1.3.1.2'!G24</f>
        <v>0.154</v>
      </c>
      <c r="J45" s="3">
        <f>'[3]weslice.v1.3.1.2'!H24</f>
        <v>0.112</v>
      </c>
      <c r="K45" s="3">
        <f>'[3]weslice.v1.3.1.2'!I24</f>
        <v>0.07</v>
      </c>
      <c r="L45" s="87">
        <f t="shared" si="19"/>
        <v>1.0030000000000001</v>
      </c>
    </row>
    <row r="46" spans="2:12" ht="12">
      <c r="B46" s="31">
        <v>4</v>
      </c>
      <c r="C46" s="3">
        <f>'[3]weslice.v1.3.1.2'!A25</f>
        <v>0.153</v>
      </c>
      <c r="D46" s="3">
        <f>'[3]weslice.v1.3.1.2'!B25</f>
        <v>0.112</v>
      </c>
      <c r="E46" s="3">
        <f>'[3]weslice.v1.3.1.2'!C25</f>
        <v>0.07</v>
      </c>
      <c r="F46" s="3">
        <f>'[3]weslice.v1.3.1.2'!D25</f>
        <v>0.152</v>
      </c>
      <c r="G46" s="3">
        <f>'[3]weslice.v1.3.1.2'!E25</f>
        <v>0.111</v>
      </c>
      <c r="H46" s="3">
        <f>'[3]weslice.v1.3.1.2'!F25</f>
        <v>0.069</v>
      </c>
      <c r="I46" s="3">
        <f>'[3]weslice.v1.3.1.2'!G25</f>
        <v>0.154</v>
      </c>
      <c r="J46" s="3">
        <f>'[3]weslice.v1.3.1.2'!H25</f>
        <v>0.112</v>
      </c>
      <c r="K46" s="3">
        <f>'[3]weslice.v1.3.1.2'!I25</f>
        <v>0.07</v>
      </c>
      <c r="L46" s="87">
        <f t="shared" si="19"/>
        <v>1.0030000000000001</v>
      </c>
    </row>
    <row r="47" spans="2:12" ht="12">
      <c r="B47" s="31">
        <v>5</v>
      </c>
      <c r="C47" s="3">
        <f>'[3]weslice.v1.3.1.2'!A26</f>
        <v>0.153</v>
      </c>
      <c r="D47" s="3">
        <f>'[3]weslice.v1.3.1.2'!B26</f>
        <v>0.112</v>
      </c>
      <c r="E47" s="3">
        <f>'[3]weslice.v1.3.1.2'!C26</f>
        <v>0.07</v>
      </c>
      <c r="F47" s="3">
        <f>'[3]weslice.v1.3.1.2'!D26</f>
        <v>0.152</v>
      </c>
      <c r="G47" s="3">
        <f>'[3]weslice.v1.3.1.2'!E26</f>
        <v>0.111</v>
      </c>
      <c r="H47" s="3">
        <f>'[3]weslice.v1.3.1.2'!F26</f>
        <v>0.069</v>
      </c>
      <c r="I47" s="3">
        <f>'[3]weslice.v1.3.1.2'!G26</f>
        <v>0.154</v>
      </c>
      <c r="J47" s="3">
        <f>'[3]weslice.v1.3.1.2'!H26</f>
        <v>0.112</v>
      </c>
      <c r="K47" s="3">
        <f>'[3]weslice.v1.3.1.2'!I26</f>
        <v>0.07</v>
      </c>
      <c r="L47" s="87">
        <f t="shared" si="19"/>
        <v>1.0030000000000001</v>
      </c>
    </row>
    <row r="48" spans="2:12" ht="12">
      <c r="B48" s="31">
        <v>6</v>
      </c>
      <c r="C48" s="3">
        <f>'[3]weslice.v1.3.1.2'!A27</f>
        <v>0.153</v>
      </c>
      <c r="D48" s="3">
        <f>'[3]weslice.v1.3.1.2'!B27</f>
        <v>0.112</v>
      </c>
      <c r="E48" s="3">
        <f>'[3]weslice.v1.3.1.2'!C27</f>
        <v>0.07</v>
      </c>
      <c r="F48" s="3">
        <f>'[3]weslice.v1.3.1.2'!D27</f>
        <v>0.152</v>
      </c>
      <c r="G48" s="3">
        <f>'[3]weslice.v1.3.1.2'!E27</f>
        <v>0.111</v>
      </c>
      <c r="H48" s="3">
        <f>'[3]weslice.v1.3.1.2'!F27</f>
        <v>0.069</v>
      </c>
      <c r="I48" s="3">
        <f>'[3]weslice.v1.3.1.2'!G27</f>
        <v>0.154</v>
      </c>
      <c r="J48" s="3">
        <f>'[3]weslice.v1.3.1.2'!H27</f>
        <v>0.112</v>
      </c>
      <c r="K48" s="3">
        <f>'[3]weslice.v1.3.1.2'!I27</f>
        <v>0.07</v>
      </c>
      <c r="L48" s="87">
        <f t="shared" si="19"/>
        <v>1.0030000000000001</v>
      </c>
    </row>
    <row r="49" spans="2:12" ht="12">
      <c r="B49" s="31">
        <v>7</v>
      </c>
      <c r="C49" s="3">
        <f>'[3]weslice.v1.3.1.2'!A28</f>
        <v>0.153</v>
      </c>
      <c r="D49" s="3">
        <f>'[3]weslice.v1.3.1.2'!B28</f>
        <v>0.112</v>
      </c>
      <c r="E49" s="3">
        <f>'[3]weslice.v1.3.1.2'!C28</f>
        <v>0.07</v>
      </c>
      <c r="F49" s="3">
        <f>'[3]weslice.v1.3.1.2'!D28</f>
        <v>0.152</v>
      </c>
      <c r="G49" s="3">
        <f>'[3]weslice.v1.3.1.2'!E28</f>
        <v>0.111</v>
      </c>
      <c r="H49" s="3">
        <f>'[3]weslice.v1.3.1.2'!F28</f>
        <v>0.069</v>
      </c>
      <c r="I49" s="3">
        <f>'[3]weslice.v1.3.1.2'!G28</f>
        <v>0.154</v>
      </c>
      <c r="J49" s="3">
        <f>'[3]weslice.v1.3.1.2'!H28</f>
        <v>0.112</v>
      </c>
      <c r="K49" s="3">
        <f>'[3]weslice.v1.3.1.2'!I28</f>
        <v>0.07</v>
      </c>
      <c r="L49" s="87">
        <f t="shared" si="19"/>
        <v>1.0030000000000001</v>
      </c>
    </row>
    <row r="50" spans="2:12" ht="12">
      <c r="B50" s="31">
        <v>8</v>
      </c>
      <c r="C50" s="3">
        <f>'[3]weslice.v1.3.1.2'!A29</f>
        <v>0.153</v>
      </c>
      <c r="D50" s="3">
        <f>'[3]weslice.v1.3.1.2'!B29</f>
        <v>0.112</v>
      </c>
      <c r="E50" s="3">
        <f>'[3]weslice.v1.3.1.2'!C29</f>
        <v>0.07</v>
      </c>
      <c r="F50" s="3">
        <f>'[3]weslice.v1.3.1.2'!D29</f>
        <v>0.152</v>
      </c>
      <c r="G50" s="3">
        <f>'[3]weslice.v1.3.1.2'!E29</f>
        <v>0.111</v>
      </c>
      <c r="H50" s="3">
        <f>'[3]weslice.v1.3.1.2'!F29</f>
        <v>0.069</v>
      </c>
      <c r="I50" s="3">
        <f>'[3]weslice.v1.3.1.2'!G29</f>
        <v>0.154</v>
      </c>
      <c r="J50" s="3">
        <f>'[3]weslice.v1.3.1.2'!H29</f>
        <v>0.112</v>
      </c>
      <c r="K50" s="3">
        <f>'[3]weslice.v1.3.1.2'!I29</f>
        <v>0.07</v>
      </c>
      <c r="L50" s="87">
        <f t="shared" si="19"/>
        <v>1.0030000000000001</v>
      </c>
    </row>
    <row r="51" spans="2:12" ht="12">
      <c r="B51" s="31">
        <v>9</v>
      </c>
      <c r="C51" s="3">
        <f>'[3]weslice.v1.3.1.2'!A30</f>
        <v>0.153</v>
      </c>
      <c r="D51" s="3">
        <f>'[3]weslice.v1.3.1.2'!B30</f>
        <v>0.112</v>
      </c>
      <c r="E51" s="3">
        <f>'[3]weslice.v1.3.1.2'!C30</f>
        <v>0.07</v>
      </c>
      <c r="F51" s="3">
        <f>'[3]weslice.v1.3.1.2'!D30</f>
        <v>0.152</v>
      </c>
      <c r="G51" s="3">
        <f>'[3]weslice.v1.3.1.2'!E30</f>
        <v>0.111</v>
      </c>
      <c r="H51" s="3">
        <f>'[3]weslice.v1.3.1.2'!F30</f>
        <v>0.069</v>
      </c>
      <c r="I51" s="3">
        <f>'[3]weslice.v1.3.1.2'!G30</f>
        <v>0.154</v>
      </c>
      <c r="J51" s="3">
        <f>'[3]weslice.v1.3.1.2'!H30</f>
        <v>0.112</v>
      </c>
      <c r="K51" s="3">
        <f>'[3]weslice.v1.3.1.2'!I30</f>
        <v>0.07</v>
      </c>
      <c r="L51" s="87">
        <f t="shared" si="19"/>
        <v>1.0030000000000001</v>
      </c>
    </row>
    <row r="52" spans="2:12" ht="12">
      <c r="B52" s="31">
        <v>10</v>
      </c>
      <c r="C52" s="3">
        <f>'[3]weslice.v1.3.1.2'!A31</f>
        <v>0.153</v>
      </c>
      <c r="D52" s="3">
        <f>'[3]weslice.v1.3.1.2'!B31</f>
        <v>0.112</v>
      </c>
      <c r="E52" s="3">
        <f>'[3]weslice.v1.3.1.2'!C31</f>
        <v>0.07</v>
      </c>
      <c r="F52" s="3">
        <f>'[3]weslice.v1.3.1.2'!D31</f>
        <v>0.152</v>
      </c>
      <c r="G52" s="3">
        <f>'[3]weslice.v1.3.1.2'!E31</f>
        <v>0.111</v>
      </c>
      <c r="H52" s="3">
        <f>'[3]weslice.v1.3.1.2'!F31</f>
        <v>0.069</v>
      </c>
      <c r="I52" s="3">
        <f>'[3]weslice.v1.3.1.2'!G31</f>
        <v>0.154</v>
      </c>
      <c r="J52" s="3">
        <f>'[3]weslice.v1.3.1.2'!H31</f>
        <v>0.112</v>
      </c>
      <c r="K52" s="3">
        <f>'[3]weslice.v1.3.1.2'!I31</f>
        <v>0.07</v>
      </c>
      <c r="L52" s="87">
        <f t="shared" si="19"/>
        <v>1.0030000000000001</v>
      </c>
    </row>
    <row r="53" spans="2:12" ht="12">
      <c r="B53" s="31">
        <v>11</v>
      </c>
      <c r="C53" s="3">
        <f>'[3]weslice.v1.3.1.2'!A32</f>
        <v>0.153</v>
      </c>
      <c r="D53" s="3">
        <f>'[3]weslice.v1.3.1.2'!B32</f>
        <v>0.112</v>
      </c>
      <c r="E53" s="3">
        <f>'[3]weslice.v1.3.1.2'!C32</f>
        <v>0.07</v>
      </c>
      <c r="F53" s="3">
        <f>'[3]weslice.v1.3.1.2'!D32</f>
        <v>0.152</v>
      </c>
      <c r="G53" s="3">
        <f>'[3]weslice.v1.3.1.2'!E32</f>
        <v>0.111</v>
      </c>
      <c r="H53" s="3">
        <f>'[3]weslice.v1.3.1.2'!F32</f>
        <v>0.069</v>
      </c>
      <c r="I53" s="3">
        <f>'[3]weslice.v1.3.1.2'!G32</f>
        <v>0.154</v>
      </c>
      <c r="J53" s="3">
        <f>'[3]weslice.v1.3.1.2'!H32</f>
        <v>0.112</v>
      </c>
      <c r="K53" s="3">
        <f>'[3]weslice.v1.3.1.2'!I32</f>
        <v>0.07</v>
      </c>
      <c r="L53" s="87">
        <f t="shared" si="19"/>
        <v>1.0030000000000001</v>
      </c>
    </row>
    <row r="54" spans="2:12" ht="12">
      <c r="B54" s="31">
        <v>12</v>
      </c>
      <c r="C54" s="3">
        <f>'[3]weslice.v1.3.1.2'!A33</f>
        <v>0.153</v>
      </c>
      <c r="D54" s="3">
        <f>'[3]weslice.v1.3.1.2'!B33</f>
        <v>0.112</v>
      </c>
      <c r="E54" s="3">
        <f>'[3]weslice.v1.3.1.2'!C33</f>
        <v>0.07</v>
      </c>
      <c r="F54" s="3">
        <f>'[3]weslice.v1.3.1.2'!D33</f>
        <v>0.152</v>
      </c>
      <c r="G54" s="3">
        <f>'[3]weslice.v1.3.1.2'!E33</f>
        <v>0.111</v>
      </c>
      <c r="H54" s="3">
        <f>'[3]weslice.v1.3.1.2'!F33</f>
        <v>0.069</v>
      </c>
      <c r="I54" s="3">
        <f>'[3]weslice.v1.3.1.2'!G33</f>
        <v>0.154</v>
      </c>
      <c r="J54" s="3">
        <f>'[3]weslice.v1.3.1.2'!H33</f>
        <v>0.112</v>
      </c>
      <c r="K54" s="3">
        <f>'[3]weslice.v1.3.1.2'!I33</f>
        <v>0.07</v>
      </c>
      <c r="L54" s="87">
        <f t="shared" si="19"/>
        <v>1.0030000000000001</v>
      </c>
    </row>
    <row r="55" spans="2:12" ht="12">
      <c r="B55" s="31">
        <v>13</v>
      </c>
      <c r="C55" s="3">
        <f>'[3]weslice.v1.3.1.2'!A34</f>
        <v>0.153</v>
      </c>
      <c r="D55" s="3">
        <f>'[3]weslice.v1.3.1.2'!B34</f>
        <v>0.112</v>
      </c>
      <c r="E55" s="3">
        <f>'[3]weslice.v1.3.1.2'!C34</f>
        <v>0.07</v>
      </c>
      <c r="F55" s="3">
        <f>'[3]weslice.v1.3.1.2'!D34</f>
        <v>0.152</v>
      </c>
      <c r="G55" s="3">
        <f>'[3]weslice.v1.3.1.2'!E34</f>
        <v>0.111</v>
      </c>
      <c r="H55" s="3">
        <f>'[3]weslice.v1.3.1.2'!F34</f>
        <v>0.069</v>
      </c>
      <c r="I55" s="3">
        <f>'[3]weslice.v1.3.1.2'!G34</f>
        <v>0.154</v>
      </c>
      <c r="J55" s="3">
        <f>'[3]weslice.v1.3.1.2'!H34</f>
        <v>0.112</v>
      </c>
      <c r="K55" s="3">
        <f>'[3]weslice.v1.3.1.2'!I34</f>
        <v>0.07</v>
      </c>
      <c r="L55" s="87">
        <f t="shared" si="19"/>
        <v>1.0030000000000001</v>
      </c>
    </row>
    <row r="56" spans="2:12" ht="12">
      <c r="B56" s="31">
        <v>14</v>
      </c>
      <c r="C56" s="3">
        <f>'[3]weslice.v1.3.1.2'!A35</f>
        <v>0.153</v>
      </c>
      <c r="D56" s="3">
        <f>'[3]weslice.v1.3.1.2'!B35</f>
        <v>0.112</v>
      </c>
      <c r="E56" s="3">
        <f>'[3]weslice.v1.3.1.2'!C35</f>
        <v>0.07</v>
      </c>
      <c r="F56" s="3">
        <f>'[3]weslice.v1.3.1.2'!D35</f>
        <v>0.152</v>
      </c>
      <c r="G56" s="3">
        <f>'[3]weslice.v1.3.1.2'!E35</f>
        <v>0.111</v>
      </c>
      <c r="H56" s="3">
        <f>'[3]weslice.v1.3.1.2'!F35</f>
        <v>0.069</v>
      </c>
      <c r="I56" s="3">
        <f>'[3]weslice.v1.3.1.2'!G35</f>
        <v>0.154</v>
      </c>
      <c r="J56" s="3">
        <f>'[3]weslice.v1.3.1.2'!H35</f>
        <v>0.112</v>
      </c>
      <c r="K56" s="3">
        <f>'[3]weslice.v1.3.1.2'!I35</f>
        <v>0.07</v>
      </c>
      <c r="L56" s="87">
        <f t="shared" si="19"/>
        <v>1.0030000000000001</v>
      </c>
    </row>
    <row r="57" spans="2:12" ht="12">
      <c r="B57" s="31">
        <v>15</v>
      </c>
      <c r="C57" s="3">
        <f>'[3]weslice.v1.3.1.2'!A36</f>
        <v>0.153</v>
      </c>
      <c r="D57" s="3">
        <f>'[3]weslice.v1.3.1.2'!B36</f>
        <v>0.112</v>
      </c>
      <c r="E57" s="3">
        <f>'[3]weslice.v1.3.1.2'!C36</f>
        <v>0.07</v>
      </c>
      <c r="F57" s="3">
        <f>'[3]weslice.v1.3.1.2'!D36</f>
        <v>0.152</v>
      </c>
      <c r="G57" s="3">
        <f>'[3]weslice.v1.3.1.2'!E36</f>
        <v>0.111</v>
      </c>
      <c r="H57" s="3">
        <f>'[3]weslice.v1.3.1.2'!F36</f>
        <v>0.069</v>
      </c>
      <c r="I57" s="3">
        <f>'[3]weslice.v1.3.1.2'!G36</f>
        <v>0.154</v>
      </c>
      <c r="J57" s="3">
        <f>'[3]weslice.v1.3.1.2'!H36</f>
        <v>0.112</v>
      </c>
      <c r="K57" s="3">
        <f>'[3]weslice.v1.3.1.2'!I36</f>
        <v>0.07</v>
      </c>
      <c r="L57" s="87">
        <f t="shared" si="19"/>
        <v>1.0030000000000001</v>
      </c>
    </row>
    <row r="58" ht="12">
      <c r="B58" s="1"/>
    </row>
    <row r="59" spans="2:11" ht="12.75">
      <c r="B59" s="117" t="s">
        <v>9</v>
      </c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2">
      <c r="B60" s="31"/>
      <c r="C60" s="115" t="s">
        <v>8</v>
      </c>
      <c r="D60" s="115"/>
      <c r="E60" s="115"/>
      <c r="F60" s="115"/>
      <c r="G60" s="115"/>
      <c r="H60" s="115"/>
      <c r="I60" s="115"/>
      <c r="J60" s="115"/>
      <c r="K60" s="115"/>
    </row>
    <row r="61" spans="2:11" ht="12">
      <c r="B61" s="36" t="s">
        <v>116</v>
      </c>
      <c r="C61" s="35">
        <v>1</v>
      </c>
      <c r="D61" s="35">
        <v>2</v>
      </c>
      <c r="E61" s="35">
        <v>3</v>
      </c>
      <c r="F61" s="35">
        <v>4</v>
      </c>
      <c r="G61" s="35">
        <v>5</v>
      </c>
      <c r="H61" s="35">
        <v>6</v>
      </c>
      <c r="I61" s="35">
        <v>7</v>
      </c>
      <c r="J61" s="35">
        <v>8</v>
      </c>
      <c r="K61" s="35">
        <v>9</v>
      </c>
    </row>
    <row r="62" spans="2:12" ht="12">
      <c r="B62" s="31">
        <v>1</v>
      </c>
      <c r="C62" s="3">
        <f>'[3]weslice.v1.3.1.2'!A49</f>
        <v>0.185</v>
      </c>
      <c r="D62" s="3">
        <f>'[3]weslice.v1.3.1.2'!B49</f>
        <v>0.046</v>
      </c>
      <c r="E62" s="3">
        <f>'[3]weslice.v1.3.1.2'!C49</f>
        <v>0.022</v>
      </c>
      <c r="F62" s="3">
        <f>'[3]weslice.v1.3.1.2'!D49</f>
        <v>0.207</v>
      </c>
      <c r="G62" s="3">
        <f>'[3]weslice.v1.3.1.2'!E49</f>
        <v>0.116</v>
      </c>
      <c r="H62" s="3">
        <f>'[3]weslice.v1.3.1.2'!F49</f>
        <v>0.07</v>
      </c>
      <c r="I62" s="3">
        <f>'[3]weslice.v1.3.1.2'!G49</f>
        <v>0.218</v>
      </c>
      <c r="J62" s="3">
        <f>'[3]weslice.v1.3.1.2'!H49</f>
        <v>0.089</v>
      </c>
      <c r="K62" s="3">
        <f>'[3]weslice.v1.3.1.2'!I49</f>
        <v>0.047</v>
      </c>
      <c r="L62" s="87">
        <f>SUM(C62:K62)</f>
        <v>0.9999999999999999</v>
      </c>
    </row>
    <row r="63" spans="2:12" ht="12">
      <c r="B63" s="31">
        <v>2</v>
      </c>
      <c r="C63" s="3">
        <f>'[3]weslice.v1.3.1.2'!A50</f>
        <v>0.147</v>
      </c>
      <c r="D63" s="3">
        <f>'[3]weslice.v1.3.1.2'!B50</f>
        <v>0.101</v>
      </c>
      <c r="E63" s="3">
        <f>'[3]weslice.v1.3.1.2'!C50</f>
        <v>0.05</v>
      </c>
      <c r="F63" s="3">
        <f>'[3]weslice.v1.3.1.2'!D50</f>
        <v>0.177</v>
      </c>
      <c r="G63" s="3">
        <f>'[3]weslice.v1.3.1.2'!E50</f>
        <v>0.1</v>
      </c>
      <c r="H63" s="3">
        <f>'[3]weslice.v1.3.1.2'!F50</f>
        <v>0.06</v>
      </c>
      <c r="I63" s="3">
        <f>'[3]weslice.v1.3.1.2'!G50</f>
        <v>0.192</v>
      </c>
      <c r="J63" s="3">
        <f>'[3]weslice.v1.3.1.2'!H50</f>
        <v>0.109</v>
      </c>
      <c r="K63" s="3">
        <f>'[3]weslice.v1.3.1.2'!I50</f>
        <v>0.064</v>
      </c>
      <c r="L63" s="87">
        <f aca="true" t="shared" si="20" ref="L63:L76">SUM(C63:K63)</f>
        <v>1</v>
      </c>
    </row>
    <row r="64" spans="2:12" ht="12">
      <c r="B64" s="31">
        <v>3</v>
      </c>
      <c r="C64" s="3">
        <f>'[3]weslice.v1.3.1.2'!A51</f>
        <v>0.116</v>
      </c>
      <c r="D64" s="3">
        <f>'[3]weslice.v1.3.1.2'!B51</f>
        <v>0.055</v>
      </c>
      <c r="E64" s="3">
        <f>'[3]weslice.v1.3.1.2'!C51</f>
        <v>0.039</v>
      </c>
      <c r="F64" s="3">
        <f>'[3]weslice.v1.3.1.2'!D51</f>
        <v>0.212</v>
      </c>
      <c r="G64" s="3">
        <f>'[3]weslice.v1.3.1.2'!E51</f>
        <v>0.135</v>
      </c>
      <c r="H64" s="3">
        <f>'[3]weslice.v1.3.1.2'!F51</f>
        <v>0.087</v>
      </c>
      <c r="I64" s="3">
        <f>'[3]weslice.v1.3.1.2'!G51</f>
        <v>0.186</v>
      </c>
      <c r="J64" s="3">
        <f>'[3]weslice.v1.3.1.2'!H51</f>
        <v>0.102</v>
      </c>
      <c r="K64" s="3">
        <f>'[3]weslice.v1.3.1.2'!I51</f>
        <v>0.07</v>
      </c>
      <c r="L64" s="87">
        <f t="shared" si="20"/>
        <v>1.002</v>
      </c>
    </row>
    <row r="65" spans="2:12" ht="12">
      <c r="B65" s="31">
        <v>4</v>
      </c>
      <c r="C65" s="3">
        <f>'[3]weslice.v1.3.1.2'!A52</f>
        <v>0.158</v>
      </c>
      <c r="D65" s="3">
        <f>'[3]weslice.v1.3.1.2'!B52</f>
        <v>0.06</v>
      </c>
      <c r="E65" s="3">
        <f>'[3]weslice.v1.3.1.2'!C52</f>
        <v>0.024</v>
      </c>
      <c r="F65" s="3">
        <f>'[3]weslice.v1.3.1.2'!D52</f>
        <v>0.207</v>
      </c>
      <c r="G65" s="3">
        <f>'[3]weslice.v1.3.1.2'!E52</f>
        <v>0.112</v>
      </c>
      <c r="H65" s="3">
        <f>'[3]weslice.v1.3.1.2'!F52</f>
        <v>0.066</v>
      </c>
      <c r="I65" s="3">
        <f>'[3]weslice.v1.3.1.2'!G52</f>
        <v>0.222</v>
      </c>
      <c r="J65" s="3">
        <f>'[3]weslice.v1.3.1.2'!H52</f>
        <v>0.099</v>
      </c>
      <c r="K65" s="3">
        <f>'[3]weslice.v1.3.1.2'!I52</f>
        <v>0.051</v>
      </c>
      <c r="L65" s="87">
        <f t="shared" si="20"/>
        <v>0.999</v>
      </c>
    </row>
    <row r="66" spans="2:12" ht="12">
      <c r="B66" s="31">
        <v>5</v>
      </c>
      <c r="C66" s="3">
        <f>'[3]weslice.v1.3.1.2'!A53</f>
        <v>0.163</v>
      </c>
      <c r="D66" s="3">
        <f>'[3]weslice.v1.3.1.2'!B53</f>
        <v>0.057</v>
      </c>
      <c r="E66" s="3">
        <f>'[3]weslice.v1.3.1.2'!C53</f>
        <v>0.036</v>
      </c>
      <c r="F66" s="3">
        <f>'[3]weslice.v1.3.1.2'!D53</f>
        <v>0.18</v>
      </c>
      <c r="G66" s="3">
        <f>'[3]weslice.v1.3.1.2'!E53</f>
        <v>0.106</v>
      </c>
      <c r="H66" s="3">
        <f>'[3]weslice.v1.3.1.2'!F53</f>
        <v>0.066</v>
      </c>
      <c r="I66" s="3">
        <f>'[3]weslice.v1.3.1.2'!G53</f>
        <v>0.222</v>
      </c>
      <c r="J66" s="3">
        <f>'[3]weslice.v1.3.1.2'!H53</f>
        <v>0.108</v>
      </c>
      <c r="K66" s="3">
        <f>'[3]weslice.v1.3.1.2'!I53</f>
        <v>0.063</v>
      </c>
      <c r="L66" s="87">
        <f t="shared" si="20"/>
        <v>1.0010000000000001</v>
      </c>
    </row>
    <row r="67" spans="2:12" ht="12">
      <c r="B67" s="31">
        <v>6</v>
      </c>
      <c r="C67" s="3">
        <f>'[3]weslice.v1.3.1.2'!A54</f>
        <v>0.147</v>
      </c>
      <c r="D67" s="3">
        <f>'[3]weslice.v1.3.1.2'!B54</f>
        <v>0.041</v>
      </c>
      <c r="E67" s="3">
        <f>'[3]weslice.v1.3.1.2'!C54</f>
        <v>0.018</v>
      </c>
      <c r="F67" s="3">
        <f>'[3]weslice.v1.3.1.2'!D54</f>
        <v>0.249</v>
      </c>
      <c r="G67" s="3">
        <f>'[3]weslice.v1.3.1.2'!E54</f>
        <v>0.141</v>
      </c>
      <c r="H67" s="3">
        <f>'[3]weslice.v1.3.1.2'!F54</f>
        <v>0.086</v>
      </c>
      <c r="I67" s="3">
        <f>'[3]weslice.v1.3.1.2'!G54</f>
        <v>0.191</v>
      </c>
      <c r="J67" s="3">
        <f>'[3]weslice.v1.3.1.2'!H54</f>
        <v>0.086</v>
      </c>
      <c r="K67" s="3">
        <f>'[3]weslice.v1.3.1.2'!I54</f>
        <v>0.04</v>
      </c>
      <c r="L67" s="87">
        <f t="shared" si="20"/>
        <v>0.999</v>
      </c>
    </row>
    <row r="68" spans="2:12" ht="12">
      <c r="B68" s="31">
        <v>7</v>
      </c>
      <c r="C68" s="3">
        <f>'[3]weslice.v1.3.1.2'!A55</f>
        <v>0.159</v>
      </c>
      <c r="D68" s="3">
        <f>'[3]weslice.v1.3.1.2'!B55</f>
        <v>0.057</v>
      </c>
      <c r="E68" s="3">
        <f>'[3]weslice.v1.3.1.2'!C55</f>
        <v>0.03</v>
      </c>
      <c r="F68" s="3">
        <f>'[3]weslice.v1.3.1.2'!D55</f>
        <v>0.202</v>
      </c>
      <c r="G68" s="3">
        <f>'[3]weslice.v1.3.1.2'!E55</f>
        <v>0.115</v>
      </c>
      <c r="H68" s="3">
        <f>'[3]weslice.v1.3.1.2'!F55</f>
        <v>0.071</v>
      </c>
      <c r="I68" s="3">
        <f>'[3]weslice.v1.3.1.2'!G55</f>
        <v>0.211</v>
      </c>
      <c r="J68" s="3">
        <f>'[3]weslice.v1.3.1.2'!H55</f>
        <v>0.097</v>
      </c>
      <c r="K68" s="3">
        <f>'[3]weslice.v1.3.1.2'!I55</f>
        <v>0.057</v>
      </c>
      <c r="L68" s="87">
        <f t="shared" si="20"/>
        <v>0.999</v>
      </c>
    </row>
    <row r="69" spans="2:12" ht="12">
      <c r="B69" s="31">
        <v>8</v>
      </c>
      <c r="C69" s="3">
        <f>'[3]weslice.v1.3.1.2'!A56</f>
        <v>0.111</v>
      </c>
      <c r="D69" s="3">
        <f>'[3]weslice.v1.3.1.2'!B56</f>
        <v>0.073</v>
      </c>
      <c r="E69" s="3">
        <f>'[3]weslice.v1.3.1.2'!C56</f>
        <v>0.041</v>
      </c>
      <c r="F69" s="3">
        <f>'[3]weslice.v1.3.1.2'!D56</f>
        <v>0.201</v>
      </c>
      <c r="G69" s="3">
        <f>'[3]weslice.v1.3.1.2'!E56</f>
        <v>0.122</v>
      </c>
      <c r="H69" s="3">
        <f>'[3]weslice.v1.3.1.2'!F56</f>
        <v>0.077</v>
      </c>
      <c r="I69" s="3">
        <f>'[3]weslice.v1.3.1.2'!G56</f>
        <v>0.186</v>
      </c>
      <c r="J69" s="3">
        <f>'[3]weslice.v1.3.1.2'!H56</f>
        <v>0.119</v>
      </c>
      <c r="K69" s="3">
        <f>'[3]weslice.v1.3.1.2'!I56</f>
        <v>0.07</v>
      </c>
      <c r="L69" s="87">
        <f t="shared" si="20"/>
        <v>1</v>
      </c>
    </row>
    <row r="70" spans="2:12" ht="12">
      <c r="B70" s="31">
        <v>9</v>
      </c>
      <c r="C70" s="3">
        <f>'[3]weslice.v1.3.1.2'!A57</f>
        <v>0.191</v>
      </c>
      <c r="D70" s="3">
        <f>'[3]weslice.v1.3.1.2'!B57</f>
        <v>0.062</v>
      </c>
      <c r="E70" s="3">
        <f>'[3]weslice.v1.3.1.2'!C57</f>
        <v>0.03</v>
      </c>
      <c r="F70" s="3">
        <f>'[3]weslice.v1.3.1.2'!D57</f>
        <v>0.231</v>
      </c>
      <c r="G70" s="3">
        <f>'[3]weslice.v1.3.1.2'!E57</f>
        <v>0.095</v>
      </c>
      <c r="H70" s="3">
        <f>'[3]weslice.v1.3.1.2'!F57</f>
        <v>0.06</v>
      </c>
      <c r="I70" s="3">
        <f>'[3]weslice.v1.3.1.2'!G57</f>
        <v>0.215</v>
      </c>
      <c r="J70" s="3">
        <f>'[3]weslice.v1.3.1.2'!H57</f>
        <v>0.075</v>
      </c>
      <c r="K70" s="3">
        <f>'[3]weslice.v1.3.1.2'!I57</f>
        <v>0.041</v>
      </c>
      <c r="L70" s="87">
        <f t="shared" si="20"/>
        <v>1</v>
      </c>
    </row>
    <row r="71" spans="2:12" ht="12">
      <c r="B71" s="31">
        <v>10</v>
      </c>
      <c r="C71" s="3">
        <f>'[3]weslice.v1.3.1.2'!A58</f>
        <v>0.147</v>
      </c>
      <c r="D71" s="3">
        <f>'[3]weslice.v1.3.1.2'!B58</f>
        <v>0.101</v>
      </c>
      <c r="E71" s="3">
        <f>'[3]weslice.v1.3.1.2'!C58</f>
        <v>0.05</v>
      </c>
      <c r="F71" s="3">
        <f>'[3]weslice.v1.3.1.2'!D58</f>
        <v>0.177</v>
      </c>
      <c r="G71" s="3">
        <f>'[3]weslice.v1.3.1.2'!E58</f>
        <v>0.1</v>
      </c>
      <c r="H71" s="3">
        <f>'[3]weslice.v1.3.1.2'!F58</f>
        <v>0.06</v>
      </c>
      <c r="I71" s="3">
        <f>'[3]weslice.v1.3.1.2'!G58</f>
        <v>0.192</v>
      </c>
      <c r="J71" s="3">
        <f>'[3]weslice.v1.3.1.2'!H58</f>
        <v>0.109</v>
      </c>
      <c r="K71" s="3">
        <f>'[3]weslice.v1.3.1.2'!I58</f>
        <v>0.064</v>
      </c>
      <c r="L71" s="87">
        <f t="shared" si="20"/>
        <v>1</v>
      </c>
    </row>
    <row r="72" spans="2:12" ht="12">
      <c r="B72" s="31">
        <v>11</v>
      </c>
      <c r="C72" s="3">
        <f>'[3]weslice.v1.3.1.2'!A59</f>
        <v>0.145</v>
      </c>
      <c r="D72" s="3">
        <f>'[3]weslice.v1.3.1.2'!B59</f>
        <v>0.065</v>
      </c>
      <c r="E72" s="3">
        <f>'[3]weslice.v1.3.1.2'!C59</f>
        <v>0.031</v>
      </c>
      <c r="F72" s="3">
        <f>'[3]weslice.v1.3.1.2'!D59</f>
        <v>0.205</v>
      </c>
      <c r="G72" s="3">
        <f>'[3]weslice.v1.3.1.2'!E59</f>
        <v>0.126</v>
      </c>
      <c r="H72" s="3">
        <f>'[3]weslice.v1.3.1.2'!F59</f>
        <v>0.079</v>
      </c>
      <c r="I72" s="3">
        <f>'[3]weslice.v1.3.1.2'!G59</f>
        <v>0.196</v>
      </c>
      <c r="J72" s="3">
        <f>'[3]weslice.v1.3.1.2'!H59</f>
        <v>0.097</v>
      </c>
      <c r="K72" s="3">
        <f>'[3]weslice.v1.3.1.2'!I59</f>
        <v>0.055</v>
      </c>
      <c r="L72" s="87">
        <f t="shared" si="20"/>
        <v>0.999</v>
      </c>
    </row>
    <row r="73" spans="2:12" ht="12">
      <c r="B73" s="31">
        <v>12</v>
      </c>
      <c r="C73" s="3">
        <f>'[3]weslice.v1.3.1.2'!A60</f>
        <v>0.159</v>
      </c>
      <c r="D73" s="3">
        <f>'[3]weslice.v1.3.1.2'!B60</f>
        <v>0.07</v>
      </c>
      <c r="E73" s="3">
        <f>'[3]weslice.v1.3.1.2'!C60</f>
        <v>0.039</v>
      </c>
      <c r="F73" s="3">
        <f>'[3]weslice.v1.3.1.2'!D60</f>
        <v>0.204</v>
      </c>
      <c r="G73" s="3">
        <f>'[3]weslice.v1.3.1.2'!E60</f>
        <v>0.102</v>
      </c>
      <c r="H73" s="3">
        <f>'[3]weslice.v1.3.1.2'!F60</f>
        <v>0.068</v>
      </c>
      <c r="I73" s="3">
        <f>'[3]weslice.v1.3.1.2'!G60</f>
        <v>0.203</v>
      </c>
      <c r="J73" s="3">
        <f>'[3]weslice.v1.3.1.2'!H60</f>
        <v>0.094</v>
      </c>
      <c r="K73" s="3">
        <f>'[3]weslice.v1.3.1.2'!I60</f>
        <v>0.061</v>
      </c>
      <c r="L73" s="87">
        <f t="shared" si="20"/>
        <v>1</v>
      </c>
    </row>
    <row r="74" spans="2:12" ht="12">
      <c r="B74" s="31">
        <v>13</v>
      </c>
      <c r="C74" s="3">
        <f>'[3]weslice.v1.3.1.2'!A61</f>
        <v>0.173</v>
      </c>
      <c r="D74" s="3">
        <f>'[3]weslice.v1.3.1.2'!B61</f>
        <v>0.203</v>
      </c>
      <c r="E74" s="3">
        <f>'[3]weslice.v1.3.1.2'!C61</f>
        <v>0.109</v>
      </c>
      <c r="F74" s="3">
        <f>'[3]weslice.v1.3.1.2'!D61</f>
        <v>0.097</v>
      </c>
      <c r="G74" s="3">
        <f>'[3]weslice.v1.3.1.2'!E61</f>
        <v>0.078</v>
      </c>
      <c r="H74" s="3">
        <f>'[3]weslice.v1.3.1.2'!F61</f>
        <v>0.042</v>
      </c>
      <c r="I74" s="3">
        <f>'[3]weslice.v1.3.1.2'!G61</f>
        <v>0.114</v>
      </c>
      <c r="J74" s="3">
        <f>'[3]weslice.v1.3.1.2'!H61</f>
        <v>0.118</v>
      </c>
      <c r="K74" s="3">
        <f>'[3]weslice.v1.3.1.2'!I61</f>
        <v>0.066</v>
      </c>
      <c r="L74" s="87">
        <f t="shared" si="20"/>
        <v>1</v>
      </c>
    </row>
    <row r="75" spans="2:12" ht="12">
      <c r="B75" s="31">
        <v>14</v>
      </c>
      <c r="C75" s="3">
        <f>'[3]weslice.v1.3.1.2'!A62</f>
        <v>0.12</v>
      </c>
      <c r="D75" s="3">
        <f>'[3]weslice.v1.3.1.2'!B62</f>
        <v>0.063</v>
      </c>
      <c r="E75" s="3">
        <f>'[3]weslice.v1.3.1.2'!C62</f>
        <v>0.082</v>
      </c>
      <c r="F75" s="3">
        <f>'[3]weslice.v1.3.1.2'!D62</f>
        <v>0.167</v>
      </c>
      <c r="G75" s="3">
        <f>'[3]weslice.v1.3.1.2'!E62</f>
        <v>0.115</v>
      </c>
      <c r="H75" s="3">
        <f>'[3]weslice.v1.3.1.2'!F62</f>
        <v>0.113</v>
      </c>
      <c r="I75" s="3">
        <f>'[3]weslice.v1.3.1.2'!G62</f>
        <v>0.15</v>
      </c>
      <c r="J75" s="3">
        <f>'[3]weslice.v1.3.1.2'!H62</f>
        <v>0.091</v>
      </c>
      <c r="K75" s="3">
        <f>'[3]weslice.v1.3.1.2'!I62</f>
        <v>0.098</v>
      </c>
      <c r="L75" s="87">
        <f t="shared" si="20"/>
        <v>0.999</v>
      </c>
    </row>
    <row r="76" spans="2:12" ht="12">
      <c r="B76" s="31">
        <v>15</v>
      </c>
      <c r="C76" s="3">
        <f>'[3]weslice.v1.3.1.2'!A63</f>
        <v>0.251</v>
      </c>
      <c r="D76" s="3">
        <f>'[3]weslice.v1.3.1.2'!B63</f>
        <v>0.118</v>
      </c>
      <c r="E76" s="3">
        <f>'[3]weslice.v1.3.1.2'!C63</f>
        <v>0.042</v>
      </c>
      <c r="F76" s="3">
        <f>'[3]weslice.v1.3.1.2'!D63</f>
        <v>0.148</v>
      </c>
      <c r="G76" s="3">
        <f>'[3]weslice.v1.3.1.2'!E63</f>
        <v>0.071</v>
      </c>
      <c r="H76" s="3">
        <f>'[3]weslice.v1.3.1.2'!F63</f>
        <v>0.035</v>
      </c>
      <c r="I76" s="3">
        <f>'[3]weslice.v1.3.1.2'!G63</f>
        <v>0.199</v>
      </c>
      <c r="J76" s="3">
        <f>'[3]weslice.v1.3.1.2'!H63</f>
        <v>0.095</v>
      </c>
      <c r="K76" s="3">
        <f>'[3]weslice.v1.3.1.2'!I63</f>
        <v>0.042</v>
      </c>
      <c r="L76" s="87">
        <f t="shared" si="20"/>
        <v>1.001</v>
      </c>
    </row>
    <row r="78" spans="3:12" ht="12">
      <c r="C78" s="3">
        <f>C57/$C$57</f>
        <v>1</v>
      </c>
      <c r="D78" s="3">
        <f aca="true" t="shared" si="21" ref="D78:K78">D57/$C$57</f>
        <v>0.7320261437908497</v>
      </c>
      <c r="E78" s="3">
        <f t="shared" si="21"/>
        <v>0.4575163398692811</v>
      </c>
      <c r="F78" s="3">
        <f t="shared" si="21"/>
        <v>0.9934640522875817</v>
      </c>
      <c r="G78" s="3">
        <f t="shared" si="21"/>
        <v>0.7254901960784313</v>
      </c>
      <c r="H78" s="3">
        <f t="shared" si="21"/>
        <v>0.4509803921568628</v>
      </c>
      <c r="I78" s="3">
        <f t="shared" si="21"/>
        <v>1.0065359477124183</v>
      </c>
      <c r="J78" s="3">
        <f t="shared" si="21"/>
        <v>0.7320261437908497</v>
      </c>
      <c r="K78" s="3">
        <f t="shared" si="21"/>
        <v>0.4575163398692811</v>
      </c>
      <c r="L78" s="87"/>
    </row>
  </sheetData>
  <mergeCells count="55">
    <mergeCell ref="L34:M34"/>
    <mergeCell ref="L35:M35"/>
    <mergeCell ref="L30:M30"/>
    <mergeCell ref="L31:M31"/>
    <mergeCell ref="L32:M32"/>
    <mergeCell ref="L33:M33"/>
    <mergeCell ref="L26:M26"/>
    <mergeCell ref="L27:M27"/>
    <mergeCell ref="L28:M28"/>
    <mergeCell ref="L29:M29"/>
    <mergeCell ref="J35:K35"/>
    <mergeCell ref="H34:I34"/>
    <mergeCell ref="H35:I35"/>
    <mergeCell ref="J27:K27"/>
    <mergeCell ref="J28:K28"/>
    <mergeCell ref="J29:K29"/>
    <mergeCell ref="J30:K30"/>
    <mergeCell ref="J31:K31"/>
    <mergeCell ref="J32:K32"/>
    <mergeCell ref="J33:K33"/>
    <mergeCell ref="J34:K34"/>
    <mergeCell ref="C31:E31"/>
    <mergeCell ref="H31:I31"/>
    <mergeCell ref="H32:I32"/>
    <mergeCell ref="H33:I33"/>
    <mergeCell ref="C34:E34"/>
    <mergeCell ref="C35:E35"/>
    <mergeCell ref="F30:G30"/>
    <mergeCell ref="F33:G33"/>
    <mergeCell ref="F28:G28"/>
    <mergeCell ref="F29:G29"/>
    <mergeCell ref="F31:G31"/>
    <mergeCell ref="F32:G32"/>
    <mergeCell ref="F34:G34"/>
    <mergeCell ref="F35:G35"/>
    <mergeCell ref="H26:I26"/>
    <mergeCell ref="H30:I30"/>
    <mergeCell ref="J26:K26"/>
    <mergeCell ref="C28:E28"/>
    <mergeCell ref="C29:E29"/>
    <mergeCell ref="C30:E30"/>
    <mergeCell ref="H27:I27"/>
    <mergeCell ref="H28:I28"/>
    <mergeCell ref="H29:I29"/>
    <mergeCell ref="F26:G26"/>
    <mergeCell ref="C60:K60"/>
    <mergeCell ref="C5:K5"/>
    <mergeCell ref="C41:K41"/>
    <mergeCell ref="B40:K40"/>
    <mergeCell ref="B59:K59"/>
    <mergeCell ref="C26:E26"/>
    <mergeCell ref="C27:E27"/>
    <mergeCell ref="F27:G27"/>
    <mergeCell ref="C32:E32"/>
    <mergeCell ref="C33:E33"/>
  </mergeCells>
  <printOptions horizontalCentered="1"/>
  <pageMargins left="0.5" right="0.5" top="0.75" bottom="0.75" header="0.25" footer="0.25"/>
  <pageSetup orientation="landscape" paperSize="9"/>
  <headerFooter alignWithMargins="0">
    <oddHeader>&amp;L&amp;"Times,Regular"&amp;9Cooper Richey&amp;C&amp;"Times,Regular"&amp;9Ph: (510) 486-5417   |   Fax: (510) 486-6996&amp;R&amp;"Times,Regular"&amp;9&amp;D     &amp;T</oddHeader>
    <oddFooter>&amp;L&amp;"Times,Regular"&amp;9&amp;F&amp;C&amp;"Times,Regular"&amp;9&amp;A&amp;R&amp;"Times,Regular"&amp;9&amp;P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AB66"/>
  <sheetViews>
    <sheetView showGridLines="0" defaultGridColor="0" colorId="23" workbookViewId="0" topLeftCell="A4">
      <selection activeCell="H17" sqref="H17"/>
    </sheetView>
  </sheetViews>
  <sheetFormatPr defaultColWidth="11.421875" defaultRowHeight="12.75"/>
  <cols>
    <col min="1" max="1" width="0.9921875" style="1" customWidth="1"/>
    <col min="2" max="2" width="15.421875" style="1" customWidth="1"/>
    <col min="3" max="3" width="10.8515625" style="1" customWidth="1"/>
    <col min="4" max="7" width="4.421875" style="1" hidden="1" customWidth="1"/>
    <col min="8" max="8" width="10.8515625" style="1" customWidth="1"/>
    <col min="9" max="12" width="4.421875" style="1" hidden="1" customWidth="1"/>
    <col min="13" max="13" width="10.8515625" style="1" customWidth="1"/>
    <col min="14" max="17" width="4.421875" style="1" hidden="1" customWidth="1"/>
    <col min="18" max="18" width="10.8515625" style="1" customWidth="1"/>
    <col min="19" max="22" width="4.421875" style="1" hidden="1" customWidth="1"/>
    <col min="23" max="23" width="10.8515625" style="1" customWidth="1"/>
    <col min="24" max="27" width="4.421875" style="1" hidden="1" customWidth="1"/>
    <col min="28" max="28" width="10.8515625" style="1" customWidth="1"/>
    <col min="29" max="29" width="0.9921875" style="1" customWidth="1"/>
    <col min="30" max="16384" width="10.8515625" style="1" customWidth="1"/>
  </cols>
  <sheetData>
    <row r="1" ht="4.5" customHeight="1"/>
    <row r="3" ht="12.75" thickBot="1">
      <c r="W3" s="4"/>
    </row>
    <row r="4" spans="2:28" ht="12.75">
      <c r="B4" s="18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3"/>
    </row>
    <row r="5" spans="2:28" ht="18.75">
      <c r="B5" s="19" t="s">
        <v>114</v>
      </c>
      <c r="AB5" s="44"/>
    </row>
    <row r="6" spans="2:28" ht="12.75">
      <c r="B6" s="20" t="s">
        <v>121</v>
      </c>
      <c r="AB6" s="44"/>
    </row>
    <row r="7" spans="2:28" ht="12.75" thickBot="1">
      <c r="B7" s="2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45"/>
      <c r="Y7" s="45"/>
      <c r="Z7" s="45"/>
      <c r="AA7" s="45"/>
      <c r="AB7" s="46"/>
    </row>
    <row r="8" spans="2:28" ht="12.75" thickBot="1">
      <c r="B8" s="47" t="s">
        <v>116</v>
      </c>
      <c r="C8" s="48">
        <v>1995</v>
      </c>
      <c r="D8" s="48">
        <v>1996</v>
      </c>
      <c r="E8" s="48">
        <v>1997</v>
      </c>
      <c r="F8" s="48">
        <v>1998</v>
      </c>
      <c r="G8" s="48">
        <v>1999</v>
      </c>
      <c r="H8" s="48">
        <v>2000</v>
      </c>
      <c r="I8" s="48">
        <v>2001</v>
      </c>
      <c r="J8" s="48">
        <v>2002</v>
      </c>
      <c r="K8" s="48">
        <v>2003</v>
      </c>
      <c r="L8" s="48">
        <v>2004</v>
      </c>
      <c r="M8" s="48">
        <v>2005</v>
      </c>
      <c r="N8" s="48">
        <v>2006</v>
      </c>
      <c r="O8" s="48">
        <v>2007</v>
      </c>
      <c r="P8" s="48">
        <v>2008</v>
      </c>
      <c r="Q8" s="48">
        <v>2009</v>
      </c>
      <c r="R8" s="48">
        <v>2010</v>
      </c>
      <c r="S8" s="48">
        <v>2011</v>
      </c>
      <c r="T8" s="48">
        <v>2012</v>
      </c>
      <c r="U8" s="48">
        <v>2013</v>
      </c>
      <c r="V8" s="48">
        <v>2014</v>
      </c>
      <c r="W8" s="48">
        <v>2015</v>
      </c>
      <c r="X8" s="48">
        <v>2016</v>
      </c>
      <c r="Y8" s="48">
        <v>2017</v>
      </c>
      <c r="Z8" s="48">
        <v>2018</v>
      </c>
      <c r="AA8" s="48">
        <v>2019</v>
      </c>
      <c r="AB8" s="49">
        <v>2020</v>
      </c>
    </row>
    <row r="9" spans="2:28" ht="12">
      <c r="B9" s="12">
        <v>1</v>
      </c>
      <c r="C9" s="41">
        <f>'[4]cap_facs_creds.out'!G4</f>
        <v>0.26</v>
      </c>
      <c r="D9" s="41">
        <f>'[4]cap_facs_creds.out'!H4</f>
        <v>0.27</v>
      </c>
      <c r="E9" s="41">
        <f>'[4]cap_facs_creds.out'!I4</f>
        <v>0.27</v>
      </c>
      <c r="F9" s="41">
        <f>'[4]cap_facs_creds.out'!J4</f>
        <v>0.28</v>
      </c>
      <c r="G9" s="41">
        <f>'[4]cap_facs_creds.out'!K4</f>
        <v>0.28</v>
      </c>
      <c r="H9" s="41">
        <f>'[4]cap_facs_creds.out'!L4</f>
        <v>0.29</v>
      </c>
      <c r="I9" s="41">
        <f>'[4]cap_facs_creds.out'!M4</f>
        <v>0.29</v>
      </c>
      <c r="J9" s="41">
        <f>'[4]cap_facs_creds.out'!N4</f>
        <v>0.29</v>
      </c>
      <c r="K9" s="41">
        <f>'[4]cap_facs_creds.out'!O4</f>
        <v>0.3</v>
      </c>
      <c r="L9" s="41">
        <f>'[4]cap_facs_creds.out'!P4</f>
        <v>0.3</v>
      </c>
      <c r="M9" s="41">
        <f>'[4]cap_facs_creds.out'!Q4</f>
        <v>0.31</v>
      </c>
      <c r="N9" s="41">
        <f>'[4]cap_facs_creds.out'!R4</f>
        <v>0.31</v>
      </c>
      <c r="O9" s="41">
        <f>'[4]cap_facs_creds.out'!S4</f>
        <v>0.31</v>
      </c>
      <c r="P9" s="41">
        <f>'[4]cap_facs_creds.out'!T4</f>
        <v>0.32</v>
      </c>
      <c r="Q9" s="41">
        <f>'[4]cap_facs_creds.out'!U4</f>
        <v>0.32</v>
      </c>
      <c r="R9" s="41">
        <f>'[4]cap_facs_creds.out'!V4</f>
        <v>0.33</v>
      </c>
      <c r="S9" s="41">
        <f>'[4]cap_facs_creds.out'!W4</f>
        <v>0.33</v>
      </c>
      <c r="T9" s="41">
        <f>'[4]cap_facs_creds.out'!X4</f>
        <v>0.33</v>
      </c>
      <c r="U9" s="41">
        <f>'[4]cap_facs_creds.out'!Y4</f>
        <v>0.34</v>
      </c>
      <c r="V9" s="41">
        <f>'[4]cap_facs_creds.out'!Z4</f>
        <v>0.34</v>
      </c>
      <c r="W9" s="41">
        <f>'[4]cap_facs_creds.out'!AA4</f>
        <v>0.35</v>
      </c>
      <c r="X9" s="41">
        <f>'[4]cap_facs_creds.out'!AB4</f>
        <v>0.35</v>
      </c>
      <c r="Y9" s="41">
        <f>'[4]cap_facs_creds.out'!AC4</f>
        <v>0.35</v>
      </c>
      <c r="Z9" s="41">
        <f>'[4]cap_facs_creds.out'!AD4</f>
        <v>0.36</v>
      </c>
      <c r="AA9" s="41">
        <f>'[4]cap_facs_creds.out'!AE4</f>
        <v>0.36</v>
      </c>
      <c r="AB9" s="50">
        <f>'[4]cap_facs_creds.out'!AF4</f>
        <v>0.37</v>
      </c>
    </row>
    <row r="10" spans="2:28" ht="12">
      <c r="B10" s="12">
        <v>2</v>
      </c>
      <c r="C10" s="41">
        <f>'[4]cap_facs_creds.out'!G5</f>
        <v>0.23</v>
      </c>
      <c r="D10" s="41">
        <f>'[4]cap_facs_creds.out'!H5</f>
        <v>0.24</v>
      </c>
      <c r="E10" s="41">
        <f>'[4]cap_facs_creds.out'!I5</f>
        <v>0.24</v>
      </c>
      <c r="F10" s="41">
        <f>'[4]cap_facs_creds.out'!J5</f>
        <v>0.25</v>
      </c>
      <c r="G10" s="41">
        <f>'[4]cap_facs_creds.out'!K5</f>
        <v>0.25</v>
      </c>
      <c r="H10" s="41">
        <f>'[4]cap_facs_creds.out'!L5</f>
        <v>0.26</v>
      </c>
      <c r="I10" s="41">
        <f>'[4]cap_facs_creds.out'!M5</f>
        <v>0.26</v>
      </c>
      <c r="J10" s="41">
        <f>'[4]cap_facs_creds.out'!N5</f>
        <v>0.26</v>
      </c>
      <c r="K10" s="41">
        <f>'[4]cap_facs_creds.out'!O5</f>
        <v>0.27</v>
      </c>
      <c r="L10" s="41">
        <f>'[4]cap_facs_creds.out'!P5</f>
        <v>0.27</v>
      </c>
      <c r="M10" s="41">
        <f>'[4]cap_facs_creds.out'!Q5</f>
        <v>0.28</v>
      </c>
      <c r="N10" s="41">
        <f>'[4]cap_facs_creds.out'!R5</f>
        <v>0.28</v>
      </c>
      <c r="O10" s="41">
        <f>'[4]cap_facs_creds.out'!S5</f>
        <v>0.28</v>
      </c>
      <c r="P10" s="41">
        <f>'[4]cap_facs_creds.out'!T5</f>
        <v>0.29</v>
      </c>
      <c r="Q10" s="41">
        <f>'[4]cap_facs_creds.out'!U5</f>
        <v>0.29</v>
      </c>
      <c r="R10" s="41">
        <f>'[4]cap_facs_creds.out'!V5</f>
        <v>0.3</v>
      </c>
      <c r="S10" s="41">
        <f>'[4]cap_facs_creds.out'!W5</f>
        <v>0.3</v>
      </c>
      <c r="T10" s="41">
        <f>'[4]cap_facs_creds.out'!X5</f>
        <v>0.3</v>
      </c>
      <c r="U10" s="41">
        <f>'[4]cap_facs_creds.out'!Y5</f>
        <v>0.31</v>
      </c>
      <c r="V10" s="41">
        <f>'[4]cap_facs_creds.out'!Z5</f>
        <v>0.31</v>
      </c>
      <c r="W10" s="41">
        <f>'[4]cap_facs_creds.out'!AA5</f>
        <v>0.32</v>
      </c>
      <c r="X10" s="41">
        <f>'[4]cap_facs_creds.out'!AB5</f>
        <v>0.32</v>
      </c>
      <c r="Y10" s="41">
        <f>'[4]cap_facs_creds.out'!AC5</f>
        <v>0.32</v>
      </c>
      <c r="Z10" s="41">
        <f>'[4]cap_facs_creds.out'!AD5</f>
        <v>0.33</v>
      </c>
      <c r="AA10" s="41">
        <f>'[4]cap_facs_creds.out'!AE5</f>
        <v>0.33</v>
      </c>
      <c r="AB10" s="50">
        <f>'[4]cap_facs_creds.out'!AF5</f>
        <v>0.34</v>
      </c>
    </row>
    <row r="11" spans="2:28" ht="12">
      <c r="B11" s="12">
        <v>3</v>
      </c>
      <c r="C11" s="41">
        <f>'[4]cap_facs_creds.out'!G6</f>
        <v>0.23</v>
      </c>
      <c r="D11" s="41">
        <f>'[4]cap_facs_creds.out'!H6</f>
        <v>0.24</v>
      </c>
      <c r="E11" s="41">
        <f>'[4]cap_facs_creds.out'!I6</f>
        <v>0.24</v>
      </c>
      <c r="F11" s="41">
        <f>'[4]cap_facs_creds.out'!J6</f>
        <v>0.25</v>
      </c>
      <c r="G11" s="41">
        <f>'[4]cap_facs_creds.out'!K6</f>
        <v>0.25</v>
      </c>
      <c r="H11" s="41">
        <f>'[4]cap_facs_creds.out'!L6</f>
        <v>0.26</v>
      </c>
      <c r="I11" s="41">
        <f>'[4]cap_facs_creds.out'!M6</f>
        <v>0.26</v>
      </c>
      <c r="J11" s="41">
        <f>'[4]cap_facs_creds.out'!N6</f>
        <v>0.26</v>
      </c>
      <c r="K11" s="41">
        <f>'[4]cap_facs_creds.out'!O6</f>
        <v>0.27</v>
      </c>
      <c r="L11" s="41">
        <f>'[4]cap_facs_creds.out'!P6</f>
        <v>0.27</v>
      </c>
      <c r="M11" s="41">
        <f>'[4]cap_facs_creds.out'!Q6</f>
        <v>0.28</v>
      </c>
      <c r="N11" s="41">
        <f>'[4]cap_facs_creds.out'!R6</f>
        <v>0.28</v>
      </c>
      <c r="O11" s="41">
        <f>'[4]cap_facs_creds.out'!S6</f>
        <v>0.28</v>
      </c>
      <c r="P11" s="41">
        <f>'[4]cap_facs_creds.out'!T6</f>
        <v>0.29</v>
      </c>
      <c r="Q11" s="41">
        <f>'[4]cap_facs_creds.out'!U6</f>
        <v>0.29</v>
      </c>
      <c r="R11" s="41">
        <f>'[4]cap_facs_creds.out'!V6</f>
        <v>0.3</v>
      </c>
      <c r="S11" s="41">
        <f>'[4]cap_facs_creds.out'!W6</f>
        <v>0.3</v>
      </c>
      <c r="T11" s="41">
        <f>'[4]cap_facs_creds.out'!X6</f>
        <v>0.3</v>
      </c>
      <c r="U11" s="41">
        <f>'[4]cap_facs_creds.out'!Y6</f>
        <v>0.31</v>
      </c>
      <c r="V11" s="41">
        <f>'[4]cap_facs_creds.out'!Z6</f>
        <v>0.31</v>
      </c>
      <c r="W11" s="41">
        <f>'[4]cap_facs_creds.out'!AA6</f>
        <v>0.32</v>
      </c>
      <c r="X11" s="41">
        <f>'[4]cap_facs_creds.out'!AB6</f>
        <v>0.32</v>
      </c>
      <c r="Y11" s="41">
        <f>'[4]cap_facs_creds.out'!AC6</f>
        <v>0.32</v>
      </c>
      <c r="Z11" s="41">
        <f>'[4]cap_facs_creds.out'!AD6</f>
        <v>0.33</v>
      </c>
      <c r="AA11" s="41">
        <f>'[4]cap_facs_creds.out'!AE6</f>
        <v>0.33</v>
      </c>
      <c r="AB11" s="50">
        <f>'[4]cap_facs_creds.out'!AF6</f>
        <v>0.34</v>
      </c>
    </row>
    <row r="12" spans="2:28" ht="12">
      <c r="B12" s="12">
        <v>4</v>
      </c>
      <c r="C12" s="41">
        <f>'[4]cap_facs_creds.out'!G7</f>
        <v>0.23</v>
      </c>
      <c r="D12" s="41">
        <f>'[4]cap_facs_creds.out'!H7</f>
        <v>0.24</v>
      </c>
      <c r="E12" s="41">
        <f>'[4]cap_facs_creds.out'!I7</f>
        <v>0.24</v>
      </c>
      <c r="F12" s="41">
        <f>'[4]cap_facs_creds.out'!J7</f>
        <v>0.25</v>
      </c>
      <c r="G12" s="41">
        <f>'[4]cap_facs_creds.out'!K7</f>
        <v>0.25</v>
      </c>
      <c r="H12" s="41">
        <f>'[4]cap_facs_creds.out'!L7</f>
        <v>0.26</v>
      </c>
      <c r="I12" s="41">
        <f>'[4]cap_facs_creds.out'!M7</f>
        <v>0.26</v>
      </c>
      <c r="J12" s="41">
        <f>'[4]cap_facs_creds.out'!N7</f>
        <v>0.26</v>
      </c>
      <c r="K12" s="41">
        <f>'[4]cap_facs_creds.out'!O7</f>
        <v>0.27</v>
      </c>
      <c r="L12" s="41">
        <f>'[4]cap_facs_creds.out'!P7</f>
        <v>0.27</v>
      </c>
      <c r="M12" s="41">
        <f>'[4]cap_facs_creds.out'!Q7</f>
        <v>0.27</v>
      </c>
      <c r="N12" s="41">
        <f>'[4]cap_facs_creds.out'!R7</f>
        <v>0.28</v>
      </c>
      <c r="O12" s="41">
        <f>'[4]cap_facs_creds.out'!S7</f>
        <v>0.28</v>
      </c>
      <c r="P12" s="41">
        <f>'[4]cap_facs_creds.out'!T7</f>
        <v>0.29</v>
      </c>
      <c r="Q12" s="41">
        <f>'[4]cap_facs_creds.out'!U7</f>
        <v>0.29</v>
      </c>
      <c r="R12" s="41">
        <f>'[4]cap_facs_creds.out'!V7</f>
        <v>0.29</v>
      </c>
      <c r="S12" s="41">
        <f>'[4]cap_facs_creds.out'!W7</f>
        <v>0.3</v>
      </c>
      <c r="T12" s="41">
        <f>'[4]cap_facs_creds.out'!X7</f>
        <v>0.3</v>
      </c>
      <c r="U12" s="41">
        <f>'[4]cap_facs_creds.out'!Y7</f>
        <v>0.31</v>
      </c>
      <c r="V12" s="41">
        <f>'[4]cap_facs_creds.out'!Z7</f>
        <v>0.31</v>
      </c>
      <c r="W12" s="41">
        <f>'[4]cap_facs_creds.out'!AA7</f>
        <v>0.31</v>
      </c>
      <c r="X12" s="41">
        <f>'[4]cap_facs_creds.out'!AB7</f>
        <v>0.32</v>
      </c>
      <c r="Y12" s="41">
        <f>'[4]cap_facs_creds.out'!AC7</f>
        <v>0.32</v>
      </c>
      <c r="Z12" s="41">
        <f>'[4]cap_facs_creds.out'!AD7</f>
        <v>0.33</v>
      </c>
      <c r="AA12" s="41">
        <f>'[4]cap_facs_creds.out'!AE7</f>
        <v>0.33</v>
      </c>
      <c r="AB12" s="50">
        <f>'[4]cap_facs_creds.out'!AF7</f>
        <v>0.33</v>
      </c>
    </row>
    <row r="13" spans="2:28" ht="12">
      <c r="B13" s="12">
        <v>5</v>
      </c>
      <c r="C13" s="41">
        <f>'[4]cap_facs_creds.out'!G8</f>
        <v>0.26</v>
      </c>
      <c r="D13" s="41">
        <f>'[4]cap_facs_creds.out'!H8</f>
        <v>0.27</v>
      </c>
      <c r="E13" s="41">
        <f>'[4]cap_facs_creds.out'!I8</f>
        <v>0.27</v>
      </c>
      <c r="F13" s="41">
        <f>'[4]cap_facs_creds.out'!J8</f>
        <v>0.28</v>
      </c>
      <c r="G13" s="41">
        <f>'[4]cap_facs_creds.out'!K8</f>
        <v>0.28</v>
      </c>
      <c r="H13" s="41">
        <f>'[4]cap_facs_creds.out'!L8</f>
        <v>0.29</v>
      </c>
      <c r="I13" s="41">
        <f>'[4]cap_facs_creds.out'!M8</f>
        <v>0.29</v>
      </c>
      <c r="J13" s="41">
        <f>'[4]cap_facs_creds.out'!N8</f>
        <v>0.29</v>
      </c>
      <c r="K13" s="41">
        <f>'[4]cap_facs_creds.out'!O8</f>
        <v>0.3</v>
      </c>
      <c r="L13" s="41">
        <f>'[4]cap_facs_creds.out'!P8</f>
        <v>0.3</v>
      </c>
      <c r="M13" s="41">
        <f>'[4]cap_facs_creds.out'!Q8</f>
        <v>0.31</v>
      </c>
      <c r="N13" s="41">
        <f>'[4]cap_facs_creds.out'!R8</f>
        <v>0.31</v>
      </c>
      <c r="O13" s="41">
        <f>'[4]cap_facs_creds.out'!S8</f>
        <v>0.31</v>
      </c>
      <c r="P13" s="41">
        <f>'[4]cap_facs_creds.out'!T8</f>
        <v>0.32</v>
      </c>
      <c r="Q13" s="41">
        <f>'[4]cap_facs_creds.out'!U8</f>
        <v>0.32</v>
      </c>
      <c r="R13" s="41">
        <f>'[4]cap_facs_creds.out'!V8</f>
        <v>0.33</v>
      </c>
      <c r="S13" s="41">
        <f>'[4]cap_facs_creds.out'!W8</f>
        <v>0.33</v>
      </c>
      <c r="T13" s="41">
        <f>'[4]cap_facs_creds.out'!X8</f>
        <v>0.33</v>
      </c>
      <c r="U13" s="41">
        <f>'[4]cap_facs_creds.out'!Y8</f>
        <v>0.34</v>
      </c>
      <c r="V13" s="41">
        <f>'[4]cap_facs_creds.out'!Z8</f>
        <v>0.34</v>
      </c>
      <c r="W13" s="41">
        <f>'[4]cap_facs_creds.out'!AA8</f>
        <v>0.35</v>
      </c>
      <c r="X13" s="41">
        <f>'[4]cap_facs_creds.out'!AB8</f>
        <v>0.35</v>
      </c>
      <c r="Y13" s="41">
        <f>'[4]cap_facs_creds.out'!AC8</f>
        <v>0.35</v>
      </c>
      <c r="Z13" s="41">
        <f>'[4]cap_facs_creds.out'!AD8</f>
        <v>0.36</v>
      </c>
      <c r="AA13" s="41">
        <f>'[4]cap_facs_creds.out'!AE8</f>
        <v>0.36</v>
      </c>
      <c r="AB13" s="50">
        <f>'[4]cap_facs_creds.out'!AF8</f>
        <v>0.37</v>
      </c>
    </row>
    <row r="14" spans="2:28" ht="12">
      <c r="B14" s="12">
        <v>6</v>
      </c>
      <c r="C14" s="41">
        <f>'[4]cap_facs_creds.out'!G9</f>
        <v>0.26</v>
      </c>
      <c r="D14" s="41">
        <f>'[4]cap_facs_creds.out'!H9</f>
        <v>0.27</v>
      </c>
      <c r="E14" s="41">
        <f>'[4]cap_facs_creds.out'!I9</f>
        <v>0.27</v>
      </c>
      <c r="F14" s="41">
        <f>'[4]cap_facs_creds.out'!J9</f>
        <v>0.28</v>
      </c>
      <c r="G14" s="41">
        <f>'[4]cap_facs_creds.out'!K9</f>
        <v>0.28</v>
      </c>
      <c r="H14" s="41">
        <f>'[4]cap_facs_creds.out'!L9</f>
        <v>0.29</v>
      </c>
      <c r="I14" s="41">
        <f>'[4]cap_facs_creds.out'!M9</f>
        <v>0.29</v>
      </c>
      <c r="J14" s="41">
        <f>'[4]cap_facs_creds.out'!N9</f>
        <v>0.29</v>
      </c>
      <c r="K14" s="41">
        <f>'[4]cap_facs_creds.out'!O9</f>
        <v>0.3</v>
      </c>
      <c r="L14" s="41">
        <f>'[4]cap_facs_creds.out'!P9</f>
        <v>0.3</v>
      </c>
      <c r="M14" s="41">
        <f>'[4]cap_facs_creds.out'!Q9</f>
        <v>0.3</v>
      </c>
      <c r="N14" s="41">
        <f>'[4]cap_facs_creds.out'!R9</f>
        <v>0.31</v>
      </c>
      <c r="O14" s="41">
        <f>'[4]cap_facs_creds.out'!S9</f>
        <v>0.31</v>
      </c>
      <c r="P14" s="41">
        <f>'[4]cap_facs_creds.out'!T9</f>
        <v>0.32</v>
      </c>
      <c r="Q14" s="41">
        <f>'[4]cap_facs_creds.out'!U9</f>
        <v>0.32</v>
      </c>
      <c r="R14" s="41">
        <f>'[4]cap_facs_creds.out'!V9</f>
        <v>0.32</v>
      </c>
      <c r="S14" s="41">
        <f>'[4]cap_facs_creds.out'!W9</f>
        <v>0.33</v>
      </c>
      <c r="T14" s="41">
        <f>'[4]cap_facs_creds.out'!X9</f>
        <v>0.33</v>
      </c>
      <c r="U14" s="41">
        <f>'[4]cap_facs_creds.out'!Y9</f>
        <v>0.34</v>
      </c>
      <c r="V14" s="41">
        <f>'[4]cap_facs_creds.out'!Z9</f>
        <v>0.34</v>
      </c>
      <c r="W14" s="41">
        <f>'[4]cap_facs_creds.out'!AA9</f>
        <v>0.34</v>
      </c>
      <c r="X14" s="41">
        <f>'[4]cap_facs_creds.out'!AB9</f>
        <v>0.35</v>
      </c>
      <c r="Y14" s="41">
        <f>'[4]cap_facs_creds.out'!AC9</f>
        <v>0.35</v>
      </c>
      <c r="Z14" s="41">
        <f>'[4]cap_facs_creds.out'!AD9</f>
        <v>0.36</v>
      </c>
      <c r="AA14" s="41">
        <f>'[4]cap_facs_creds.out'!AE9</f>
        <v>0.36</v>
      </c>
      <c r="AB14" s="50">
        <f>'[4]cap_facs_creds.out'!AF9</f>
        <v>0.36</v>
      </c>
    </row>
    <row r="15" spans="2:28" ht="12">
      <c r="B15" s="12">
        <v>7</v>
      </c>
      <c r="C15" s="41">
        <f>'[4]cap_facs_creds.out'!G10</f>
        <v>0.29</v>
      </c>
      <c r="D15" s="41">
        <f>'[4]cap_facs_creds.out'!H10</f>
        <v>0.3</v>
      </c>
      <c r="E15" s="41">
        <f>'[4]cap_facs_creds.out'!I10</f>
        <v>0.3</v>
      </c>
      <c r="F15" s="41">
        <f>'[4]cap_facs_creds.out'!J10</f>
        <v>0.31</v>
      </c>
      <c r="G15" s="41">
        <f>'[4]cap_facs_creds.out'!K10</f>
        <v>0.31</v>
      </c>
      <c r="H15" s="41">
        <f>'[4]cap_facs_creds.out'!L10</f>
        <v>0.31</v>
      </c>
      <c r="I15" s="41">
        <f>'[4]cap_facs_creds.out'!M10</f>
        <v>0.32</v>
      </c>
      <c r="J15" s="41">
        <f>'[4]cap_facs_creds.out'!N10</f>
        <v>0.32</v>
      </c>
      <c r="K15" s="41">
        <f>'[4]cap_facs_creds.out'!O10</f>
        <v>0.33</v>
      </c>
      <c r="L15" s="41">
        <f>'[4]cap_facs_creds.out'!P10</f>
        <v>0.33</v>
      </c>
      <c r="M15" s="41">
        <f>'[4]cap_facs_creds.out'!Q10</f>
        <v>0.33</v>
      </c>
      <c r="N15" s="41">
        <f>'[4]cap_facs_creds.out'!R10</f>
        <v>0.34</v>
      </c>
      <c r="O15" s="41">
        <f>'[4]cap_facs_creds.out'!S10</f>
        <v>0.34</v>
      </c>
      <c r="P15" s="41">
        <f>'[4]cap_facs_creds.out'!T10</f>
        <v>0.35</v>
      </c>
      <c r="Q15" s="41">
        <f>'[4]cap_facs_creds.out'!U10</f>
        <v>0.35</v>
      </c>
      <c r="R15" s="41">
        <f>'[4]cap_facs_creds.out'!V10</f>
        <v>0.35</v>
      </c>
      <c r="S15" s="41">
        <f>'[4]cap_facs_creds.out'!W10</f>
        <v>0.36</v>
      </c>
      <c r="T15" s="41">
        <f>'[4]cap_facs_creds.out'!X10</f>
        <v>0.36</v>
      </c>
      <c r="U15" s="41">
        <f>'[4]cap_facs_creds.out'!Y10</f>
        <v>0.37</v>
      </c>
      <c r="V15" s="41">
        <f>'[4]cap_facs_creds.out'!Z10</f>
        <v>0.37</v>
      </c>
      <c r="W15" s="41">
        <f>'[4]cap_facs_creds.out'!AA10</f>
        <v>0.37</v>
      </c>
      <c r="X15" s="41">
        <f>'[4]cap_facs_creds.out'!AB10</f>
        <v>0.38</v>
      </c>
      <c r="Y15" s="41">
        <f>'[4]cap_facs_creds.out'!AC10</f>
        <v>0.38</v>
      </c>
      <c r="Z15" s="41">
        <f>'[4]cap_facs_creds.out'!AD10</f>
        <v>0.39</v>
      </c>
      <c r="AA15" s="41">
        <f>'[4]cap_facs_creds.out'!AE10</f>
        <v>0.39</v>
      </c>
      <c r="AB15" s="50">
        <f>'[4]cap_facs_creds.out'!AF10</f>
        <v>0.39</v>
      </c>
    </row>
    <row r="16" spans="2:28" ht="12">
      <c r="B16" s="12">
        <v>8</v>
      </c>
      <c r="C16" s="41">
        <f>'[4]cap_facs_creds.out'!G11</f>
        <v>0.23</v>
      </c>
      <c r="D16" s="41">
        <f>'[4]cap_facs_creds.out'!H11</f>
        <v>0.24</v>
      </c>
      <c r="E16" s="41">
        <f>'[4]cap_facs_creds.out'!I11</f>
        <v>0.24</v>
      </c>
      <c r="F16" s="41">
        <f>'[4]cap_facs_creds.out'!J11</f>
        <v>0.25</v>
      </c>
      <c r="G16" s="41">
        <f>'[4]cap_facs_creds.out'!K11</f>
        <v>0.25</v>
      </c>
      <c r="H16" s="41">
        <f>'[4]cap_facs_creds.out'!L11</f>
        <v>0.26</v>
      </c>
      <c r="I16" s="41">
        <f>'[4]cap_facs_creds.out'!M11</f>
        <v>0.26</v>
      </c>
      <c r="J16" s="41">
        <f>'[4]cap_facs_creds.out'!N11</f>
        <v>0.26</v>
      </c>
      <c r="K16" s="41">
        <f>'[4]cap_facs_creds.out'!O11</f>
        <v>0.27</v>
      </c>
      <c r="L16" s="41">
        <f>'[4]cap_facs_creds.out'!P11</f>
        <v>0.27</v>
      </c>
      <c r="M16" s="41">
        <f>'[4]cap_facs_creds.out'!Q11</f>
        <v>0.28</v>
      </c>
      <c r="N16" s="41">
        <f>'[4]cap_facs_creds.out'!R11</f>
        <v>0.28</v>
      </c>
      <c r="O16" s="41">
        <f>'[4]cap_facs_creds.out'!S11</f>
        <v>0.28</v>
      </c>
      <c r="P16" s="41">
        <f>'[4]cap_facs_creds.out'!T11</f>
        <v>0.29</v>
      </c>
      <c r="Q16" s="41">
        <f>'[4]cap_facs_creds.out'!U11</f>
        <v>0.29</v>
      </c>
      <c r="R16" s="41">
        <f>'[4]cap_facs_creds.out'!V11</f>
        <v>0.3</v>
      </c>
      <c r="S16" s="41">
        <f>'[4]cap_facs_creds.out'!W11</f>
        <v>0.3</v>
      </c>
      <c r="T16" s="41">
        <f>'[4]cap_facs_creds.out'!X11</f>
        <v>0.3</v>
      </c>
      <c r="U16" s="41">
        <f>'[4]cap_facs_creds.out'!Y11</f>
        <v>0.31</v>
      </c>
      <c r="V16" s="41">
        <f>'[4]cap_facs_creds.out'!Z11</f>
        <v>0.31</v>
      </c>
      <c r="W16" s="41">
        <f>'[4]cap_facs_creds.out'!AA11</f>
        <v>0.32</v>
      </c>
      <c r="X16" s="41">
        <f>'[4]cap_facs_creds.out'!AB11</f>
        <v>0.32</v>
      </c>
      <c r="Y16" s="41">
        <f>'[4]cap_facs_creds.out'!AC11</f>
        <v>0.32</v>
      </c>
      <c r="Z16" s="41">
        <f>'[4]cap_facs_creds.out'!AD11</f>
        <v>0.33</v>
      </c>
      <c r="AA16" s="41">
        <f>'[4]cap_facs_creds.out'!AE11</f>
        <v>0.33</v>
      </c>
      <c r="AB16" s="50">
        <f>'[4]cap_facs_creds.out'!AF11</f>
        <v>0.34</v>
      </c>
    </row>
    <row r="17" spans="2:28" ht="12">
      <c r="B17" s="12">
        <v>9</v>
      </c>
      <c r="C17" s="41">
        <f>'[4]cap_facs_creds.out'!G12</f>
        <v>0.29</v>
      </c>
      <c r="D17" s="41">
        <f>'[4]cap_facs_creds.out'!H12</f>
        <v>0.3</v>
      </c>
      <c r="E17" s="41">
        <f>'[4]cap_facs_creds.out'!I12</f>
        <v>0.3</v>
      </c>
      <c r="F17" s="41">
        <f>'[4]cap_facs_creds.out'!J12</f>
        <v>0.31</v>
      </c>
      <c r="G17" s="41">
        <f>'[4]cap_facs_creds.out'!K12</f>
        <v>0.31</v>
      </c>
      <c r="H17" s="41">
        <f>'[4]cap_facs_creds.out'!L12</f>
        <v>0.32</v>
      </c>
      <c r="I17" s="41">
        <f>'[4]cap_facs_creds.out'!M12</f>
        <v>0.32</v>
      </c>
      <c r="J17" s="41">
        <f>'[4]cap_facs_creds.out'!N12</f>
        <v>0.32</v>
      </c>
      <c r="K17" s="41">
        <f>'[4]cap_facs_creds.out'!O12</f>
        <v>0.33</v>
      </c>
      <c r="L17" s="41">
        <f>'[4]cap_facs_creds.out'!P12</f>
        <v>0.33</v>
      </c>
      <c r="M17" s="41">
        <f>'[4]cap_facs_creds.out'!Q12</f>
        <v>0.34</v>
      </c>
      <c r="N17" s="41">
        <f>'[4]cap_facs_creds.out'!R12</f>
        <v>0.34</v>
      </c>
      <c r="O17" s="41">
        <f>'[4]cap_facs_creds.out'!S12</f>
        <v>0.34</v>
      </c>
      <c r="P17" s="41">
        <f>'[4]cap_facs_creds.out'!T12</f>
        <v>0.35</v>
      </c>
      <c r="Q17" s="41">
        <f>'[4]cap_facs_creds.out'!U12</f>
        <v>0.35</v>
      </c>
      <c r="R17" s="41">
        <f>'[4]cap_facs_creds.out'!V12</f>
        <v>0.36</v>
      </c>
      <c r="S17" s="41">
        <f>'[4]cap_facs_creds.out'!W12</f>
        <v>0.36</v>
      </c>
      <c r="T17" s="41">
        <f>'[4]cap_facs_creds.out'!X12</f>
        <v>0.36</v>
      </c>
      <c r="U17" s="41">
        <f>'[4]cap_facs_creds.out'!Y12</f>
        <v>0.37</v>
      </c>
      <c r="V17" s="41">
        <f>'[4]cap_facs_creds.out'!Z12</f>
        <v>0.37</v>
      </c>
      <c r="W17" s="41">
        <f>'[4]cap_facs_creds.out'!AA12</f>
        <v>0.38</v>
      </c>
      <c r="X17" s="41">
        <f>'[4]cap_facs_creds.out'!AB12</f>
        <v>0.38</v>
      </c>
      <c r="Y17" s="41">
        <f>'[4]cap_facs_creds.out'!AC12</f>
        <v>0.35</v>
      </c>
      <c r="Z17" s="41">
        <f>'[4]cap_facs_creds.out'!AD12</f>
        <v>0.36</v>
      </c>
      <c r="AA17" s="41">
        <f>'[4]cap_facs_creds.out'!AE12</f>
        <v>0.36</v>
      </c>
      <c r="AB17" s="50">
        <f>'[4]cap_facs_creds.out'!AF12</f>
        <v>0.37</v>
      </c>
    </row>
    <row r="18" spans="2:28" ht="12">
      <c r="B18" s="12">
        <v>10</v>
      </c>
      <c r="C18" s="41">
        <f>'[4]cap_facs_creds.out'!G13</f>
        <v>0.23</v>
      </c>
      <c r="D18" s="41">
        <f>'[4]cap_facs_creds.out'!H13</f>
        <v>0.24</v>
      </c>
      <c r="E18" s="41">
        <f>'[4]cap_facs_creds.out'!I13</f>
        <v>0.24</v>
      </c>
      <c r="F18" s="41">
        <f>'[4]cap_facs_creds.out'!J13</f>
        <v>0.25</v>
      </c>
      <c r="G18" s="41">
        <f>'[4]cap_facs_creds.out'!K13</f>
        <v>0.25</v>
      </c>
      <c r="H18" s="41">
        <f>'[4]cap_facs_creds.out'!L13</f>
        <v>0.26</v>
      </c>
      <c r="I18" s="41">
        <f>'[4]cap_facs_creds.out'!M13</f>
        <v>0.26</v>
      </c>
      <c r="J18" s="41">
        <f>'[4]cap_facs_creds.out'!N13</f>
        <v>0.26</v>
      </c>
      <c r="K18" s="41">
        <f>'[4]cap_facs_creds.out'!O13</f>
        <v>0.27</v>
      </c>
      <c r="L18" s="41">
        <f>'[4]cap_facs_creds.out'!P13</f>
        <v>0.27</v>
      </c>
      <c r="M18" s="41">
        <f>'[4]cap_facs_creds.out'!Q13</f>
        <v>0.28</v>
      </c>
      <c r="N18" s="41">
        <f>'[4]cap_facs_creds.out'!R13</f>
        <v>0.28</v>
      </c>
      <c r="O18" s="41">
        <f>'[4]cap_facs_creds.out'!S13</f>
        <v>0.28</v>
      </c>
      <c r="P18" s="41">
        <f>'[4]cap_facs_creds.out'!T13</f>
        <v>0.29</v>
      </c>
      <c r="Q18" s="41">
        <f>'[4]cap_facs_creds.out'!U13</f>
        <v>0.29</v>
      </c>
      <c r="R18" s="41">
        <f>'[4]cap_facs_creds.out'!V13</f>
        <v>0.3</v>
      </c>
      <c r="S18" s="41">
        <f>'[4]cap_facs_creds.out'!W13</f>
        <v>0.3</v>
      </c>
      <c r="T18" s="41">
        <f>'[4]cap_facs_creds.out'!X13</f>
        <v>0.3</v>
      </c>
      <c r="U18" s="41">
        <f>'[4]cap_facs_creds.out'!Y13</f>
        <v>0.31</v>
      </c>
      <c r="V18" s="41">
        <f>'[4]cap_facs_creds.out'!Z13</f>
        <v>0.31</v>
      </c>
      <c r="W18" s="41">
        <f>'[4]cap_facs_creds.out'!AA13</f>
        <v>0.32</v>
      </c>
      <c r="X18" s="41">
        <f>'[4]cap_facs_creds.out'!AB13</f>
        <v>0.32</v>
      </c>
      <c r="Y18" s="41">
        <f>'[4]cap_facs_creds.out'!AC13</f>
        <v>0.32</v>
      </c>
      <c r="Z18" s="41">
        <f>'[4]cap_facs_creds.out'!AD13</f>
        <v>0.33</v>
      </c>
      <c r="AA18" s="41">
        <f>'[4]cap_facs_creds.out'!AE13</f>
        <v>0.33</v>
      </c>
      <c r="AB18" s="50">
        <f>'[4]cap_facs_creds.out'!AF13</f>
        <v>0.34</v>
      </c>
    </row>
    <row r="19" spans="2:28" ht="12">
      <c r="B19" s="12">
        <v>11</v>
      </c>
      <c r="C19" s="41">
        <f>'[4]cap_facs_creds.out'!G14</f>
        <v>0.29</v>
      </c>
      <c r="D19" s="41">
        <f>'[4]cap_facs_creds.out'!H14</f>
        <v>0.3</v>
      </c>
      <c r="E19" s="41">
        <f>'[4]cap_facs_creds.out'!I14</f>
        <v>0.3</v>
      </c>
      <c r="F19" s="41">
        <f>'[4]cap_facs_creds.out'!J14</f>
        <v>0.31</v>
      </c>
      <c r="G19" s="41">
        <f>'[4]cap_facs_creds.out'!K14</f>
        <v>0.31</v>
      </c>
      <c r="H19" s="41">
        <f>'[4]cap_facs_creds.out'!L14</f>
        <v>0.31</v>
      </c>
      <c r="I19" s="41">
        <f>'[4]cap_facs_creds.out'!M14</f>
        <v>0.32</v>
      </c>
      <c r="J19" s="41">
        <f>'[4]cap_facs_creds.out'!N14</f>
        <v>0.32</v>
      </c>
      <c r="K19" s="41">
        <f>'[4]cap_facs_creds.out'!O14</f>
        <v>0.33</v>
      </c>
      <c r="L19" s="41">
        <f>'[4]cap_facs_creds.out'!P14</f>
        <v>0.33</v>
      </c>
      <c r="M19" s="41">
        <f>'[4]cap_facs_creds.out'!Q14</f>
        <v>0.33</v>
      </c>
      <c r="N19" s="41">
        <f>'[4]cap_facs_creds.out'!R14</f>
        <v>0.34</v>
      </c>
      <c r="O19" s="41">
        <f>'[4]cap_facs_creds.out'!S14</f>
        <v>0.34</v>
      </c>
      <c r="P19" s="41">
        <f>'[4]cap_facs_creds.out'!T14</f>
        <v>0.35</v>
      </c>
      <c r="Q19" s="41">
        <f>'[4]cap_facs_creds.out'!U14</f>
        <v>0.35</v>
      </c>
      <c r="R19" s="41">
        <f>'[4]cap_facs_creds.out'!V14</f>
        <v>0.35</v>
      </c>
      <c r="S19" s="41">
        <f>'[4]cap_facs_creds.out'!W14</f>
        <v>0.36</v>
      </c>
      <c r="T19" s="41">
        <f>'[4]cap_facs_creds.out'!X14</f>
        <v>0.36</v>
      </c>
      <c r="U19" s="41">
        <f>'[4]cap_facs_creds.out'!Y14</f>
        <v>0.37</v>
      </c>
      <c r="V19" s="41">
        <f>'[4]cap_facs_creds.out'!Z14</f>
        <v>0.37</v>
      </c>
      <c r="W19" s="41">
        <f>'[4]cap_facs_creds.out'!AA14</f>
        <v>0.37</v>
      </c>
      <c r="X19" s="41">
        <f>'[4]cap_facs_creds.out'!AB14</f>
        <v>0.38</v>
      </c>
      <c r="Y19" s="41">
        <f>'[4]cap_facs_creds.out'!AC14</f>
        <v>0.38</v>
      </c>
      <c r="Z19" s="41">
        <f>'[4]cap_facs_creds.out'!AD14</f>
        <v>0.39</v>
      </c>
      <c r="AA19" s="41">
        <f>'[4]cap_facs_creds.out'!AE14</f>
        <v>0.39</v>
      </c>
      <c r="AB19" s="50">
        <f>'[4]cap_facs_creds.out'!AF14</f>
        <v>0.39</v>
      </c>
    </row>
    <row r="20" spans="2:28" ht="12">
      <c r="B20" s="12">
        <v>12</v>
      </c>
      <c r="C20" s="41">
        <f>'[4]cap_facs_creds.out'!G15</f>
        <v>0.29</v>
      </c>
      <c r="D20" s="41">
        <f>'[4]cap_facs_creds.out'!H15</f>
        <v>0.3</v>
      </c>
      <c r="E20" s="41">
        <f>'[4]cap_facs_creds.out'!I15</f>
        <v>0.3</v>
      </c>
      <c r="F20" s="41">
        <f>'[4]cap_facs_creds.out'!J15</f>
        <v>0.31</v>
      </c>
      <c r="G20" s="41">
        <f>'[4]cap_facs_creds.out'!K15</f>
        <v>0.31</v>
      </c>
      <c r="H20" s="41">
        <f>'[4]cap_facs_creds.out'!L15</f>
        <v>0.32</v>
      </c>
      <c r="I20" s="41">
        <f>'[4]cap_facs_creds.out'!M15</f>
        <v>0.32</v>
      </c>
      <c r="J20" s="41">
        <f>'[4]cap_facs_creds.out'!N15</f>
        <v>0.32</v>
      </c>
      <c r="K20" s="41">
        <f>'[4]cap_facs_creds.out'!O15</f>
        <v>0.33</v>
      </c>
      <c r="L20" s="41">
        <f>'[4]cap_facs_creds.out'!P15</f>
        <v>0.33</v>
      </c>
      <c r="M20" s="41">
        <f>'[4]cap_facs_creds.out'!Q15</f>
        <v>0.34</v>
      </c>
      <c r="N20" s="41">
        <f>'[4]cap_facs_creds.out'!R15</f>
        <v>0.34</v>
      </c>
      <c r="O20" s="41">
        <f>'[4]cap_facs_creds.out'!S15</f>
        <v>0.34</v>
      </c>
      <c r="P20" s="41">
        <f>'[4]cap_facs_creds.out'!T15</f>
        <v>0.35</v>
      </c>
      <c r="Q20" s="41">
        <f>'[4]cap_facs_creds.out'!U15</f>
        <v>0.35</v>
      </c>
      <c r="R20" s="41">
        <f>'[4]cap_facs_creds.out'!V15</f>
        <v>0.36</v>
      </c>
      <c r="S20" s="41">
        <f>'[4]cap_facs_creds.out'!W15</f>
        <v>0.36</v>
      </c>
      <c r="T20" s="41">
        <f>'[4]cap_facs_creds.out'!X15</f>
        <v>0.36</v>
      </c>
      <c r="U20" s="41">
        <f>'[4]cap_facs_creds.out'!Y15</f>
        <v>0.37</v>
      </c>
      <c r="V20" s="41">
        <f>'[4]cap_facs_creds.out'!Z15</f>
        <v>0.37</v>
      </c>
      <c r="W20" s="41">
        <f>'[4]cap_facs_creds.out'!AA15</f>
        <v>0.37</v>
      </c>
      <c r="X20" s="41">
        <f>'[4]cap_facs_creds.out'!AB15</f>
        <v>0.38</v>
      </c>
      <c r="Y20" s="41">
        <f>'[4]cap_facs_creds.out'!AC15</f>
        <v>0.38</v>
      </c>
      <c r="Z20" s="41">
        <f>'[4]cap_facs_creds.out'!AD15</f>
        <v>0.39</v>
      </c>
      <c r="AA20" s="41">
        <f>'[4]cap_facs_creds.out'!AE15</f>
        <v>0.39</v>
      </c>
      <c r="AB20" s="50">
        <f>'[4]cap_facs_creds.out'!AF15</f>
        <v>0.39</v>
      </c>
    </row>
    <row r="21" spans="2:28" ht="12.75" thickBot="1">
      <c r="B21" s="13">
        <v>13</v>
      </c>
      <c r="C21" s="51">
        <f>'[4]cap_facs_creds.out'!G16</f>
        <v>0.29</v>
      </c>
      <c r="D21" s="51">
        <f>'[4]cap_facs_creds.out'!H16</f>
        <v>0.3</v>
      </c>
      <c r="E21" s="51">
        <f>'[4]cap_facs_creds.out'!I16</f>
        <v>0.3</v>
      </c>
      <c r="F21" s="51">
        <f>'[4]cap_facs_creds.out'!J16</f>
        <v>0.31</v>
      </c>
      <c r="G21" s="51">
        <f>'[4]cap_facs_creds.out'!K16</f>
        <v>0.31</v>
      </c>
      <c r="H21" s="51">
        <f>'[4]cap_facs_creds.out'!L16</f>
        <v>0.31</v>
      </c>
      <c r="I21" s="51">
        <f>'[4]cap_facs_creds.out'!M16</f>
        <v>0.32</v>
      </c>
      <c r="J21" s="51">
        <f>'[4]cap_facs_creds.out'!N16</f>
        <v>0.32</v>
      </c>
      <c r="K21" s="51">
        <f>'[4]cap_facs_creds.out'!O16</f>
        <v>0.33</v>
      </c>
      <c r="L21" s="51">
        <f>'[4]cap_facs_creds.out'!P16</f>
        <v>0.33</v>
      </c>
      <c r="M21" s="51">
        <f>'[4]cap_facs_creds.out'!Q16</f>
        <v>0.33</v>
      </c>
      <c r="N21" s="51">
        <f>'[4]cap_facs_creds.out'!R16</f>
        <v>0.34</v>
      </c>
      <c r="O21" s="51">
        <f>'[4]cap_facs_creds.out'!S16</f>
        <v>0.34</v>
      </c>
      <c r="P21" s="51">
        <f>'[4]cap_facs_creds.out'!T16</f>
        <v>0.35</v>
      </c>
      <c r="Q21" s="51">
        <f>'[4]cap_facs_creds.out'!U16</f>
        <v>0.35</v>
      </c>
      <c r="R21" s="51">
        <f>'[4]cap_facs_creds.out'!V16</f>
        <v>0.35</v>
      </c>
      <c r="S21" s="51">
        <f>'[4]cap_facs_creds.out'!W16</f>
        <v>0.36</v>
      </c>
      <c r="T21" s="51">
        <f>'[4]cap_facs_creds.out'!X16</f>
        <v>0.36</v>
      </c>
      <c r="U21" s="51">
        <f>'[4]cap_facs_creds.out'!Y16</f>
        <v>0.37</v>
      </c>
      <c r="V21" s="51">
        <f>'[4]cap_facs_creds.out'!Z16</f>
        <v>0.37</v>
      </c>
      <c r="W21" s="51">
        <f>'[4]cap_facs_creds.out'!AA16</f>
        <v>0.37</v>
      </c>
      <c r="X21" s="51">
        <f>'[4]cap_facs_creds.out'!AB16</f>
        <v>0.38</v>
      </c>
      <c r="Y21" s="51">
        <f>'[4]cap_facs_creds.out'!AC16</f>
        <v>0.38</v>
      </c>
      <c r="Z21" s="51">
        <f>'[4]cap_facs_creds.out'!AD16</f>
        <v>0.39</v>
      </c>
      <c r="AA21" s="51">
        <f>'[4]cap_facs_creds.out'!AE16</f>
        <v>0.39</v>
      </c>
      <c r="AB21" s="52">
        <f>'[4]cap_facs_creds.out'!AF16</f>
        <v>0.39</v>
      </c>
    </row>
    <row r="22" spans="2:23" ht="12">
      <c r="B22" s="1" t="s">
        <v>64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2">
      <c r="B23" s="1" t="s">
        <v>65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2">
      <c r="B24" s="1" t="s">
        <v>66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ht="12">
      <c r="B25" s="1" t="s">
        <v>40</v>
      </c>
    </row>
    <row r="26" ht="12.75" thickBot="1"/>
    <row r="27" spans="2:28" ht="12.75">
      <c r="B27" s="18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</row>
    <row r="28" spans="2:28" ht="18.75">
      <c r="B28" s="19" t="s">
        <v>95</v>
      </c>
      <c r="AB28" s="44"/>
    </row>
    <row r="29" spans="2:28" ht="12.75">
      <c r="B29" s="20" t="s">
        <v>121</v>
      </c>
      <c r="I29" s="2"/>
      <c r="J29" s="2"/>
      <c r="K29" s="2"/>
      <c r="AB29" s="44"/>
    </row>
    <row r="30" spans="2:28" ht="12.75" thickBot="1">
      <c r="B30" s="21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</row>
    <row r="31" spans="2:28" ht="12.75" thickBot="1">
      <c r="B31" s="47" t="s">
        <v>116</v>
      </c>
      <c r="C31" s="48">
        <f>C8</f>
        <v>1995</v>
      </c>
      <c r="D31" s="48">
        <f aca="true" t="shared" si="0" ref="D31:AB31">D8</f>
        <v>1996</v>
      </c>
      <c r="E31" s="48">
        <f t="shared" si="0"/>
        <v>1997</v>
      </c>
      <c r="F31" s="48">
        <f t="shared" si="0"/>
        <v>1998</v>
      </c>
      <c r="G31" s="48">
        <f t="shared" si="0"/>
        <v>1999</v>
      </c>
      <c r="H31" s="48">
        <f t="shared" si="0"/>
        <v>2000</v>
      </c>
      <c r="I31" s="48">
        <f t="shared" si="0"/>
        <v>2001</v>
      </c>
      <c r="J31" s="48">
        <f t="shared" si="0"/>
        <v>2002</v>
      </c>
      <c r="K31" s="48">
        <f t="shared" si="0"/>
        <v>2003</v>
      </c>
      <c r="L31" s="48">
        <f t="shared" si="0"/>
        <v>2004</v>
      </c>
      <c r="M31" s="48">
        <f t="shared" si="0"/>
        <v>2005</v>
      </c>
      <c r="N31" s="48">
        <f t="shared" si="0"/>
        <v>2006</v>
      </c>
      <c r="O31" s="48">
        <f t="shared" si="0"/>
        <v>2007</v>
      </c>
      <c r="P31" s="48">
        <f t="shared" si="0"/>
        <v>2008</v>
      </c>
      <c r="Q31" s="48">
        <f t="shared" si="0"/>
        <v>2009</v>
      </c>
      <c r="R31" s="48">
        <f t="shared" si="0"/>
        <v>2010</v>
      </c>
      <c r="S31" s="48">
        <f t="shared" si="0"/>
        <v>2011</v>
      </c>
      <c r="T31" s="48">
        <f t="shared" si="0"/>
        <v>2012</v>
      </c>
      <c r="U31" s="48">
        <f t="shared" si="0"/>
        <v>2013</v>
      </c>
      <c r="V31" s="48">
        <f t="shared" si="0"/>
        <v>2014</v>
      </c>
      <c r="W31" s="48">
        <f t="shared" si="0"/>
        <v>2015</v>
      </c>
      <c r="X31" s="48">
        <f t="shared" si="0"/>
        <v>2016</v>
      </c>
      <c r="Y31" s="48">
        <f t="shared" si="0"/>
        <v>2017</v>
      </c>
      <c r="Z31" s="48">
        <f t="shared" si="0"/>
        <v>2018</v>
      </c>
      <c r="AA31" s="48">
        <f t="shared" si="0"/>
        <v>2019</v>
      </c>
      <c r="AB31" s="49">
        <f t="shared" si="0"/>
        <v>2020</v>
      </c>
    </row>
    <row r="32" spans="2:28" ht="12">
      <c r="B32" s="12">
        <v>1</v>
      </c>
      <c r="C32" s="3">
        <f>'[4]cap_facs_creds.out'!G19</f>
        <v>0.24</v>
      </c>
      <c r="D32" s="3">
        <f>'[4]cap_facs_creds.out'!H19</f>
        <v>0.24</v>
      </c>
      <c r="E32" s="3">
        <f>'[4]cap_facs_creds.out'!I19</f>
        <v>0.25</v>
      </c>
      <c r="F32" s="3">
        <f>'[4]cap_facs_creds.out'!J19</f>
        <v>0.25</v>
      </c>
      <c r="G32" s="3">
        <f>'[4]cap_facs_creds.out'!K19</f>
        <v>0.26</v>
      </c>
      <c r="H32" s="3">
        <f>'[4]cap_facs_creds.out'!L19</f>
        <v>0.26</v>
      </c>
      <c r="I32" s="3">
        <f>'[4]cap_facs_creds.out'!M19</f>
        <v>0.26</v>
      </c>
      <c r="J32" s="3">
        <f>'[4]cap_facs_creds.out'!N19</f>
        <v>0.27</v>
      </c>
      <c r="K32" s="3">
        <f>'[4]cap_facs_creds.out'!O19</f>
        <v>0.27</v>
      </c>
      <c r="L32" s="3">
        <f>'[4]cap_facs_creds.out'!P19</f>
        <v>0.27</v>
      </c>
      <c r="M32" s="3">
        <f>'[4]cap_facs_creds.out'!Q19</f>
        <v>0.28</v>
      </c>
      <c r="N32" s="3">
        <f>'[4]cap_facs_creds.out'!R19</f>
        <v>0.28</v>
      </c>
      <c r="O32" s="3">
        <f>'[4]cap_facs_creds.out'!S19</f>
        <v>0.28</v>
      </c>
      <c r="P32" s="3">
        <f>'[4]cap_facs_creds.out'!T19</f>
        <v>0.29</v>
      </c>
      <c r="Q32" s="3">
        <f>'[4]cap_facs_creds.out'!U19</f>
        <v>0.29</v>
      </c>
      <c r="R32" s="3">
        <f>'[4]cap_facs_creds.out'!V19</f>
        <v>0.3</v>
      </c>
      <c r="S32" s="3">
        <f>'[4]cap_facs_creds.out'!W19</f>
        <v>0.3</v>
      </c>
      <c r="T32" s="3">
        <f>'[4]cap_facs_creds.out'!X19</f>
        <v>0.3</v>
      </c>
      <c r="U32" s="3">
        <f>'[4]cap_facs_creds.out'!Y19</f>
        <v>0.31</v>
      </c>
      <c r="V32" s="3">
        <f>'[4]cap_facs_creds.out'!Z19</f>
        <v>0.31</v>
      </c>
      <c r="W32" s="3">
        <f>'[4]cap_facs_creds.out'!AA19</f>
        <v>0.31</v>
      </c>
      <c r="X32" s="3">
        <f>'[4]cap_facs_creds.out'!AB19</f>
        <v>0.32</v>
      </c>
      <c r="Y32" s="3">
        <f>'[4]cap_facs_creds.out'!AC19</f>
        <v>0.32</v>
      </c>
      <c r="Z32" s="3">
        <f>'[4]cap_facs_creds.out'!AD19</f>
        <v>0.32</v>
      </c>
      <c r="AA32" s="3">
        <f>'[4]cap_facs_creds.out'!AE19</f>
        <v>0.33</v>
      </c>
      <c r="AB32" s="53">
        <f>'[4]cap_facs_creds.out'!AF19</f>
        <v>0.33</v>
      </c>
    </row>
    <row r="33" spans="2:28" ht="12">
      <c r="B33" s="12">
        <v>2</v>
      </c>
      <c r="C33" s="3">
        <f>'[4]cap_facs_creds.out'!G20</f>
        <v>0.17</v>
      </c>
      <c r="D33" s="3">
        <f>'[4]cap_facs_creds.out'!H20</f>
        <v>0.17</v>
      </c>
      <c r="E33" s="3">
        <f>'[4]cap_facs_creds.out'!I20</f>
        <v>0.18</v>
      </c>
      <c r="F33" s="3">
        <f>'[4]cap_facs_creds.out'!J20</f>
        <v>0.18</v>
      </c>
      <c r="G33" s="3">
        <f>'[4]cap_facs_creds.out'!K20</f>
        <v>0.18</v>
      </c>
      <c r="H33" s="3">
        <f>'[4]cap_facs_creds.out'!L20</f>
        <v>0.18</v>
      </c>
      <c r="I33" s="3">
        <f>'[4]cap_facs_creds.out'!M20</f>
        <v>0.19</v>
      </c>
      <c r="J33" s="3">
        <f>'[4]cap_facs_creds.out'!N20</f>
        <v>0.19</v>
      </c>
      <c r="K33" s="3">
        <f>'[4]cap_facs_creds.out'!O20</f>
        <v>0.19</v>
      </c>
      <c r="L33" s="3">
        <f>'[4]cap_facs_creds.out'!P20</f>
        <v>0.2</v>
      </c>
      <c r="M33" s="3">
        <f>'[4]cap_facs_creds.out'!Q20</f>
        <v>0.2</v>
      </c>
      <c r="N33" s="3">
        <f>'[4]cap_facs_creds.out'!R20</f>
        <v>0.2</v>
      </c>
      <c r="O33" s="3">
        <f>'[4]cap_facs_creds.out'!S20</f>
        <v>0.2</v>
      </c>
      <c r="P33" s="3">
        <f>'[4]cap_facs_creds.out'!T20</f>
        <v>0.21</v>
      </c>
      <c r="Q33" s="3">
        <f>'[4]cap_facs_creds.out'!U20</f>
        <v>0.21</v>
      </c>
      <c r="R33" s="3">
        <f>'[4]cap_facs_creds.out'!V20</f>
        <v>0.21</v>
      </c>
      <c r="S33" s="3">
        <f>'[4]cap_facs_creds.out'!W20</f>
        <v>0.22</v>
      </c>
      <c r="T33" s="3">
        <f>'[4]cap_facs_creds.out'!X20</f>
        <v>0.22</v>
      </c>
      <c r="U33" s="3">
        <f>'[4]cap_facs_creds.out'!Y20</f>
        <v>0.22</v>
      </c>
      <c r="V33" s="3">
        <f>'[4]cap_facs_creds.out'!Z20</f>
        <v>0.22</v>
      </c>
      <c r="W33" s="3">
        <f>'[4]cap_facs_creds.out'!AA20</f>
        <v>0.23</v>
      </c>
      <c r="X33" s="3">
        <f>'[4]cap_facs_creds.out'!AB20</f>
        <v>0.23</v>
      </c>
      <c r="Y33" s="3">
        <f>'[4]cap_facs_creds.out'!AC20</f>
        <v>0.23</v>
      </c>
      <c r="Z33" s="3">
        <f>'[4]cap_facs_creds.out'!AD20</f>
        <v>0.24</v>
      </c>
      <c r="AA33" s="3">
        <f>'[4]cap_facs_creds.out'!AE20</f>
        <v>0.24</v>
      </c>
      <c r="AB33" s="53">
        <f>'[4]cap_facs_creds.out'!AF20</f>
        <v>0.24</v>
      </c>
    </row>
    <row r="34" spans="2:28" ht="12">
      <c r="B34" s="12">
        <v>3</v>
      </c>
      <c r="C34" s="3">
        <f>'[4]cap_facs_creds.out'!G21</f>
        <v>0.13</v>
      </c>
      <c r="D34" s="3">
        <f>'[4]cap_facs_creds.out'!H21</f>
        <v>0.14</v>
      </c>
      <c r="E34" s="3">
        <f>'[4]cap_facs_creds.out'!I21</f>
        <v>0.14</v>
      </c>
      <c r="F34" s="3">
        <f>'[4]cap_facs_creds.out'!J21</f>
        <v>0.14</v>
      </c>
      <c r="G34" s="3">
        <f>'[4]cap_facs_creds.out'!K21</f>
        <v>0.14</v>
      </c>
      <c r="H34" s="3">
        <f>'[4]cap_facs_creds.out'!L21</f>
        <v>0.15</v>
      </c>
      <c r="I34" s="3">
        <f>'[4]cap_facs_creds.out'!M21</f>
        <v>0.15</v>
      </c>
      <c r="J34" s="3">
        <f>'[4]cap_facs_creds.out'!N21</f>
        <v>0.15</v>
      </c>
      <c r="K34" s="3">
        <f>'[4]cap_facs_creds.out'!O21</f>
        <v>0.15</v>
      </c>
      <c r="L34" s="3">
        <f>'[4]cap_facs_creds.out'!P21</f>
        <v>0.15</v>
      </c>
      <c r="M34" s="3">
        <f>'[4]cap_facs_creds.out'!Q21</f>
        <v>0.16</v>
      </c>
      <c r="N34" s="3">
        <f>'[4]cap_facs_creds.out'!R21</f>
        <v>0.16</v>
      </c>
      <c r="O34" s="3">
        <f>'[4]cap_facs_creds.out'!S21</f>
        <v>0.16</v>
      </c>
      <c r="P34" s="3">
        <f>'[4]cap_facs_creds.out'!T21</f>
        <v>0.16</v>
      </c>
      <c r="Q34" s="3">
        <f>'[4]cap_facs_creds.out'!U21</f>
        <v>0.17</v>
      </c>
      <c r="R34" s="3">
        <f>'[4]cap_facs_creds.out'!V21</f>
        <v>0.17</v>
      </c>
      <c r="S34" s="3">
        <f>'[4]cap_facs_creds.out'!W21</f>
        <v>0.17</v>
      </c>
      <c r="T34" s="3">
        <f>'[4]cap_facs_creds.out'!X21</f>
        <v>0.17</v>
      </c>
      <c r="U34" s="3">
        <f>'[4]cap_facs_creds.out'!Y21</f>
        <v>0.18</v>
      </c>
      <c r="V34" s="3">
        <f>'[4]cap_facs_creds.out'!Z21</f>
        <v>0.18</v>
      </c>
      <c r="W34" s="3">
        <f>'[4]cap_facs_creds.out'!AA21</f>
        <v>0.18</v>
      </c>
      <c r="X34" s="3">
        <f>'[4]cap_facs_creds.out'!AB21</f>
        <v>0.18</v>
      </c>
      <c r="Y34" s="3">
        <f>'[4]cap_facs_creds.out'!AC21</f>
        <v>0.18</v>
      </c>
      <c r="Z34" s="3">
        <f>'[4]cap_facs_creds.out'!AD21</f>
        <v>0.19</v>
      </c>
      <c r="AA34" s="3">
        <f>'[4]cap_facs_creds.out'!AE21</f>
        <v>0.19</v>
      </c>
      <c r="AB34" s="53">
        <f>'[4]cap_facs_creds.out'!AF21</f>
        <v>0.19</v>
      </c>
    </row>
    <row r="35" spans="2:28" ht="12">
      <c r="B35" s="12">
        <v>4</v>
      </c>
      <c r="C35" s="3">
        <f>'[4]cap_facs_creds.out'!G22</f>
        <v>0.18</v>
      </c>
      <c r="D35" s="3">
        <f>'[4]cap_facs_creds.out'!H22</f>
        <v>0.19</v>
      </c>
      <c r="E35" s="3">
        <f>'[4]cap_facs_creds.out'!I22</f>
        <v>0.19</v>
      </c>
      <c r="F35" s="3">
        <f>'[4]cap_facs_creds.out'!J22</f>
        <v>0.19</v>
      </c>
      <c r="G35" s="3">
        <f>'[4]cap_facs_creds.out'!K22</f>
        <v>0.2</v>
      </c>
      <c r="H35" s="3">
        <f>'[4]cap_facs_creds.out'!L22</f>
        <v>0.2</v>
      </c>
      <c r="I35" s="3">
        <f>'[4]cap_facs_creds.out'!M22</f>
        <v>0.2</v>
      </c>
      <c r="J35" s="3">
        <f>'[4]cap_facs_creds.out'!N22</f>
        <v>0.2</v>
      </c>
      <c r="K35" s="3">
        <f>'[4]cap_facs_creds.out'!O22</f>
        <v>0.21</v>
      </c>
      <c r="L35" s="3">
        <f>'[4]cap_facs_creds.out'!P22</f>
        <v>0.21</v>
      </c>
      <c r="M35" s="3">
        <f>'[4]cap_facs_creds.out'!Q22</f>
        <v>0.21</v>
      </c>
      <c r="N35" s="3">
        <f>'[4]cap_facs_creds.out'!R22</f>
        <v>0.22</v>
      </c>
      <c r="O35" s="3">
        <f>'[4]cap_facs_creds.out'!S22</f>
        <v>0.22</v>
      </c>
      <c r="P35" s="3">
        <f>'[4]cap_facs_creds.out'!T22</f>
        <v>0.22</v>
      </c>
      <c r="Q35" s="3">
        <f>'[4]cap_facs_creds.out'!U22</f>
        <v>0.23</v>
      </c>
      <c r="R35" s="3">
        <f>'[4]cap_facs_creds.out'!V22</f>
        <v>0.23</v>
      </c>
      <c r="S35" s="3">
        <f>'[4]cap_facs_creds.out'!W22</f>
        <v>0.23</v>
      </c>
      <c r="T35" s="3">
        <f>'[4]cap_facs_creds.out'!X22</f>
        <v>0.24</v>
      </c>
      <c r="U35" s="3">
        <f>'[4]cap_facs_creds.out'!Y22</f>
        <v>0.24</v>
      </c>
      <c r="V35" s="3">
        <f>'[4]cap_facs_creds.out'!Z22</f>
        <v>0.24</v>
      </c>
      <c r="W35" s="3">
        <f>'[4]cap_facs_creds.out'!AA22</f>
        <v>0.24</v>
      </c>
      <c r="X35" s="3">
        <f>'[4]cap_facs_creds.out'!AB22</f>
        <v>0.25</v>
      </c>
      <c r="Y35" s="3">
        <f>'[4]cap_facs_creds.out'!AC22</f>
        <v>0.25</v>
      </c>
      <c r="Z35" s="3">
        <f>'[4]cap_facs_creds.out'!AD22</f>
        <v>0.25</v>
      </c>
      <c r="AA35" s="3">
        <f>'[4]cap_facs_creds.out'!AE22</f>
        <v>0.26</v>
      </c>
      <c r="AB35" s="53">
        <f>'[4]cap_facs_creds.out'!AF22</f>
        <v>0.26</v>
      </c>
    </row>
    <row r="36" spans="2:28" ht="12">
      <c r="B36" s="12">
        <v>5</v>
      </c>
      <c r="C36" s="3">
        <f>'[4]cap_facs_creds.out'!G23</f>
        <v>0.21</v>
      </c>
      <c r="D36" s="3">
        <f>'[4]cap_facs_creds.out'!H23</f>
        <v>0.22</v>
      </c>
      <c r="E36" s="3">
        <f>'[4]cap_facs_creds.out'!I23</f>
        <v>0.22</v>
      </c>
      <c r="F36" s="3">
        <f>'[4]cap_facs_creds.out'!J23</f>
        <v>0.22</v>
      </c>
      <c r="G36" s="3">
        <f>'[4]cap_facs_creds.out'!K23</f>
        <v>0.23</v>
      </c>
      <c r="H36" s="3">
        <f>'[4]cap_facs_creds.out'!L23</f>
        <v>0.23</v>
      </c>
      <c r="I36" s="3">
        <f>'[4]cap_facs_creds.out'!M23</f>
        <v>0.23</v>
      </c>
      <c r="J36" s="3">
        <f>'[4]cap_facs_creds.out'!N23</f>
        <v>0.23</v>
      </c>
      <c r="K36" s="3">
        <f>'[4]cap_facs_creds.out'!O23</f>
        <v>0.24</v>
      </c>
      <c r="L36" s="3">
        <f>'[4]cap_facs_creds.out'!P23</f>
        <v>0.24</v>
      </c>
      <c r="M36" s="3">
        <f>'[4]cap_facs_creds.out'!Q23</f>
        <v>0.24</v>
      </c>
      <c r="N36" s="3">
        <f>'[4]cap_facs_creds.out'!R23</f>
        <v>0.25</v>
      </c>
      <c r="O36" s="3">
        <f>'[4]cap_facs_creds.out'!S23</f>
        <v>0.25</v>
      </c>
      <c r="P36" s="3">
        <f>'[4]cap_facs_creds.out'!T23</f>
        <v>0.25</v>
      </c>
      <c r="Q36" s="3">
        <f>'[4]cap_facs_creds.out'!U23</f>
        <v>0.26</v>
      </c>
      <c r="R36" s="3">
        <f>'[4]cap_facs_creds.out'!V23</f>
        <v>0.26</v>
      </c>
      <c r="S36" s="3">
        <f>'[4]cap_facs_creds.out'!W23</f>
        <v>0.26</v>
      </c>
      <c r="T36" s="3">
        <f>'[4]cap_facs_creds.out'!X23</f>
        <v>0.27</v>
      </c>
      <c r="U36" s="3">
        <f>'[4]cap_facs_creds.out'!Y23</f>
        <v>0.27</v>
      </c>
      <c r="V36" s="3">
        <f>'[4]cap_facs_creds.out'!Z23</f>
        <v>0.27</v>
      </c>
      <c r="W36" s="3">
        <f>'[4]cap_facs_creds.out'!AA23</f>
        <v>0.28</v>
      </c>
      <c r="X36" s="3">
        <f>'[4]cap_facs_creds.out'!AB23</f>
        <v>0.28</v>
      </c>
      <c r="Y36" s="3">
        <f>'[4]cap_facs_creds.out'!AC23</f>
        <v>0.28</v>
      </c>
      <c r="Z36" s="3">
        <f>'[4]cap_facs_creds.out'!AD23</f>
        <v>0.29</v>
      </c>
      <c r="AA36" s="3">
        <f>'[4]cap_facs_creds.out'!AE23</f>
        <v>0.29</v>
      </c>
      <c r="AB36" s="53">
        <f>'[4]cap_facs_creds.out'!AF23</f>
        <v>0.29</v>
      </c>
    </row>
    <row r="37" spans="2:28" ht="12">
      <c r="B37" s="12">
        <v>6</v>
      </c>
      <c r="C37" s="3">
        <f>'[4]cap_facs_creds.out'!G24</f>
        <v>0.19</v>
      </c>
      <c r="D37" s="3">
        <f>'[4]cap_facs_creds.out'!H24</f>
        <v>0.19</v>
      </c>
      <c r="E37" s="3">
        <f>'[4]cap_facs_creds.out'!I24</f>
        <v>0.2</v>
      </c>
      <c r="F37" s="3">
        <f>'[4]cap_facs_creds.out'!J24</f>
        <v>0.2</v>
      </c>
      <c r="G37" s="3">
        <f>'[4]cap_facs_creds.out'!K24</f>
        <v>0.2</v>
      </c>
      <c r="H37" s="3">
        <f>'[4]cap_facs_creds.out'!L24</f>
        <v>0.21</v>
      </c>
      <c r="I37" s="3">
        <f>'[4]cap_facs_creds.out'!M24</f>
        <v>0.21</v>
      </c>
      <c r="J37" s="3">
        <f>'[4]cap_facs_creds.out'!N24</f>
        <v>0.21</v>
      </c>
      <c r="K37" s="3">
        <f>'[4]cap_facs_creds.out'!O24</f>
        <v>0.21</v>
      </c>
      <c r="L37" s="3">
        <f>'[4]cap_facs_creds.out'!P24</f>
        <v>0.22</v>
      </c>
      <c r="M37" s="3">
        <f>'[4]cap_facs_creds.out'!Q24</f>
        <v>0.22</v>
      </c>
      <c r="N37" s="3">
        <f>'[4]cap_facs_creds.out'!R24</f>
        <v>0.22</v>
      </c>
      <c r="O37" s="3">
        <f>'[4]cap_facs_creds.out'!S24</f>
        <v>0.23</v>
      </c>
      <c r="P37" s="3">
        <f>'[4]cap_facs_creds.out'!T24</f>
        <v>0.23</v>
      </c>
      <c r="Q37" s="3">
        <f>'[4]cap_facs_creds.out'!U24</f>
        <v>0.23</v>
      </c>
      <c r="R37" s="3">
        <f>'[4]cap_facs_creds.out'!V24</f>
        <v>0.23</v>
      </c>
      <c r="S37" s="3">
        <f>'[4]cap_facs_creds.out'!W24</f>
        <v>0.24</v>
      </c>
      <c r="T37" s="3">
        <f>'[4]cap_facs_creds.out'!X24</f>
        <v>0.24</v>
      </c>
      <c r="U37" s="3">
        <f>'[4]cap_facs_creds.out'!Y24</f>
        <v>0.24</v>
      </c>
      <c r="V37" s="3">
        <f>'[4]cap_facs_creds.out'!Z24</f>
        <v>0.25</v>
      </c>
      <c r="W37" s="3">
        <f>'[4]cap_facs_creds.out'!AA24</f>
        <v>0.25</v>
      </c>
      <c r="X37" s="3">
        <f>'[4]cap_facs_creds.out'!AB24</f>
        <v>0.25</v>
      </c>
      <c r="Y37" s="3">
        <f>'[4]cap_facs_creds.out'!AC24</f>
        <v>0.26</v>
      </c>
      <c r="Z37" s="3">
        <f>'[4]cap_facs_creds.out'!AD24</f>
        <v>0.26</v>
      </c>
      <c r="AA37" s="3">
        <f>'[4]cap_facs_creds.out'!AE24</f>
        <v>0.26</v>
      </c>
      <c r="AB37" s="53">
        <f>'[4]cap_facs_creds.out'!AF24</f>
        <v>0.26</v>
      </c>
    </row>
    <row r="38" spans="2:28" ht="12">
      <c r="B38" s="12">
        <v>7</v>
      </c>
      <c r="C38" s="3">
        <f>'[4]cap_facs_creds.out'!G25</f>
        <v>0.23</v>
      </c>
      <c r="D38" s="3">
        <f>'[4]cap_facs_creds.out'!H25</f>
        <v>0.23</v>
      </c>
      <c r="E38" s="3">
        <f>'[4]cap_facs_creds.out'!I25</f>
        <v>0.24</v>
      </c>
      <c r="F38" s="3">
        <f>'[4]cap_facs_creds.out'!J25</f>
        <v>0.24</v>
      </c>
      <c r="G38" s="3">
        <f>'[4]cap_facs_creds.out'!K25</f>
        <v>0.24</v>
      </c>
      <c r="H38" s="3">
        <f>'[4]cap_facs_creds.out'!L25</f>
        <v>0.25</v>
      </c>
      <c r="I38" s="3">
        <f>'[4]cap_facs_creds.out'!M25</f>
        <v>0.25</v>
      </c>
      <c r="J38" s="3">
        <f>'[4]cap_facs_creds.out'!N25</f>
        <v>0.25</v>
      </c>
      <c r="K38" s="3">
        <f>'[4]cap_facs_creds.out'!O25</f>
        <v>0.26</v>
      </c>
      <c r="L38" s="3">
        <f>'[4]cap_facs_creds.out'!P25</f>
        <v>0.26</v>
      </c>
      <c r="M38" s="3">
        <f>'[4]cap_facs_creds.out'!Q25</f>
        <v>0.26</v>
      </c>
      <c r="N38" s="3">
        <f>'[4]cap_facs_creds.out'!R25</f>
        <v>0.26</v>
      </c>
      <c r="O38" s="3">
        <f>'[4]cap_facs_creds.out'!S25</f>
        <v>0.27</v>
      </c>
      <c r="P38" s="3">
        <f>'[4]cap_facs_creds.out'!T25</f>
        <v>0.27</v>
      </c>
      <c r="Q38" s="3">
        <f>'[4]cap_facs_creds.out'!U25</f>
        <v>0.27</v>
      </c>
      <c r="R38" s="3">
        <f>'[4]cap_facs_creds.out'!V25</f>
        <v>0.28</v>
      </c>
      <c r="S38" s="3">
        <f>'[4]cap_facs_creds.out'!W25</f>
        <v>0.28</v>
      </c>
      <c r="T38" s="3">
        <f>'[4]cap_facs_creds.out'!X25</f>
        <v>0.28</v>
      </c>
      <c r="U38" s="3">
        <f>'[4]cap_facs_creds.out'!Y25</f>
        <v>0.29</v>
      </c>
      <c r="V38" s="3">
        <f>'[4]cap_facs_creds.out'!Z25</f>
        <v>0.29</v>
      </c>
      <c r="W38" s="3">
        <f>'[4]cap_facs_creds.out'!AA25</f>
        <v>0.29</v>
      </c>
      <c r="X38" s="3">
        <f>'[4]cap_facs_creds.out'!AB25</f>
        <v>0.3</v>
      </c>
      <c r="Y38" s="3">
        <f>'[4]cap_facs_creds.out'!AC25</f>
        <v>0.3</v>
      </c>
      <c r="Z38" s="3">
        <f>'[4]cap_facs_creds.out'!AD25</f>
        <v>0.3</v>
      </c>
      <c r="AA38" s="3">
        <f>'[4]cap_facs_creds.out'!AE25</f>
        <v>0.31</v>
      </c>
      <c r="AB38" s="53">
        <f>'[4]cap_facs_creds.out'!AF25</f>
        <v>0.31</v>
      </c>
    </row>
    <row r="39" spans="2:28" ht="12">
      <c r="B39" s="12">
        <v>8</v>
      </c>
      <c r="C39" s="3">
        <f>'[4]cap_facs_creds.out'!G26</f>
        <v>0.13</v>
      </c>
      <c r="D39" s="3">
        <f>'[4]cap_facs_creds.out'!H26</f>
        <v>0.13</v>
      </c>
      <c r="E39" s="3">
        <f>'[4]cap_facs_creds.out'!I26</f>
        <v>0.13</v>
      </c>
      <c r="F39" s="3">
        <f>'[4]cap_facs_creds.out'!J26</f>
        <v>0.13</v>
      </c>
      <c r="G39" s="3">
        <f>'[4]cap_facs_creds.out'!K26</f>
        <v>0.14</v>
      </c>
      <c r="H39" s="3">
        <f>'[4]cap_facs_creds.out'!L26</f>
        <v>0.14</v>
      </c>
      <c r="I39" s="3">
        <f>'[4]cap_facs_creds.out'!M26</f>
        <v>0.14</v>
      </c>
      <c r="J39" s="3">
        <f>'[4]cap_facs_creds.out'!N26</f>
        <v>0.14</v>
      </c>
      <c r="K39" s="3">
        <f>'[4]cap_facs_creds.out'!O26</f>
        <v>0.15</v>
      </c>
      <c r="L39" s="3">
        <f>'[4]cap_facs_creds.out'!P26</f>
        <v>0.15</v>
      </c>
      <c r="M39" s="3">
        <f>'[4]cap_facs_creds.out'!Q26</f>
        <v>0.15</v>
      </c>
      <c r="N39" s="3">
        <f>'[4]cap_facs_creds.out'!R26</f>
        <v>0.15</v>
      </c>
      <c r="O39" s="3">
        <f>'[4]cap_facs_creds.out'!S26</f>
        <v>0.15</v>
      </c>
      <c r="P39" s="3">
        <f>'[4]cap_facs_creds.out'!T26</f>
        <v>0.16</v>
      </c>
      <c r="Q39" s="3">
        <f>'[4]cap_facs_creds.out'!U26</f>
        <v>0.16</v>
      </c>
      <c r="R39" s="3">
        <f>'[4]cap_facs_creds.out'!V26</f>
        <v>0.16</v>
      </c>
      <c r="S39" s="3">
        <f>'[4]cap_facs_creds.out'!W26</f>
        <v>0.16</v>
      </c>
      <c r="T39" s="3">
        <f>'[4]cap_facs_creds.out'!X26</f>
        <v>0.17</v>
      </c>
      <c r="U39" s="3">
        <f>'[4]cap_facs_creds.out'!Y26</f>
        <v>0.17</v>
      </c>
      <c r="V39" s="3">
        <f>'[4]cap_facs_creds.out'!Z26</f>
        <v>0.17</v>
      </c>
      <c r="W39" s="3">
        <f>'[4]cap_facs_creds.out'!AA26</f>
        <v>0.17</v>
      </c>
      <c r="X39" s="3">
        <f>'[4]cap_facs_creds.out'!AB26</f>
        <v>0.17</v>
      </c>
      <c r="Y39" s="3">
        <f>'[4]cap_facs_creds.out'!AC26</f>
        <v>0.18</v>
      </c>
      <c r="Z39" s="3">
        <f>'[4]cap_facs_creds.out'!AD26</f>
        <v>0.18</v>
      </c>
      <c r="AA39" s="3">
        <f>'[4]cap_facs_creds.out'!AE26</f>
        <v>0.18</v>
      </c>
      <c r="AB39" s="53">
        <f>'[4]cap_facs_creds.out'!AF26</f>
        <v>0.18</v>
      </c>
    </row>
    <row r="40" spans="2:28" ht="12">
      <c r="B40" s="12">
        <v>9</v>
      </c>
      <c r="C40" s="3">
        <f>'[4]cap_facs_creds.out'!G27</f>
        <v>0.27</v>
      </c>
      <c r="D40" s="3">
        <f>'[4]cap_facs_creds.out'!H27</f>
        <v>0.28</v>
      </c>
      <c r="E40" s="3">
        <f>'[4]cap_facs_creds.out'!I27</f>
        <v>0.28</v>
      </c>
      <c r="F40" s="3">
        <f>'[4]cap_facs_creds.out'!J27</f>
        <v>0.29</v>
      </c>
      <c r="G40" s="3">
        <f>'[4]cap_facs_creds.out'!K27</f>
        <v>0.29</v>
      </c>
      <c r="H40" s="3">
        <f>'[4]cap_facs_creds.out'!L27</f>
        <v>0.3</v>
      </c>
      <c r="I40" s="3">
        <f>'[4]cap_facs_creds.out'!M27</f>
        <v>0.3</v>
      </c>
      <c r="J40" s="3">
        <f>'[4]cap_facs_creds.out'!N27</f>
        <v>0.3</v>
      </c>
      <c r="K40" s="3">
        <f>'[4]cap_facs_creds.out'!O27</f>
        <v>0.31</v>
      </c>
      <c r="L40" s="3">
        <f>'[4]cap_facs_creds.out'!P27</f>
        <v>0.31</v>
      </c>
      <c r="M40" s="3">
        <f>'[4]cap_facs_creds.out'!Q27</f>
        <v>0.31</v>
      </c>
      <c r="N40" s="3">
        <f>'[4]cap_facs_creds.out'!R27</f>
        <v>0.32</v>
      </c>
      <c r="O40" s="3">
        <f>'[4]cap_facs_creds.out'!S27</f>
        <v>0.32</v>
      </c>
      <c r="P40" s="3">
        <f>'[4]cap_facs_creds.out'!T27</f>
        <v>0.33</v>
      </c>
      <c r="Q40" s="3">
        <f>'[4]cap_facs_creds.out'!U27</f>
        <v>0.33</v>
      </c>
      <c r="R40" s="3">
        <f>'[4]cap_facs_creds.out'!V27</f>
        <v>0.33</v>
      </c>
      <c r="S40" s="3">
        <f>'[4]cap_facs_creds.out'!W27</f>
        <v>0.34</v>
      </c>
      <c r="T40" s="3">
        <f>'[4]cap_facs_creds.out'!X27</f>
        <v>0.34</v>
      </c>
      <c r="U40" s="3">
        <f>'[4]cap_facs_creds.out'!Y27</f>
        <v>0.34</v>
      </c>
      <c r="V40" s="3">
        <f>'[4]cap_facs_creds.out'!Z27</f>
        <v>0.35</v>
      </c>
      <c r="W40" s="3">
        <f>'[4]cap_facs_creds.out'!AA27</f>
        <v>0.35</v>
      </c>
      <c r="X40" s="3">
        <f>'[4]cap_facs_creds.out'!AB27</f>
        <v>0.36</v>
      </c>
      <c r="Y40" s="3">
        <f>'[4]cap_facs_creds.out'!AC27</f>
        <v>0.33</v>
      </c>
      <c r="Z40" s="3">
        <f>'[4]cap_facs_creds.out'!AD27</f>
        <v>0.34</v>
      </c>
      <c r="AA40" s="3">
        <f>'[4]cap_facs_creds.out'!AE27</f>
        <v>0.34</v>
      </c>
      <c r="AB40" s="53">
        <f>'[4]cap_facs_creds.out'!AF27</f>
        <v>0.34</v>
      </c>
    </row>
    <row r="41" spans="2:28" ht="12">
      <c r="B41" s="12">
        <v>10</v>
      </c>
      <c r="C41" s="3">
        <f>'[4]cap_facs_creds.out'!G28</f>
        <v>0.17</v>
      </c>
      <c r="D41" s="3">
        <f>'[4]cap_facs_creds.out'!H28</f>
        <v>0.17</v>
      </c>
      <c r="E41" s="3">
        <f>'[4]cap_facs_creds.out'!I28</f>
        <v>0.18</v>
      </c>
      <c r="F41" s="3">
        <f>'[4]cap_facs_creds.out'!J28</f>
        <v>0.18</v>
      </c>
      <c r="G41" s="3">
        <f>'[4]cap_facs_creds.out'!K28</f>
        <v>0.18</v>
      </c>
      <c r="H41" s="3">
        <f>'[4]cap_facs_creds.out'!L28</f>
        <v>0.18</v>
      </c>
      <c r="I41" s="3">
        <f>'[4]cap_facs_creds.out'!M28</f>
        <v>0.19</v>
      </c>
      <c r="J41" s="3">
        <f>'[4]cap_facs_creds.out'!N28</f>
        <v>0.19</v>
      </c>
      <c r="K41" s="3">
        <f>'[4]cap_facs_creds.out'!O28</f>
        <v>0.19</v>
      </c>
      <c r="L41" s="3">
        <f>'[4]cap_facs_creds.out'!P28</f>
        <v>0.2</v>
      </c>
      <c r="M41" s="3">
        <f>'[4]cap_facs_creds.out'!Q28</f>
        <v>0.2</v>
      </c>
      <c r="N41" s="3">
        <f>'[4]cap_facs_creds.out'!R28</f>
        <v>0.2</v>
      </c>
      <c r="O41" s="3">
        <f>'[4]cap_facs_creds.out'!S28</f>
        <v>0.2</v>
      </c>
      <c r="P41" s="3">
        <f>'[4]cap_facs_creds.out'!T28</f>
        <v>0.21</v>
      </c>
      <c r="Q41" s="3">
        <f>'[4]cap_facs_creds.out'!U28</f>
        <v>0.21</v>
      </c>
      <c r="R41" s="3">
        <f>'[4]cap_facs_creds.out'!V28</f>
        <v>0.21</v>
      </c>
      <c r="S41" s="3">
        <f>'[4]cap_facs_creds.out'!W28</f>
        <v>0.22</v>
      </c>
      <c r="T41" s="3">
        <f>'[4]cap_facs_creds.out'!X28</f>
        <v>0.22</v>
      </c>
      <c r="U41" s="3">
        <f>'[4]cap_facs_creds.out'!Y28</f>
        <v>0.22</v>
      </c>
      <c r="V41" s="3">
        <f>'[4]cap_facs_creds.out'!Z28</f>
        <v>0.22</v>
      </c>
      <c r="W41" s="3">
        <f>'[4]cap_facs_creds.out'!AA28</f>
        <v>0.23</v>
      </c>
      <c r="X41" s="3">
        <f>'[4]cap_facs_creds.out'!AB28</f>
        <v>0.23</v>
      </c>
      <c r="Y41" s="3">
        <f>'[4]cap_facs_creds.out'!AC28</f>
        <v>0.23</v>
      </c>
      <c r="Z41" s="3">
        <f>'[4]cap_facs_creds.out'!AD28</f>
        <v>0.24</v>
      </c>
      <c r="AA41" s="3">
        <f>'[4]cap_facs_creds.out'!AE28</f>
        <v>0.24</v>
      </c>
      <c r="AB41" s="53">
        <f>'[4]cap_facs_creds.out'!AF28</f>
        <v>0.24</v>
      </c>
    </row>
    <row r="42" spans="2:28" ht="12">
      <c r="B42" s="12">
        <v>11</v>
      </c>
      <c r="C42" s="3">
        <f>'[4]cap_facs_creds.out'!G29</f>
        <v>0.25</v>
      </c>
      <c r="D42" s="3">
        <f>'[4]cap_facs_creds.out'!H29</f>
        <v>0.26</v>
      </c>
      <c r="E42" s="3">
        <f>'[4]cap_facs_creds.out'!I29</f>
        <v>0.26</v>
      </c>
      <c r="F42" s="3">
        <f>'[4]cap_facs_creds.out'!J29</f>
        <v>0.26</v>
      </c>
      <c r="G42" s="3">
        <f>'[4]cap_facs_creds.out'!K29</f>
        <v>0.27</v>
      </c>
      <c r="H42" s="3">
        <f>'[4]cap_facs_creds.out'!L29</f>
        <v>0.27</v>
      </c>
      <c r="I42" s="3">
        <f>'[4]cap_facs_creds.out'!M29</f>
        <v>0.27</v>
      </c>
      <c r="J42" s="3">
        <f>'[4]cap_facs_creds.out'!N29</f>
        <v>0.28</v>
      </c>
      <c r="K42" s="3">
        <f>'[4]cap_facs_creds.out'!O29</f>
        <v>0.28</v>
      </c>
      <c r="L42" s="3">
        <f>'[4]cap_facs_creds.out'!P29</f>
        <v>0.28</v>
      </c>
      <c r="M42" s="3">
        <f>'[4]cap_facs_creds.out'!Q29</f>
        <v>0.29</v>
      </c>
      <c r="N42" s="3">
        <f>'[4]cap_facs_creds.out'!R29</f>
        <v>0.29</v>
      </c>
      <c r="O42" s="3">
        <f>'[4]cap_facs_creds.out'!S29</f>
        <v>0.29</v>
      </c>
      <c r="P42" s="3">
        <f>'[4]cap_facs_creds.out'!T29</f>
        <v>0.3</v>
      </c>
      <c r="Q42" s="3">
        <f>'[4]cap_facs_creds.out'!U29</f>
        <v>0.3</v>
      </c>
      <c r="R42" s="3">
        <f>'[4]cap_facs_creds.out'!V29</f>
        <v>0.3</v>
      </c>
      <c r="S42" s="3">
        <f>'[4]cap_facs_creds.out'!W29</f>
        <v>0.31</v>
      </c>
      <c r="T42" s="3">
        <f>'[4]cap_facs_creds.out'!X29</f>
        <v>0.31</v>
      </c>
      <c r="U42" s="3">
        <f>'[4]cap_facs_creds.out'!Y29</f>
        <v>0.31</v>
      </c>
      <c r="V42" s="3">
        <f>'[4]cap_facs_creds.out'!Z29</f>
        <v>0.32</v>
      </c>
      <c r="W42" s="3">
        <f>'[4]cap_facs_creds.out'!AA29</f>
        <v>0.32</v>
      </c>
      <c r="X42" s="3">
        <f>'[4]cap_facs_creds.out'!AB29</f>
        <v>0.32</v>
      </c>
      <c r="Y42" s="3">
        <f>'[4]cap_facs_creds.out'!AC29</f>
        <v>0.33</v>
      </c>
      <c r="Z42" s="3">
        <f>'[4]cap_facs_creds.out'!AD29</f>
        <v>0.33</v>
      </c>
      <c r="AA42" s="3">
        <f>'[4]cap_facs_creds.out'!AE29</f>
        <v>0.33</v>
      </c>
      <c r="AB42" s="53">
        <f>'[4]cap_facs_creds.out'!AF29</f>
        <v>0.34</v>
      </c>
    </row>
    <row r="43" spans="2:28" ht="12">
      <c r="B43" s="12">
        <v>12</v>
      </c>
      <c r="C43" s="3">
        <f>'[4]cap_facs_creds.out'!G30</f>
        <v>0.23</v>
      </c>
      <c r="D43" s="3">
        <f>'[4]cap_facs_creds.out'!H30</f>
        <v>0.23</v>
      </c>
      <c r="E43" s="3">
        <f>'[4]cap_facs_creds.out'!I30</f>
        <v>0.24</v>
      </c>
      <c r="F43" s="3">
        <f>'[4]cap_facs_creds.out'!J30</f>
        <v>0.24</v>
      </c>
      <c r="G43" s="3">
        <f>'[4]cap_facs_creds.out'!K30</f>
        <v>0.24</v>
      </c>
      <c r="H43" s="3">
        <f>'[4]cap_facs_creds.out'!L30</f>
        <v>0.25</v>
      </c>
      <c r="I43" s="3">
        <f>'[4]cap_facs_creds.out'!M30</f>
        <v>0.25</v>
      </c>
      <c r="J43" s="3">
        <f>'[4]cap_facs_creds.out'!N30</f>
        <v>0.25</v>
      </c>
      <c r="K43" s="3">
        <f>'[4]cap_facs_creds.out'!O30</f>
        <v>0.26</v>
      </c>
      <c r="L43" s="3">
        <f>'[4]cap_facs_creds.out'!P30</f>
        <v>0.26</v>
      </c>
      <c r="M43" s="3">
        <f>'[4]cap_facs_creds.out'!Q30</f>
        <v>0.26</v>
      </c>
      <c r="N43" s="3">
        <f>'[4]cap_facs_creds.out'!R30</f>
        <v>0.26</v>
      </c>
      <c r="O43" s="3">
        <f>'[4]cap_facs_creds.out'!S30</f>
        <v>0.27</v>
      </c>
      <c r="P43" s="3">
        <f>'[4]cap_facs_creds.out'!T30</f>
        <v>0.27</v>
      </c>
      <c r="Q43" s="3">
        <f>'[4]cap_facs_creds.out'!U30</f>
        <v>0.27</v>
      </c>
      <c r="R43" s="3">
        <f>'[4]cap_facs_creds.out'!V30</f>
        <v>0.28</v>
      </c>
      <c r="S43" s="3">
        <f>'[4]cap_facs_creds.out'!W30</f>
        <v>0.28</v>
      </c>
      <c r="T43" s="3">
        <f>'[4]cap_facs_creds.out'!X30</f>
        <v>0.28</v>
      </c>
      <c r="U43" s="3">
        <f>'[4]cap_facs_creds.out'!Y30</f>
        <v>0.29</v>
      </c>
      <c r="V43" s="3">
        <f>'[4]cap_facs_creds.out'!Z30</f>
        <v>0.29</v>
      </c>
      <c r="W43" s="3">
        <f>'[4]cap_facs_creds.out'!AA30</f>
        <v>0.29</v>
      </c>
      <c r="X43" s="3">
        <f>'[4]cap_facs_creds.out'!AB30</f>
        <v>0.3</v>
      </c>
      <c r="Y43" s="3">
        <f>'[4]cap_facs_creds.out'!AC30</f>
        <v>0.3</v>
      </c>
      <c r="Z43" s="3">
        <f>'[4]cap_facs_creds.out'!AD30</f>
        <v>0.3</v>
      </c>
      <c r="AA43" s="3">
        <f>'[4]cap_facs_creds.out'!AE30</f>
        <v>0.31</v>
      </c>
      <c r="AB43" s="53">
        <f>'[4]cap_facs_creds.out'!AF30</f>
        <v>0.31</v>
      </c>
    </row>
    <row r="44" spans="2:28" ht="12.75" thickBot="1">
      <c r="B44" s="13">
        <v>13</v>
      </c>
      <c r="C44" s="14">
        <f>'[4]cap_facs_creds.out'!G31</f>
        <v>0.25</v>
      </c>
      <c r="D44" s="14">
        <f>'[4]cap_facs_creds.out'!H31</f>
        <v>0.25</v>
      </c>
      <c r="E44" s="14">
        <f>'[4]cap_facs_creds.out'!I31</f>
        <v>0.26</v>
      </c>
      <c r="F44" s="14">
        <f>'[4]cap_facs_creds.out'!J31</f>
        <v>0.26</v>
      </c>
      <c r="G44" s="14">
        <f>'[4]cap_facs_creds.out'!K31</f>
        <v>0.26</v>
      </c>
      <c r="H44" s="14">
        <f>'[4]cap_facs_creds.out'!L31</f>
        <v>0.27</v>
      </c>
      <c r="I44" s="14">
        <f>'[4]cap_facs_creds.out'!M31</f>
        <v>0.27</v>
      </c>
      <c r="J44" s="14">
        <f>'[4]cap_facs_creds.out'!N31</f>
        <v>0.27</v>
      </c>
      <c r="K44" s="14">
        <f>'[4]cap_facs_creds.out'!O31</f>
        <v>0.28</v>
      </c>
      <c r="L44" s="14">
        <f>'[4]cap_facs_creds.out'!P31</f>
        <v>0.28</v>
      </c>
      <c r="M44" s="14">
        <f>'[4]cap_facs_creds.out'!Q31</f>
        <v>0.28</v>
      </c>
      <c r="N44" s="14">
        <f>'[4]cap_facs_creds.out'!R31</f>
        <v>0.29</v>
      </c>
      <c r="O44" s="14">
        <f>'[4]cap_facs_creds.out'!S31</f>
        <v>0.29</v>
      </c>
      <c r="P44" s="14">
        <f>'[4]cap_facs_creds.out'!T31</f>
        <v>0.3</v>
      </c>
      <c r="Q44" s="14">
        <f>'[4]cap_facs_creds.out'!U31</f>
        <v>0.3</v>
      </c>
      <c r="R44" s="14">
        <f>'[4]cap_facs_creds.out'!V31</f>
        <v>0.3</v>
      </c>
      <c r="S44" s="14">
        <f>'[4]cap_facs_creds.out'!W31</f>
        <v>0.31</v>
      </c>
      <c r="T44" s="14">
        <f>'[4]cap_facs_creds.out'!X31</f>
        <v>0.31</v>
      </c>
      <c r="U44" s="14">
        <f>'[4]cap_facs_creds.out'!Y31</f>
        <v>0.31</v>
      </c>
      <c r="V44" s="14">
        <f>'[4]cap_facs_creds.out'!Z31</f>
        <v>0.32</v>
      </c>
      <c r="W44" s="14">
        <f>'[4]cap_facs_creds.out'!AA31</f>
        <v>0.32</v>
      </c>
      <c r="X44" s="14">
        <f>'[4]cap_facs_creds.out'!AB31</f>
        <v>0.32</v>
      </c>
      <c r="Y44" s="14">
        <f>'[4]cap_facs_creds.out'!AC31</f>
        <v>0.33</v>
      </c>
      <c r="Z44" s="14">
        <f>'[4]cap_facs_creds.out'!AD31</f>
        <v>0.33</v>
      </c>
      <c r="AA44" s="14">
        <f>'[4]cap_facs_creds.out'!AE31</f>
        <v>0.33</v>
      </c>
      <c r="AB44" s="54">
        <f>'[4]cap_facs_creds.out'!AF31</f>
        <v>0.34</v>
      </c>
    </row>
    <row r="45" spans="2:3" ht="12">
      <c r="B45" s="1" t="s">
        <v>85</v>
      </c>
      <c r="C45" s="3"/>
    </row>
    <row r="46" spans="2:3" ht="12">
      <c r="B46" s="1" t="s">
        <v>86</v>
      </c>
      <c r="C46" s="3"/>
    </row>
    <row r="47" ht="12">
      <c r="B47" s="1" t="s">
        <v>94</v>
      </c>
    </row>
    <row r="48" ht="12.75" thickBot="1"/>
    <row r="49" spans="2:28" ht="12">
      <c r="B49" s="55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</row>
    <row r="50" spans="2:28" ht="18.75">
      <c r="B50" s="19" t="s">
        <v>27</v>
      </c>
      <c r="AB50" s="44"/>
    </row>
    <row r="51" spans="2:28" ht="12.75">
      <c r="B51" s="20" t="str">
        <f>B29</f>
        <v>  AEO99 REFERENCE CASE</v>
      </c>
      <c r="AB51" s="44"/>
    </row>
    <row r="52" spans="2:28" ht="12.75" thickBot="1">
      <c r="B52" s="21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</row>
    <row r="53" spans="2:28" ht="12.75" thickBot="1">
      <c r="B53" s="47" t="str">
        <f>B31</f>
        <v>Region</v>
      </c>
      <c r="C53" s="48">
        <f aca="true" t="shared" si="1" ref="C53:AB53">C31</f>
        <v>1995</v>
      </c>
      <c r="D53" s="48">
        <f t="shared" si="1"/>
        <v>1996</v>
      </c>
      <c r="E53" s="48">
        <f t="shared" si="1"/>
        <v>1997</v>
      </c>
      <c r="F53" s="48">
        <f t="shared" si="1"/>
        <v>1998</v>
      </c>
      <c r="G53" s="48">
        <f t="shared" si="1"/>
        <v>1999</v>
      </c>
      <c r="H53" s="48">
        <f t="shared" si="1"/>
        <v>2000</v>
      </c>
      <c r="I53" s="48">
        <f t="shared" si="1"/>
        <v>2001</v>
      </c>
      <c r="J53" s="48">
        <f t="shared" si="1"/>
        <v>2002</v>
      </c>
      <c r="K53" s="48">
        <f t="shared" si="1"/>
        <v>2003</v>
      </c>
      <c r="L53" s="48">
        <f t="shared" si="1"/>
        <v>2004</v>
      </c>
      <c r="M53" s="48">
        <f t="shared" si="1"/>
        <v>2005</v>
      </c>
      <c r="N53" s="48">
        <f t="shared" si="1"/>
        <v>2006</v>
      </c>
      <c r="O53" s="48">
        <f t="shared" si="1"/>
        <v>2007</v>
      </c>
      <c r="P53" s="48">
        <f t="shared" si="1"/>
        <v>2008</v>
      </c>
      <c r="Q53" s="48">
        <f t="shared" si="1"/>
        <v>2009</v>
      </c>
      <c r="R53" s="48">
        <f t="shared" si="1"/>
        <v>2010</v>
      </c>
      <c r="S53" s="48">
        <f t="shared" si="1"/>
        <v>2011</v>
      </c>
      <c r="T53" s="48">
        <f t="shared" si="1"/>
        <v>2012</v>
      </c>
      <c r="U53" s="48">
        <f t="shared" si="1"/>
        <v>2013</v>
      </c>
      <c r="V53" s="48">
        <f t="shared" si="1"/>
        <v>2014</v>
      </c>
      <c r="W53" s="48">
        <f t="shared" si="1"/>
        <v>2015</v>
      </c>
      <c r="X53" s="48">
        <f t="shared" si="1"/>
        <v>2016</v>
      </c>
      <c r="Y53" s="48">
        <f t="shared" si="1"/>
        <v>2017</v>
      </c>
      <c r="Z53" s="48">
        <f t="shared" si="1"/>
        <v>2018</v>
      </c>
      <c r="AA53" s="48">
        <f t="shared" si="1"/>
        <v>2019</v>
      </c>
      <c r="AB53" s="49">
        <f t="shared" si="1"/>
        <v>2020</v>
      </c>
    </row>
    <row r="54" spans="2:28" ht="12">
      <c r="B54" s="12">
        <f aca="true" t="shared" si="2" ref="B54:B66">B32</f>
        <v>1</v>
      </c>
      <c r="C54" s="3">
        <f aca="true" t="shared" si="3" ref="C54:AB54">C32/C9</f>
        <v>0.923076923076923</v>
      </c>
      <c r="D54" s="3">
        <f t="shared" si="3"/>
        <v>0.8888888888888888</v>
      </c>
      <c r="E54" s="3">
        <f t="shared" si="3"/>
        <v>0.9259259259259258</v>
      </c>
      <c r="F54" s="3">
        <f t="shared" si="3"/>
        <v>0.8928571428571428</v>
      </c>
      <c r="G54" s="3">
        <f t="shared" si="3"/>
        <v>0.9285714285714285</v>
      </c>
      <c r="H54" s="3">
        <f t="shared" si="3"/>
        <v>0.8965517241379312</v>
      </c>
      <c r="I54" s="3">
        <f t="shared" si="3"/>
        <v>0.8965517241379312</v>
      </c>
      <c r="J54" s="3">
        <f t="shared" si="3"/>
        <v>0.9310344827586208</v>
      </c>
      <c r="K54" s="3">
        <f t="shared" si="3"/>
        <v>0.9000000000000001</v>
      </c>
      <c r="L54" s="3">
        <f t="shared" si="3"/>
        <v>0.9000000000000001</v>
      </c>
      <c r="M54" s="3">
        <f t="shared" si="3"/>
        <v>0.903225806451613</v>
      </c>
      <c r="N54" s="3">
        <f t="shared" si="3"/>
        <v>0.903225806451613</v>
      </c>
      <c r="O54" s="3">
        <f t="shared" si="3"/>
        <v>0.903225806451613</v>
      </c>
      <c r="P54" s="3">
        <f t="shared" si="3"/>
        <v>0.9062499999999999</v>
      </c>
      <c r="Q54" s="3">
        <f t="shared" si="3"/>
        <v>0.9062499999999999</v>
      </c>
      <c r="R54" s="3">
        <f t="shared" si="3"/>
        <v>0.9090909090909091</v>
      </c>
      <c r="S54" s="3">
        <f t="shared" si="3"/>
        <v>0.9090909090909091</v>
      </c>
      <c r="T54" s="3">
        <f t="shared" si="3"/>
        <v>0.9090909090909091</v>
      </c>
      <c r="U54" s="3">
        <f t="shared" si="3"/>
        <v>0.9117647058823529</v>
      </c>
      <c r="V54" s="3">
        <f t="shared" si="3"/>
        <v>0.9117647058823529</v>
      </c>
      <c r="W54" s="3">
        <f t="shared" si="3"/>
        <v>0.8857142857142858</v>
      </c>
      <c r="X54" s="3">
        <f t="shared" si="3"/>
        <v>0.9142857142857144</v>
      </c>
      <c r="Y54" s="3">
        <f t="shared" si="3"/>
        <v>0.9142857142857144</v>
      </c>
      <c r="Z54" s="3">
        <f t="shared" si="3"/>
        <v>0.888888888888889</v>
      </c>
      <c r="AA54" s="3">
        <f t="shared" si="3"/>
        <v>0.9166666666666667</v>
      </c>
      <c r="AB54" s="53">
        <f t="shared" si="3"/>
        <v>0.891891891891892</v>
      </c>
    </row>
    <row r="55" spans="2:28" ht="12">
      <c r="B55" s="12">
        <f t="shared" si="2"/>
        <v>2</v>
      </c>
      <c r="C55" s="3">
        <f aca="true" t="shared" si="4" ref="C55:AB55">C33/C10</f>
        <v>0.7391304347826088</v>
      </c>
      <c r="D55" s="3">
        <f t="shared" si="4"/>
        <v>0.7083333333333334</v>
      </c>
      <c r="E55" s="3">
        <f t="shared" si="4"/>
        <v>0.75</v>
      </c>
      <c r="F55" s="3">
        <f t="shared" si="4"/>
        <v>0.72</v>
      </c>
      <c r="G55" s="3">
        <f t="shared" si="4"/>
        <v>0.72</v>
      </c>
      <c r="H55" s="3">
        <f t="shared" si="4"/>
        <v>0.6923076923076923</v>
      </c>
      <c r="I55" s="3">
        <f t="shared" si="4"/>
        <v>0.7307692307692307</v>
      </c>
      <c r="J55" s="3">
        <f t="shared" si="4"/>
        <v>0.7307692307692307</v>
      </c>
      <c r="K55" s="3">
        <f t="shared" si="4"/>
        <v>0.7037037037037037</v>
      </c>
      <c r="L55" s="3">
        <f t="shared" si="4"/>
        <v>0.7407407407407407</v>
      </c>
      <c r="M55" s="3">
        <f t="shared" si="4"/>
        <v>0.7142857142857143</v>
      </c>
      <c r="N55" s="3">
        <f t="shared" si="4"/>
        <v>0.7142857142857143</v>
      </c>
      <c r="O55" s="3">
        <f t="shared" si="4"/>
        <v>0.7142857142857143</v>
      </c>
      <c r="P55" s="3">
        <f t="shared" si="4"/>
        <v>0.7241379310344828</v>
      </c>
      <c r="Q55" s="3">
        <f t="shared" si="4"/>
        <v>0.7241379310344828</v>
      </c>
      <c r="R55" s="3">
        <f t="shared" si="4"/>
        <v>0.7</v>
      </c>
      <c r="S55" s="3">
        <f t="shared" si="4"/>
        <v>0.7333333333333334</v>
      </c>
      <c r="T55" s="3">
        <f t="shared" si="4"/>
        <v>0.7333333333333334</v>
      </c>
      <c r="U55" s="3">
        <f t="shared" si="4"/>
        <v>0.7096774193548387</v>
      </c>
      <c r="V55" s="3">
        <f t="shared" si="4"/>
        <v>0.7096774193548387</v>
      </c>
      <c r="W55" s="3">
        <f t="shared" si="4"/>
        <v>0.71875</v>
      </c>
      <c r="X55" s="3">
        <f t="shared" si="4"/>
        <v>0.71875</v>
      </c>
      <c r="Y55" s="3">
        <f t="shared" si="4"/>
        <v>0.71875</v>
      </c>
      <c r="Z55" s="3">
        <f t="shared" si="4"/>
        <v>0.7272727272727272</v>
      </c>
      <c r="AA55" s="3">
        <f t="shared" si="4"/>
        <v>0.7272727272727272</v>
      </c>
      <c r="AB55" s="53">
        <f t="shared" si="4"/>
        <v>0.7058823529411764</v>
      </c>
    </row>
    <row r="56" spans="2:28" ht="12">
      <c r="B56" s="12">
        <f t="shared" si="2"/>
        <v>3</v>
      </c>
      <c r="C56" s="3">
        <f aca="true" t="shared" si="5" ref="C56:AB56">C34/C11</f>
        <v>0.5652173913043478</v>
      </c>
      <c r="D56" s="3">
        <f t="shared" si="5"/>
        <v>0.5833333333333334</v>
      </c>
      <c r="E56" s="3">
        <f t="shared" si="5"/>
        <v>0.5833333333333334</v>
      </c>
      <c r="F56" s="3">
        <f t="shared" si="5"/>
        <v>0.56</v>
      </c>
      <c r="G56" s="3">
        <f t="shared" si="5"/>
        <v>0.56</v>
      </c>
      <c r="H56" s="3">
        <f t="shared" si="5"/>
        <v>0.5769230769230769</v>
      </c>
      <c r="I56" s="3">
        <f t="shared" si="5"/>
        <v>0.5769230769230769</v>
      </c>
      <c r="J56" s="3">
        <f t="shared" si="5"/>
        <v>0.5769230769230769</v>
      </c>
      <c r="K56" s="3">
        <f t="shared" si="5"/>
        <v>0.5555555555555555</v>
      </c>
      <c r="L56" s="3">
        <f t="shared" si="5"/>
        <v>0.5555555555555555</v>
      </c>
      <c r="M56" s="3">
        <f t="shared" si="5"/>
        <v>0.5714285714285714</v>
      </c>
      <c r="N56" s="3">
        <f t="shared" si="5"/>
        <v>0.5714285714285714</v>
      </c>
      <c r="O56" s="3">
        <f t="shared" si="5"/>
        <v>0.5714285714285714</v>
      </c>
      <c r="P56" s="3">
        <f t="shared" si="5"/>
        <v>0.5517241379310346</v>
      </c>
      <c r="Q56" s="3">
        <f t="shared" si="5"/>
        <v>0.5862068965517242</v>
      </c>
      <c r="R56" s="3">
        <f t="shared" si="5"/>
        <v>0.5666666666666668</v>
      </c>
      <c r="S56" s="3">
        <f t="shared" si="5"/>
        <v>0.5666666666666668</v>
      </c>
      <c r="T56" s="3">
        <f t="shared" si="5"/>
        <v>0.5666666666666668</v>
      </c>
      <c r="U56" s="3">
        <f t="shared" si="5"/>
        <v>0.5806451612903225</v>
      </c>
      <c r="V56" s="3">
        <f t="shared" si="5"/>
        <v>0.5806451612903225</v>
      </c>
      <c r="W56" s="3">
        <f t="shared" si="5"/>
        <v>0.5625</v>
      </c>
      <c r="X56" s="3">
        <f t="shared" si="5"/>
        <v>0.5625</v>
      </c>
      <c r="Y56" s="3">
        <f t="shared" si="5"/>
        <v>0.5625</v>
      </c>
      <c r="Z56" s="3">
        <f t="shared" si="5"/>
        <v>0.5757575757575757</v>
      </c>
      <c r="AA56" s="3">
        <f t="shared" si="5"/>
        <v>0.5757575757575757</v>
      </c>
      <c r="AB56" s="53">
        <f t="shared" si="5"/>
        <v>0.5588235294117647</v>
      </c>
    </row>
    <row r="57" spans="2:28" ht="12">
      <c r="B57" s="12">
        <f t="shared" si="2"/>
        <v>4</v>
      </c>
      <c r="C57" s="3">
        <f aca="true" t="shared" si="6" ref="C57:AB57">C35/C12</f>
        <v>0.7826086956521738</v>
      </c>
      <c r="D57" s="3">
        <f t="shared" si="6"/>
        <v>0.7916666666666667</v>
      </c>
      <c r="E57" s="3">
        <f t="shared" si="6"/>
        <v>0.7916666666666667</v>
      </c>
      <c r="F57" s="3">
        <f t="shared" si="6"/>
        <v>0.76</v>
      </c>
      <c r="G57" s="3">
        <f t="shared" si="6"/>
        <v>0.8</v>
      </c>
      <c r="H57" s="3">
        <f t="shared" si="6"/>
        <v>0.7692307692307693</v>
      </c>
      <c r="I57" s="3">
        <f t="shared" si="6"/>
        <v>0.7692307692307693</v>
      </c>
      <c r="J57" s="3">
        <f t="shared" si="6"/>
        <v>0.7692307692307693</v>
      </c>
      <c r="K57" s="3">
        <f t="shared" si="6"/>
        <v>0.7777777777777777</v>
      </c>
      <c r="L57" s="3">
        <f t="shared" si="6"/>
        <v>0.7777777777777777</v>
      </c>
      <c r="M57" s="3">
        <f t="shared" si="6"/>
        <v>0.7777777777777777</v>
      </c>
      <c r="N57" s="3">
        <f t="shared" si="6"/>
        <v>0.7857142857142857</v>
      </c>
      <c r="O57" s="3">
        <f t="shared" si="6"/>
        <v>0.7857142857142857</v>
      </c>
      <c r="P57" s="3">
        <f t="shared" si="6"/>
        <v>0.7586206896551725</v>
      </c>
      <c r="Q57" s="3">
        <f t="shared" si="6"/>
        <v>0.7931034482758622</v>
      </c>
      <c r="R57" s="3">
        <f t="shared" si="6"/>
        <v>0.7931034482758622</v>
      </c>
      <c r="S57" s="3">
        <f t="shared" si="6"/>
        <v>0.7666666666666667</v>
      </c>
      <c r="T57" s="3">
        <f t="shared" si="6"/>
        <v>0.8</v>
      </c>
      <c r="U57" s="3">
        <f t="shared" si="6"/>
        <v>0.7741935483870968</v>
      </c>
      <c r="V57" s="3">
        <f t="shared" si="6"/>
        <v>0.7741935483870968</v>
      </c>
      <c r="W57" s="3">
        <f t="shared" si="6"/>
        <v>0.7741935483870968</v>
      </c>
      <c r="X57" s="3">
        <f t="shared" si="6"/>
        <v>0.78125</v>
      </c>
      <c r="Y57" s="3">
        <f t="shared" si="6"/>
        <v>0.78125</v>
      </c>
      <c r="Z57" s="3">
        <f t="shared" si="6"/>
        <v>0.7575757575757576</v>
      </c>
      <c r="AA57" s="3">
        <f t="shared" si="6"/>
        <v>0.7878787878787878</v>
      </c>
      <c r="AB57" s="53">
        <f t="shared" si="6"/>
        <v>0.7878787878787878</v>
      </c>
    </row>
    <row r="58" spans="2:28" ht="12">
      <c r="B58" s="12">
        <f t="shared" si="2"/>
        <v>5</v>
      </c>
      <c r="C58" s="3">
        <f aca="true" t="shared" si="7" ref="C58:AB58">C36/C13</f>
        <v>0.8076923076923076</v>
      </c>
      <c r="D58" s="3">
        <f t="shared" si="7"/>
        <v>0.8148148148148148</v>
      </c>
      <c r="E58" s="3">
        <f t="shared" si="7"/>
        <v>0.8148148148148148</v>
      </c>
      <c r="F58" s="3">
        <f t="shared" si="7"/>
        <v>0.7857142857142857</v>
      </c>
      <c r="G58" s="3">
        <f t="shared" si="7"/>
        <v>0.8214285714285714</v>
      </c>
      <c r="H58" s="3">
        <f t="shared" si="7"/>
        <v>0.7931034482758622</v>
      </c>
      <c r="I58" s="3">
        <f t="shared" si="7"/>
        <v>0.7931034482758622</v>
      </c>
      <c r="J58" s="3">
        <f t="shared" si="7"/>
        <v>0.7931034482758622</v>
      </c>
      <c r="K58" s="3">
        <f t="shared" si="7"/>
        <v>0.8</v>
      </c>
      <c r="L58" s="3">
        <f t="shared" si="7"/>
        <v>0.8</v>
      </c>
      <c r="M58" s="3">
        <f t="shared" si="7"/>
        <v>0.7741935483870968</v>
      </c>
      <c r="N58" s="3">
        <f t="shared" si="7"/>
        <v>0.8064516129032259</v>
      </c>
      <c r="O58" s="3">
        <f t="shared" si="7"/>
        <v>0.8064516129032259</v>
      </c>
      <c r="P58" s="3">
        <f t="shared" si="7"/>
        <v>0.78125</v>
      </c>
      <c r="Q58" s="3">
        <f t="shared" si="7"/>
        <v>0.8125</v>
      </c>
      <c r="R58" s="3">
        <f t="shared" si="7"/>
        <v>0.7878787878787878</v>
      </c>
      <c r="S58" s="3">
        <f t="shared" si="7"/>
        <v>0.7878787878787878</v>
      </c>
      <c r="T58" s="3">
        <f t="shared" si="7"/>
        <v>0.8181818181818182</v>
      </c>
      <c r="U58" s="3">
        <f t="shared" si="7"/>
        <v>0.7941176470588235</v>
      </c>
      <c r="V58" s="3">
        <f t="shared" si="7"/>
        <v>0.7941176470588235</v>
      </c>
      <c r="W58" s="3">
        <f t="shared" si="7"/>
        <v>0.8000000000000002</v>
      </c>
      <c r="X58" s="3">
        <f t="shared" si="7"/>
        <v>0.8000000000000002</v>
      </c>
      <c r="Y58" s="3">
        <f t="shared" si="7"/>
        <v>0.8000000000000002</v>
      </c>
      <c r="Z58" s="3">
        <f t="shared" si="7"/>
        <v>0.8055555555555556</v>
      </c>
      <c r="AA58" s="3">
        <f t="shared" si="7"/>
        <v>0.8055555555555556</v>
      </c>
      <c r="AB58" s="53">
        <f t="shared" si="7"/>
        <v>0.7837837837837838</v>
      </c>
    </row>
    <row r="59" spans="2:28" ht="12">
      <c r="B59" s="12">
        <f t="shared" si="2"/>
        <v>6</v>
      </c>
      <c r="C59" s="3">
        <f aca="true" t="shared" si="8" ref="C59:AB59">C37/C14</f>
        <v>0.7307692307692307</v>
      </c>
      <c r="D59" s="3">
        <f t="shared" si="8"/>
        <v>0.7037037037037037</v>
      </c>
      <c r="E59" s="3">
        <f t="shared" si="8"/>
        <v>0.7407407407407407</v>
      </c>
      <c r="F59" s="3">
        <f t="shared" si="8"/>
        <v>0.7142857142857143</v>
      </c>
      <c r="G59" s="3">
        <f t="shared" si="8"/>
        <v>0.7142857142857143</v>
      </c>
      <c r="H59" s="3">
        <f t="shared" si="8"/>
        <v>0.7241379310344828</v>
      </c>
      <c r="I59" s="3">
        <f t="shared" si="8"/>
        <v>0.7241379310344828</v>
      </c>
      <c r="J59" s="3">
        <f t="shared" si="8"/>
        <v>0.7241379310344828</v>
      </c>
      <c r="K59" s="3">
        <f t="shared" si="8"/>
        <v>0.7</v>
      </c>
      <c r="L59" s="3">
        <f t="shared" si="8"/>
        <v>0.7333333333333334</v>
      </c>
      <c r="M59" s="3">
        <f t="shared" si="8"/>
        <v>0.7333333333333334</v>
      </c>
      <c r="N59" s="3">
        <f t="shared" si="8"/>
        <v>0.7096774193548387</v>
      </c>
      <c r="O59" s="3">
        <f t="shared" si="8"/>
        <v>0.7419354838709677</v>
      </c>
      <c r="P59" s="3">
        <f t="shared" si="8"/>
        <v>0.71875</v>
      </c>
      <c r="Q59" s="3">
        <f t="shared" si="8"/>
        <v>0.71875</v>
      </c>
      <c r="R59" s="3">
        <f t="shared" si="8"/>
        <v>0.71875</v>
      </c>
      <c r="S59" s="3">
        <f t="shared" si="8"/>
        <v>0.7272727272727272</v>
      </c>
      <c r="T59" s="3">
        <f t="shared" si="8"/>
        <v>0.7272727272727272</v>
      </c>
      <c r="U59" s="3">
        <f t="shared" si="8"/>
        <v>0.7058823529411764</v>
      </c>
      <c r="V59" s="3">
        <f t="shared" si="8"/>
        <v>0.7352941176470588</v>
      </c>
      <c r="W59" s="3">
        <f t="shared" si="8"/>
        <v>0.7352941176470588</v>
      </c>
      <c r="X59" s="3">
        <f t="shared" si="8"/>
        <v>0.7142857142857143</v>
      </c>
      <c r="Y59" s="3">
        <f t="shared" si="8"/>
        <v>0.7428571428571429</v>
      </c>
      <c r="Z59" s="3">
        <f t="shared" si="8"/>
        <v>0.7222222222222223</v>
      </c>
      <c r="AA59" s="3">
        <f t="shared" si="8"/>
        <v>0.7222222222222223</v>
      </c>
      <c r="AB59" s="53">
        <f t="shared" si="8"/>
        <v>0.7222222222222223</v>
      </c>
    </row>
    <row r="60" spans="2:28" ht="12">
      <c r="B60" s="12">
        <f t="shared" si="2"/>
        <v>7</v>
      </c>
      <c r="C60" s="3">
        <f aca="true" t="shared" si="9" ref="C60:AB60">C38/C15</f>
        <v>0.7931034482758622</v>
      </c>
      <c r="D60" s="3">
        <f t="shared" si="9"/>
        <v>0.7666666666666667</v>
      </c>
      <c r="E60" s="3">
        <f t="shared" si="9"/>
        <v>0.8</v>
      </c>
      <c r="F60" s="3">
        <f t="shared" si="9"/>
        <v>0.7741935483870968</v>
      </c>
      <c r="G60" s="3">
        <f t="shared" si="9"/>
        <v>0.7741935483870968</v>
      </c>
      <c r="H60" s="3">
        <f t="shared" si="9"/>
        <v>0.8064516129032259</v>
      </c>
      <c r="I60" s="3">
        <f t="shared" si="9"/>
        <v>0.78125</v>
      </c>
      <c r="J60" s="3">
        <f t="shared" si="9"/>
        <v>0.78125</v>
      </c>
      <c r="K60" s="3">
        <f t="shared" si="9"/>
        <v>0.7878787878787878</v>
      </c>
      <c r="L60" s="3">
        <f t="shared" si="9"/>
        <v>0.7878787878787878</v>
      </c>
      <c r="M60" s="3">
        <f t="shared" si="9"/>
        <v>0.7878787878787878</v>
      </c>
      <c r="N60" s="3">
        <f t="shared" si="9"/>
        <v>0.7647058823529411</v>
      </c>
      <c r="O60" s="3">
        <f t="shared" si="9"/>
        <v>0.7941176470588235</v>
      </c>
      <c r="P60" s="3">
        <f t="shared" si="9"/>
        <v>0.7714285714285716</v>
      </c>
      <c r="Q60" s="3">
        <f t="shared" si="9"/>
        <v>0.7714285714285716</v>
      </c>
      <c r="R60" s="3">
        <f t="shared" si="9"/>
        <v>0.8000000000000002</v>
      </c>
      <c r="S60" s="3">
        <f t="shared" si="9"/>
        <v>0.7777777777777779</v>
      </c>
      <c r="T60" s="3">
        <f t="shared" si="9"/>
        <v>0.7777777777777779</v>
      </c>
      <c r="U60" s="3">
        <f t="shared" si="9"/>
        <v>0.7837837837837838</v>
      </c>
      <c r="V60" s="3">
        <f t="shared" si="9"/>
        <v>0.7837837837837838</v>
      </c>
      <c r="W60" s="3">
        <f t="shared" si="9"/>
        <v>0.7837837837837838</v>
      </c>
      <c r="X60" s="3">
        <f t="shared" si="9"/>
        <v>0.7894736842105263</v>
      </c>
      <c r="Y60" s="3">
        <f t="shared" si="9"/>
        <v>0.7894736842105263</v>
      </c>
      <c r="Z60" s="3">
        <f t="shared" si="9"/>
        <v>0.7692307692307692</v>
      </c>
      <c r="AA60" s="3">
        <f t="shared" si="9"/>
        <v>0.7948717948717948</v>
      </c>
      <c r="AB60" s="53">
        <f t="shared" si="9"/>
        <v>0.7948717948717948</v>
      </c>
    </row>
    <row r="61" spans="2:28" ht="12">
      <c r="B61" s="12">
        <f t="shared" si="2"/>
        <v>8</v>
      </c>
      <c r="C61" s="3">
        <f aca="true" t="shared" si="10" ref="C61:AB61">C39/C16</f>
        <v>0.5652173913043478</v>
      </c>
      <c r="D61" s="3">
        <f t="shared" si="10"/>
        <v>0.5416666666666667</v>
      </c>
      <c r="E61" s="3">
        <f t="shared" si="10"/>
        <v>0.5416666666666667</v>
      </c>
      <c r="F61" s="3">
        <f t="shared" si="10"/>
        <v>0.52</v>
      </c>
      <c r="G61" s="3">
        <f t="shared" si="10"/>
        <v>0.56</v>
      </c>
      <c r="H61" s="3">
        <f t="shared" si="10"/>
        <v>0.5384615384615385</v>
      </c>
      <c r="I61" s="3">
        <f t="shared" si="10"/>
        <v>0.5384615384615385</v>
      </c>
      <c r="J61" s="3">
        <f t="shared" si="10"/>
        <v>0.5384615384615385</v>
      </c>
      <c r="K61" s="3">
        <f t="shared" si="10"/>
        <v>0.5555555555555555</v>
      </c>
      <c r="L61" s="3">
        <f t="shared" si="10"/>
        <v>0.5555555555555555</v>
      </c>
      <c r="M61" s="3">
        <f t="shared" si="10"/>
        <v>0.5357142857142857</v>
      </c>
      <c r="N61" s="3">
        <f t="shared" si="10"/>
        <v>0.5357142857142857</v>
      </c>
      <c r="O61" s="3">
        <f t="shared" si="10"/>
        <v>0.5357142857142857</v>
      </c>
      <c r="P61" s="3">
        <f t="shared" si="10"/>
        <v>0.5517241379310346</v>
      </c>
      <c r="Q61" s="3">
        <f t="shared" si="10"/>
        <v>0.5517241379310346</v>
      </c>
      <c r="R61" s="3">
        <f t="shared" si="10"/>
        <v>0.5333333333333333</v>
      </c>
      <c r="S61" s="3">
        <f t="shared" si="10"/>
        <v>0.5333333333333333</v>
      </c>
      <c r="T61" s="3">
        <f t="shared" si="10"/>
        <v>0.5666666666666668</v>
      </c>
      <c r="U61" s="3">
        <f t="shared" si="10"/>
        <v>0.5483870967741936</v>
      </c>
      <c r="V61" s="3">
        <f t="shared" si="10"/>
        <v>0.5483870967741936</v>
      </c>
      <c r="W61" s="3">
        <f t="shared" si="10"/>
        <v>0.53125</v>
      </c>
      <c r="X61" s="3">
        <f t="shared" si="10"/>
        <v>0.53125</v>
      </c>
      <c r="Y61" s="3">
        <f t="shared" si="10"/>
        <v>0.5625</v>
      </c>
      <c r="Z61" s="3">
        <f t="shared" si="10"/>
        <v>0.5454545454545454</v>
      </c>
      <c r="AA61" s="3">
        <f t="shared" si="10"/>
        <v>0.5454545454545454</v>
      </c>
      <c r="AB61" s="53">
        <f t="shared" si="10"/>
        <v>0.5294117647058822</v>
      </c>
    </row>
    <row r="62" spans="2:28" ht="12">
      <c r="B62" s="12">
        <f t="shared" si="2"/>
        <v>9</v>
      </c>
      <c r="C62" s="3">
        <f aca="true" t="shared" si="11" ref="C62:AB62">C40/C17</f>
        <v>0.9310344827586208</v>
      </c>
      <c r="D62" s="3">
        <f t="shared" si="11"/>
        <v>0.9333333333333335</v>
      </c>
      <c r="E62" s="3">
        <f t="shared" si="11"/>
        <v>0.9333333333333335</v>
      </c>
      <c r="F62" s="3">
        <f t="shared" si="11"/>
        <v>0.9354838709677419</v>
      </c>
      <c r="G62" s="3">
        <f t="shared" si="11"/>
        <v>0.9354838709677419</v>
      </c>
      <c r="H62" s="3">
        <f t="shared" si="11"/>
        <v>0.9375</v>
      </c>
      <c r="I62" s="3">
        <f t="shared" si="11"/>
        <v>0.9375</v>
      </c>
      <c r="J62" s="3">
        <f t="shared" si="11"/>
        <v>0.9375</v>
      </c>
      <c r="K62" s="3">
        <f t="shared" si="11"/>
        <v>0.9393939393939393</v>
      </c>
      <c r="L62" s="3">
        <f t="shared" si="11"/>
        <v>0.9393939393939393</v>
      </c>
      <c r="M62" s="3">
        <f t="shared" si="11"/>
        <v>0.9117647058823529</v>
      </c>
      <c r="N62" s="3">
        <f t="shared" si="11"/>
        <v>0.9411764705882353</v>
      </c>
      <c r="O62" s="3">
        <f t="shared" si="11"/>
        <v>0.9411764705882353</v>
      </c>
      <c r="P62" s="3">
        <f t="shared" si="11"/>
        <v>0.942857142857143</v>
      </c>
      <c r="Q62" s="3">
        <f t="shared" si="11"/>
        <v>0.942857142857143</v>
      </c>
      <c r="R62" s="3">
        <f t="shared" si="11"/>
        <v>0.9166666666666667</v>
      </c>
      <c r="S62" s="3">
        <f t="shared" si="11"/>
        <v>0.9444444444444445</v>
      </c>
      <c r="T62" s="3">
        <f t="shared" si="11"/>
        <v>0.9444444444444445</v>
      </c>
      <c r="U62" s="3">
        <f t="shared" si="11"/>
        <v>0.918918918918919</v>
      </c>
      <c r="V62" s="3">
        <f t="shared" si="11"/>
        <v>0.9459459459459459</v>
      </c>
      <c r="W62" s="3">
        <f t="shared" si="11"/>
        <v>0.9210526315789473</v>
      </c>
      <c r="X62" s="3">
        <f t="shared" si="11"/>
        <v>0.9473684210526315</v>
      </c>
      <c r="Y62" s="3">
        <f t="shared" si="11"/>
        <v>0.942857142857143</v>
      </c>
      <c r="Z62" s="3">
        <f t="shared" si="11"/>
        <v>0.9444444444444445</v>
      </c>
      <c r="AA62" s="3">
        <f t="shared" si="11"/>
        <v>0.9444444444444445</v>
      </c>
      <c r="AB62" s="53">
        <f t="shared" si="11"/>
        <v>0.918918918918919</v>
      </c>
    </row>
    <row r="63" spans="2:28" ht="12">
      <c r="B63" s="12">
        <f t="shared" si="2"/>
        <v>10</v>
      </c>
      <c r="C63" s="3">
        <f aca="true" t="shared" si="12" ref="C63:AB63">C41/C18</f>
        <v>0.7391304347826088</v>
      </c>
      <c r="D63" s="3">
        <f t="shared" si="12"/>
        <v>0.7083333333333334</v>
      </c>
      <c r="E63" s="3">
        <f t="shared" si="12"/>
        <v>0.75</v>
      </c>
      <c r="F63" s="3">
        <f t="shared" si="12"/>
        <v>0.72</v>
      </c>
      <c r="G63" s="3">
        <f t="shared" si="12"/>
        <v>0.72</v>
      </c>
      <c r="H63" s="3">
        <f t="shared" si="12"/>
        <v>0.6923076923076923</v>
      </c>
      <c r="I63" s="3">
        <f t="shared" si="12"/>
        <v>0.7307692307692307</v>
      </c>
      <c r="J63" s="3">
        <f t="shared" si="12"/>
        <v>0.7307692307692307</v>
      </c>
      <c r="K63" s="3">
        <f t="shared" si="12"/>
        <v>0.7037037037037037</v>
      </c>
      <c r="L63" s="3">
        <f t="shared" si="12"/>
        <v>0.7407407407407407</v>
      </c>
      <c r="M63" s="3">
        <f t="shared" si="12"/>
        <v>0.7142857142857143</v>
      </c>
      <c r="N63" s="3">
        <f t="shared" si="12"/>
        <v>0.7142857142857143</v>
      </c>
      <c r="O63" s="3">
        <f t="shared" si="12"/>
        <v>0.7142857142857143</v>
      </c>
      <c r="P63" s="3">
        <f t="shared" si="12"/>
        <v>0.7241379310344828</v>
      </c>
      <c r="Q63" s="3">
        <f t="shared" si="12"/>
        <v>0.7241379310344828</v>
      </c>
      <c r="R63" s="3">
        <f t="shared" si="12"/>
        <v>0.7</v>
      </c>
      <c r="S63" s="3">
        <f t="shared" si="12"/>
        <v>0.7333333333333334</v>
      </c>
      <c r="T63" s="3">
        <f t="shared" si="12"/>
        <v>0.7333333333333334</v>
      </c>
      <c r="U63" s="3">
        <f t="shared" si="12"/>
        <v>0.7096774193548387</v>
      </c>
      <c r="V63" s="3">
        <f t="shared" si="12"/>
        <v>0.7096774193548387</v>
      </c>
      <c r="W63" s="3">
        <f t="shared" si="12"/>
        <v>0.71875</v>
      </c>
      <c r="X63" s="3">
        <f t="shared" si="12"/>
        <v>0.71875</v>
      </c>
      <c r="Y63" s="3">
        <f t="shared" si="12"/>
        <v>0.71875</v>
      </c>
      <c r="Z63" s="3">
        <f t="shared" si="12"/>
        <v>0.7272727272727272</v>
      </c>
      <c r="AA63" s="3">
        <f t="shared" si="12"/>
        <v>0.7272727272727272</v>
      </c>
      <c r="AB63" s="53">
        <f t="shared" si="12"/>
        <v>0.7058823529411764</v>
      </c>
    </row>
    <row r="64" spans="2:28" ht="12">
      <c r="B64" s="12">
        <f t="shared" si="2"/>
        <v>11</v>
      </c>
      <c r="C64" s="3">
        <f aca="true" t="shared" si="13" ref="C64:AB64">C42/C19</f>
        <v>0.8620689655172414</v>
      </c>
      <c r="D64" s="3">
        <f t="shared" si="13"/>
        <v>0.8666666666666667</v>
      </c>
      <c r="E64" s="3">
        <f t="shared" si="13"/>
        <v>0.8666666666666667</v>
      </c>
      <c r="F64" s="3">
        <f t="shared" si="13"/>
        <v>0.8387096774193549</v>
      </c>
      <c r="G64" s="3">
        <f t="shared" si="13"/>
        <v>0.870967741935484</v>
      </c>
      <c r="H64" s="3">
        <f t="shared" si="13"/>
        <v>0.870967741935484</v>
      </c>
      <c r="I64" s="3">
        <f t="shared" si="13"/>
        <v>0.84375</v>
      </c>
      <c r="J64" s="3">
        <f t="shared" si="13"/>
        <v>0.8750000000000001</v>
      </c>
      <c r="K64" s="3">
        <f t="shared" si="13"/>
        <v>0.8484848484848485</v>
      </c>
      <c r="L64" s="3">
        <f t="shared" si="13"/>
        <v>0.8484848484848485</v>
      </c>
      <c r="M64" s="3">
        <f t="shared" si="13"/>
        <v>0.8787878787878787</v>
      </c>
      <c r="N64" s="3">
        <f t="shared" si="13"/>
        <v>0.8529411764705881</v>
      </c>
      <c r="O64" s="3">
        <f t="shared" si="13"/>
        <v>0.8529411764705881</v>
      </c>
      <c r="P64" s="3">
        <f t="shared" si="13"/>
        <v>0.8571428571428572</v>
      </c>
      <c r="Q64" s="3">
        <f t="shared" si="13"/>
        <v>0.8571428571428572</v>
      </c>
      <c r="R64" s="3">
        <f t="shared" si="13"/>
        <v>0.8571428571428572</v>
      </c>
      <c r="S64" s="3">
        <f t="shared" si="13"/>
        <v>0.8611111111111112</v>
      </c>
      <c r="T64" s="3">
        <f t="shared" si="13"/>
        <v>0.8611111111111112</v>
      </c>
      <c r="U64" s="3">
        <f t="shared" si="13"/>
        <v>0.8378378378378378</v>
      </c>
      <c r="V64" s="3">
        <f t="shared" si="13"/>
        <v>0.8648648648648649</v>
      </c>
      <c r="W64" s="3">
        <f t="shared" si="13"/>
        <v>0.8648648648648649</v>
      </c>
      <c r="X64" s="3">
        <f t="shared" si="13"/>
        <v>0.8421052631578947</v>
      </c>
      <c r="Y64" s="3">
        <f t="shared" si="13"/>
        <v>0.868421052631579</v>
      </c>
      <c r="Z64" s="3">
        <f t="shared" si="13"/>
        <v>0.8461538461538461</v>
      </c>
      <c r="AA64" s="3">
        <f t="shared" si="13"/>
        <v>0.8461538461538461</v>
      </c>
      <c r="AB64" s="53">
        <f t="shared" si="13"/>
        <v>0.8717948717948718</v>
      </c>
    </row>
    <row r="65" spans="2:28" ht="12">
      <c r="B65" s="12">
        <f t="shared" si="2"/>
        <v>12</v>
      </c>
      <c r="C65" s="3">
        <f aca="true" t="shared" si="14" ref="C65:AB65">C43/C20</f>
        <v>0.7931034482758622</v>
      </c>
      <c r="D65" s="3">
        <f t="shared" si="14"/>
        <v>0.7666666666666667</v>
      </c>
      <c r="E65" s="3">
        <f t="shared" si="14"/>
        <v>0.8</v>
      </c>
      <c r="F65" s="3">
        <f t="shared" si="14"/>
        <v>0.7741935483870968</v>
      </c>
      <c r="G65" s="3">
        <f t="shared" si="14"/>
        <v>0.7741935483870968</v>
      </c>
      <c r="H65" s="3">
        <f t="shared" si="14"/>
        <v>0.78125</v>
      </c>
      <c r="I65" s="3">
        <f t="shared" si="14"/>
        <v>0.78125</v>
      </c>
      <c r="J65" s="3">
        <f t="shared" si="14"/>
        <v>0.78125</v>
      </c>
      <c r="K65" s="3">
        <f t="shared" si="14"/>
        <v>0.7878787878787878</v>
      </c>
      <c r="L65" s="3">
        <f t="shared" si="14"/>
        <v>0.7878787878787878</v>
      </c>
      <c r="M65" s="3">
        <f t="shared" si="14"/>
        <v>0.7647058823529411</v>
      </c>
      <c r="N65" s="3">
        <f t="shared" si="14"/>
        <v>0.7647058823529411</v>
      </c>
      <c r="O65" s="3">
        <f t="shared" si="14"/>
        <v>0.7941176470588235</v>
      </c>
      <c r="P65" s="3">
        <f t="shared" si="14"/>
        <v>0.7714285714285716</v>
      </c>
      <c r="Q65" s="3">
        <f t="shared" si="14"/>
        <v>0.7714285714285716</v>
      </c>
      <c r="R65" s="3">
        <f t="shared" si="14"/>
        <v>0.7777777777777779</v>
      </c>
      <c r="S65" s="3">
        <f t="shared" si="14"/>
        <v>0.7777777777777779</v>
      </c>
      <c r="T65" s="3">
        <f t="shared" si="14"/>
        <v>0.7777777777777779</v>
      </c>
      <c r="U65" s="3">
        <f t="shared" si="14"/>
        <v>0.7837837837837838</v>
      </c>
      <c r="V65" s="3">
        <f t="shared" si="14"/>
        <v>0.7837837837837838</v>
      </c>
      <c r="W65" s="3">
        <f t="shared" si="14"/>
        <v>0.7837837837837838</v>
      </c>
      <c r="X65" s="3">
        <f t="shared" si="14"/>
        <v>0.7894736842105263</v>
      </c>
      <c r="Y65" s="3">
        <f t="shared" si="14"/>
        <v>0.7894736842105263</v>
      </c>
      <c r="Z65" s="3">
        <f t="shared" si="14"/>
        <v>0.7692307692307692</v>
      </c>
      <c r="AA65" s="3">
        <f t="shared" si="14"/>
        <v>0.7948717948717948</v>
      </c>
      <c r="AB65" s="53">
        <f t="shared" si="14"/>
        <v>0.7948717948717948</v>
      </c>
    </row>
    <row r="66" spans="2:28" ht="12.75" thickBot="1">
      <c r="B66" s="13">
        <f t="shared" si="2"/>
        <v>13</v>
      </c>
      <c r="C66" s="14">
        <f aca="true" t="shared" si="15" ref="C66:AB66">C44/C21</f>
        <v>0.8620689655172414</v>
      </c>
      <c r="D66" s="14">
        <f t="shared" si="15"/>
        <v>0.8333333333333334</v>
      </c>
      <c r="E66" s="14">
        <f t="shared" si="15"/>
        <v>0.8666666666666667</v>
      </c>
      <c r="F66" s="14">
        <f t="shared" si="15"/>
        <v>0.8387096774193549</v>
      </c>
      <c r="G66" s="14">
        <f t="shared" si="15"/>
        <v>0.8387096774193549</v>
      </c>
      <c r="H66" s="14">
        <f t="shared" si="15"/>
        <v>0.870967741935484</v>
      </c>
      <c r="I66" s="14">
        <f t="shared" si="15"/>
        <v>0.84375</v>
      </c>
      <c r="J66" s="14">
        <f t="shared" si="15"/>
        <v>0.84375</v>
      </c>
      <c r="K66" s="14">
        <f t="shared" si="15"/>
        <v>0.8484848484848485</v>
      </c>
      <c r="L66" s="14">
        <f t="shared" si="15"/>
        <v>0.8484848484848485</v>
      </c>
      <c r="M66" s="14">
        <f t="shared" si="15"/>
        <v>0.8484848484848485</v>
      </c>
      <c r="N66" s="14">
        <f t="shared" si="15"/>
        <v>0.8529411764705881</v>
      </c>
      <c r="O66" s="14">
        <f t="shared" si="15"/>
        <v>0.8529411764705881</v>
      </c>
      <c r="P66" s="14">
        <f t="shared" si="15"/>
        <v>0.8571428571428572</v>
      </c>
      <c r="Q66" s="14">
        <f t="shared" si="15"/>
        <v>0.8571428571428572</v>
      </c>
      <c r="R66" s="14">
        <f t="shared" si="15"/>
        <v>0.8571428571428572</v>
      </c>
      <c r="S66" s="14">
        <f t="shared" si="15"/>
        <v>0.8611111111111112</v>
      </c>
      <c r="T66" s="14">
        <f t="shared" si="15"/>
        <v>0.8611111111111112</v>
      </c>
      <c r="U66" s="14">
        <f t="shared" si="15"/>
        <v>0.8378378378378378</v>
      </c>
      <c r="V66" s="14">
        <f t="shared" si="15"/>
        <v>0.8648648648648649</v>
      </c>
      <c r="W66" s="14">
        <f t="shared" si="15"/>
        <v>0.8648648648648649</v>
      </c>
      <c r="X66" s="14">
        <f t="shared" si="15"/>
        <v>0.8421052631578947</v>
      </c>
      <c r="Y66" s="14">
        <f t="shared" si="15"/>
        <v>0.868421052631579</v>
      </c>
      <c r="Z66" s="14">
        <f t="shared" si="15"/>
        <v>0.8461538461538461</v>
      </c>
      <c r="AA66" s="14">
        <f t="shared" si="15"/>
        <v>0.8461538461538461</v>
      </c>
      <c r="AB66" s="54">
        <f t="shared" si="15"/>
        <v>0.8717948717948718</v>
      </c>
    </row>
  </sheetData>
  <printOptions horizontalCentered="1"/>
  <pageMargins left="0.5" right="0.5" top="0.75" bottom="0.75" header="0.25" footer="0.25"/>
  <pageSetup orientation="portrait" paperSize="9"/>
  <headerFooter alignWithMargins="0">
    <oddHeader>&amp;L&amp;"Times,Regular"&amp;9Cooper Richey&amp;C&amp;"Times,Regular"&amp;9Ph: (510) 486-5417   |   Fax: (510) 486-6996&amp;R&amp;"Times,Regular"&amp;9&amp;D     &amp;T</oddHeader>
    <oddFooter>&amp;L&amp;"Times,Regular"&amp;9&amp;F&amp;C&amp;"Times,Regular"&amp;9&amp;A&amp;R&amp;"Times,Regular"&amp;9&amp;P of &amp;N</oddFooter>
  </headerFooter>
  <rowBreaks count="2" manualBreakCount="2">
    <brk id="26" max="255" man="1"/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A78"/>
  <sheetViews>
    <sheetView showGridLines="0" tabSelected="1" defaultGridColor="0" colorId="23" workbookViewId="0" topLeftCell="A35">
      <selection activeCell="J56" sqref="J56"/>
    </sheetView>
  </sheetViews>
  <sheetFormatPr defaultColWidth="11.421875" defaultRowHeight="12.75"/>
  <cols>
    <col min="1" max="1" width="0.9921875" style="1" customWidth="1"/>
    <col min="2" max="2" width="5.00390625" style="1" hidden="1" customWidth="1"/>
    <col min="3" max="3" width="6.140625" style="1" bestFit="1" customWidth="1"/>
    <col min="4" max="4" width="30.8515625" style="57" customWidth="1"/>
    <col min="5" max="20" width="5.140625" style="2" customWidth="1"/>
    <col min="21" max="25" width="5.8515625" style="2" bestFit="1" customWidth="1"/>
    <col min="26" max="16384" width="10.8515625" style="1" customWidth="1"/>
  </cols>
  <sheetData>
    <row r="1" ht="4.5" customHeight="1" thickBot="1"/>
    <row r="2" spans="2:25" ht="12">
      <c r="B2" s="55"/>
      <c r="C2" s="55"/>
      <c r="D2" s="6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5"/>
    </row>
    <row r="3" spans="3:25" ht="19.5">
      <c r="C3" s="19" t="s">
        <v>42</v>
      </c>
      <c r="D3" s="58"/>
      <c r="Y3" s="8"/>
    </row>
    <row r="4" spans="3:25" ht="18.75">
      <c r="C4" s="20" t="s">
        <v>115</v>
      </c>
      <c r="D4" s="59"/>
      <c r="Y4" s="8"/>
    </row>
    <row r="5" spans="2:25" ht="12.75" thickBot="1">
      <c r="B5" s="68"/>
      <c r="C5" s="68"/>
      <c r="D5" s="6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</row>
    <row r="6" spans="2:25" ht="13.5" thickBot="1">
      <c r="B6" s="56"/>
      <c r="C6" s="56"/>
      <c r="D6" s="64"/>
      <c r="E6" s="69">
        <v>2000</v>
      </c>
      <c r="F6" s="69">
        <v>2001</v>
      </c>
      <c r="G6" s="69">
        <v>2002</v>
      </c>
      <c r="H6" s="69">
        <v>2003</v>
      </c>
      <c r="I6" s="69">
        <v>2004</v>
      </c>
      <c r="J6" s="69">
        <v>2005</v>
      </c>
      <c r="K6" s="69">
        <v>2006</v>
      </c>
      <c r="L6" s="69">
        <v>2007</v>
      </c>
      <c r="M6" s="69">
        <v>2008</v>
      </c>
      <c r="N6" s="69">
        <v>2009</v>
      </c>
      <c r="O6" s="69">
        <v>2010</v>
      </c>
      <c r="P6" s="69">
        <v>2011</v>
      </c>
      <c r="Q6" s="69">
        <v>2012</v>
      </c>
      <c r="R6" s="69">
        <v>2013</v>
      </c>
      <c r="S6" s="69">
        <v>2014</v>
      </c>
      <c r="T6" s="69">
        <v>2015</v>
      </c>
      <c r="U6" s="69">
        <v>2016</v>
      </c>
      <c r="V6" s="69">
        <v>2017</v>
      </c>
      <c r="W6" s="69">
        <v>2018</v>
      </c>
      <c r="X6" s="69">
        <v>2019</v>
      </c>
      <c r="Y6" s="70">
        <v>2020</v>
      </c>
    </row>
    <row r="7" spans="2:27" ht="12">
      <c r="B7" s="72">
        <v>0</v>
      </c>
      <c r="C7" s="62">
        <f>B7</f>
        <v>0</v>
      </c>
      <c r="D7" s="65" t="s">
        <v>39</v>
      </c>
      <c r="E7" s="3">
        <f>'[8]table_16.0'!B24</f>
        <v>2.68</v>
      </c>
      <c r="F7" s="3">
        <f>'[8]table_16.0'!C24</f>
        <v>2.68</v>
      </c>
      <c r="G7" s="3">
        <f>'[8]table_16.0'!D24</f>
        <v>2.68</v>
      </c>
      <c r="H7" s="3">
        <f>'[8]table_16.0'!E24</f>
        <v>2.68</v>
      </c>
      <c r="I7" s="3">
        <f>'[8]table_16.0'!F24</f>
        <v>2.68</v>
      </c>
      <c r="J7" s="3">
        <f>'[8]table_16.0'!G24</f>
        <v>2.68</v>
      </c>
      <c r="K7" s="3">
        <f>'[8]table_16.0'!H24</f>
        <v>2.68</v>
      </c>
      <c r="L7" s="3">
        <f>'[8]table_16.0'!I24</f>
        <v>2.68</v>
      </c>
      <c r="M7" s="3">
        <f>'[8]table_16.0'!J24</f>
        <v>2.68</v>
      </c>
      <c r="N7" s="3">
        <f>'[8]table_16.0'!K24</f>
        <v>2.68</v>
      </c>
      <c r="O7" s="3">
        <f>'[8]table_16.0'!L24</f>
        <v>2.68</v>
      </c>
      <c r="P7" s="3">
        <f>'[8]table_16.0'!M24</f>
        <v>2.68</v>
      </c>
      <c r="Q7" s="3">
        <f>'[8]table_16.0'!N24</f>
        <v>2.68</v>
      </c>
      <c r="R7" s="3">
        <f>'[8]table_16.0'!O24</f>
        <v>2.68</v>
      </c>
      <c r="S7" s="3">
        <f>'[8]table_16.0'!P24</f>
        <v>2.68</v>
      </c>
      <c r="T7" s="3">
        <f>'[8]table_16.0'!Q24</f>
        <v>2.69</v>
      </c>
      <c r="U7" s="3">
        <f>'[8]table_16.0'!R24</f>
        <v>2.69</v>
      </c>
      <c r="V7" s="3">
        <f>'[8]table_16.0'!S24</f>
        <v>2.72</v>
      </c>
      <c r="W7" s="3">
        <f>'[8]table_16.0'!T24</f>
        <v>2.75</v>
      </c>
      <c r="X7" s="3">
        <f>'[8]table_16.0'!U24</f>
        <v>2.78</v>
      </c>
      <c r="Y7" s="53">
        <f>'[8]table_16.0'!V24</f>
        <v>2.83</v>
      </c>
      <c r="Z7" s="3"/>
      <c r="AA7" s="3"/>
    </row>
    <row r="8" spans="2:26" ht="12">
      <c r="B8" s="72" t="s">
        <v>92</v>
      </c>
      <c r="C8" s="62">
        <v>1</v>
      </c>
      <c r="D8" s="65" t="s">
        <v>56</v>
      </c>
      <c r="E8" s="3">
        <f>'[28]table_16.5e'!B24</f>
        <v>2.68</v>
      </c>
      <c r="F8" s="3">
        <f>'[28]table_16.5e'!C24</f>
        <v>2.68</v>
      </c>
      <c r="G8" s="3">
        <f>'[28]table_16.5e'!D24</f>
        <v>2.68</v>
      </c>
      <c r="H8" s="3">
        <f>'[28]table_16.5e'!E24</f>
        <v>2.68</v>
      </c>
      <c r="I8" s="3">
        <f>'[28]table_16.5e'!F24</f>
        <v>2.68</v>
      </c>
      <c r="J8" s="3">
        <f>'[28]table_16.5e'!G24</f>
        <v>2.68</v>
      </c>
      <c r="K8" s="3">
        <f>'[28]table_16.5e'!H24</f>
        <v>2.68</v>
      </c>
      <c r="L8" s="3">
        <f>'[28]table_16.5e'!I24</f>
        <v>2.68</v>
      </c>
      <c r="M8" s="3">
        <f>'[28]table_16.5e'!J24</f>
        <v>2.68</v>
      </c>
      <c r="N8" s="3">
        <f>'[28]table_16.5e'!K24</f>
        <v>2.68</v>
      </c>
      <c r="O8" s="3">
        <f>'[28]table_16.5e'!L24</f>
        <v>2.68</v>
      </c>
      <c r="P8" s="3">
        <f>'[28]table_16.5e'!M24</f>
        <v>2.68</v>
      </c>
      <c r="Q8" s="3">
        <f>'[28]table_16.5e'!N24</f>
        <v>2.68</v>
      </c>
      <c r="R8" s="3">
        <f>'[28]table_16.5e'!O24</f>
        <v>2.68</v>
      </c>
      <c r="S8" s="3">
        <f>'[28]table_16.5e'!P24</f>
        <v>2.68</v>
      </c>
      <c r="T8" s="3">
        <f>'[28]table_16.5e'!Q24</f>
        <v>2.69</v>
      </c>
      <c r="U8" s="3">
        <f>'[28]table_16.5e'!R24</f>
        <v>2.7</v>
      </c>
      <c r="V8" s="3">
        <f>'[28]table_16.5e'!S24</f>
        <v>2.73</v>
      </c>
      <c r="W8" s="3">
        <f>'[28]table_16.5e'!T24</f>
        <v>2.76</v>
      </c>
      <c r="X8" s="3">
        <f>'[28]table_16.5e'!U24</f>
        <v>2.78</v>
      </c>
      <c r="Y8" s="53">
        <f>'[28]table_16.5e'!V24</f>
        <v>2.85</v>
      </c>
      <c r="Z8" s="3"/>
    </row>
    <row r="9" spans="2:26" ht="12">
      <c r="B9" s="72" t="s">
        <v>91</v>
      </c>
      <c r="C9" s="62">
        <v>2</v>
      </c>
      <c r="D9" s="65" t="s">
        <v>57</v>
      </c>
      <c r="E9" s="3">
        <f>'[27]table_16.5d'!B24</f>
        <v>2.68</v>
      </c>
      <c r="F9" s="3">
        <f>'[27]table_16.5d'!C24</f>
        <v>2.68</v>
      </c>
      <c r="G9" s="3">
        <f>'[27]table_16.5d'!D24</f>
        <v>2.68</v>
      </c>
      <c r="H9" s="3">
        <f>'[27]table_16.5d'!E24</f>
        <v>2.68</v>
      </c>
      <c r="I9" s="3">
        <f>'[27]table_16.5d'!F24</f>
        <v>2.68</v>
      </c>
      <c r="J9" s="3">
        <f>'[27]table_16.5d'!G24</f>
        <v>2.68</v>
      </c>
      <c r="K9" s="3">
        <f>'[27]table_16.5d'!H24</f>
        <v>2.68</v>
      </c>
      <c r="L9" s="3">
        <f>'[27]table_16.5d'!I24</f>
        <v>2.68</v>
      </c>
      <c r="M9" s="3">
        <f>'[27]table_16.5d'!J24</f>
        <v>2.68</v>
      </c>
      <c r="N9" s="3">
        <f>'[27]table_16.5d'!K24</f>
        <v>2.68</v>
      </c>
      <c r="O9" s="3">
        <f>'[27]table_16.5d'!L24</f>
        <v>2.68</v>
      </c>
      <c r="P9" s="3">
        <f>'[27]table_16.5d'!M24</f>
        <v>2.68</v>
      </c>
      <c r="Q9" s="3">
        <f>'[27]table_16.5d'!N24</f>
        <v>2.68</v>
      </c>
      <c r="R9" s="3">
        <f>'[27]table_16.5d'!O24</f>
        <v>2.68</v>
      </c>
      <c r="S9" s="3">
        <f>'[27]table_16.5d'!P24</f>
        <v>2.68</v>
      </c>
      <c r="T9" s="3">
        <f>'[27]table_16.5d'!Q24</f>
        <v>2.69</v>
      </c>
      <c r="U9" s="3">
        <f>'[27]table_16.5d'!R24</f>
        <v>2.71</v>
      </c>
      <c r="V9" s="3">
        <f>'[27]table_16.5d'!S24</f>
        <v>2.75</v>
      </c>
      <c r="W9" s="3">
        <f>'[27]table_16.5d'!T24</f>
        <v>2.81</v>
      </c>
      <c r="X9" s="3">
        <f>'[27]table_16.5d'!U24</f>
        <v>2.87</v>
      </c>
      <c r="Y9" s="53">
        <f>'[27]table_16.5d'!V24</f>
        <v>2.95</v>
      </c>
      <c r="Z9" s="3"/>
    </row>
    <row r="10" spans="2:26" ht="12">
      <c r="B10" s="72" t="s">
        <v>93</v>
      </c>
      <c r="C10" s="62">
        <v>12</v>
      </c>
      <c r="D10" s="65" t="s">
        <v>58</v>
      </c>
      <c r="E10" s="3">
        <f>'[29]table_16.5f'!B24</f>
        <v>2.68</v>
      </c>
      <c r="F10" s="3">
        <f>'[29]table_16.5f'!C24</f>
        <v>2.68</v>
      </c>
      <c r="G10" s="3">
        <f>'[29]table_16.5f'!D24</f>
        <v>2.68</v>
      </c>
      <c r="H10" s="3">
        <f>'[29]table_16.5f'!E24</f>
        <v>2.68</v>
      </c>
      <c r="I10" s="3">
        <f>'[29]table_16.5f'!F24</f>
        <v>2.68</v>
      </c>
      <c r="J10" s="3">
        <f>'[29]table_16.5f'!G24</f>
        <v>2.68</v>
      </c>
      <c r="K10" s="3">
        <f>'[29]table_16.5f'!H24</f>
        <v>2.68</v>
      </c>
      <c r="L10" s="3">
        <f>'[29]table_16.5f'!I24</f>
        <v>2.68</v>
      </c>
      <c r="M10" s="3">
        <f>'[29]table_16.5f'!J24</f>
        <v>2.68</v>
      </c>
      <c r="N10" s="3">
        <f>'[29]table_16.5f'!K24</f>
        <v>2.68</v>
      </c>
      <c r="O10" s="3">
        <f>'[29]table_16.5f'!L24</f>
        <v>2.68</v>
      </c>
      <c r="P10" s="3">
        <f>'[29]table_16.5f'!M24</f>
        <v>2.68</v>
      </c>
      <c r="Q10" s="3">
        <f>'[29]table_16.5f'!N24</f>
        <v>2.68</v>
      </c>
      <c r="R10" s="3">
        <f>'[29]table_16.5f'!O24</f>
        <v>2.68</v>
      </c>
      <c r="S10" s="3">
        <f>'[29]table_16.5f'!P24</f>
        <v>2.68</v>
      </c>
      <c r="T10" s="3">
        <f>'[29]table_16.5f'!Q24</f>
        <v>2.7</v>
      </c>
      <c r="U10" s="3">
        <f>'[29]table_16.5f'!R24</f>
        <v>2.73</v>
      </c>
      <c r="V10" s="3">
        <f>'[29]table_16.5f'!S24</f>
        <v>2.76</v>
      </c>
      <c r="W10" s="3">
        <f>'[29]table_16.5f'!T24</f>
        <v>2.81</v>
      </c>
      <c r="X10" s="3">
        <f>'[29]table_16.5f'!U24</f>
        <v>2.89</v>
      </c>
      <c r="Y10" s="53">
        <f>'[29]table_16.5f'!V24</f>
        <v>2.97</v>
      </c>
      <c r="Z10" s="3"/>
    </row>
    <row r="11" spans="2:26" ht="12">
      <c r="B11" s="72" t="s">
        <v>76</v>
      </c>
      <c r="C11" s="62">
        <v>3</v>
      </c>
      <c r="D11" s="65" t="s">
        <v>59</v>
      </c>
      <c r="E11" s="3">
        <f>'[31]table_16.7a'!B24</f>
        <v>2.68</v>
      </c>
      <c r="F11" s="3">
        <f>'[31]table_16.7a'!C24</f>
        <v>2.68</v>
      </c>
      <c r="G11" s="3">
        <f>'[31]table_16.7a'!D24</f>
        <v>2.68</v>
      </c>
      <c r="H11" s="3">
        <f>'[31]table_16.7a'!E24</f>
        <v>2.68</v>
      </c>
      <c r="I11" s="3">
        <f>'[31]table_16.7a'!F24</f>
        <v>2.68</v>
      </c>
      <c r="J11" s="3">
        <f>'[31]table_16.7a'!G24</f>
        <v>2.68</v>
      </c>
      <c r="K11" s="3">
        <f>'[31]table_16.7a'!H24</f>
        <v>2.68</v>
      </c>
      <c r="L11" s="3">
        <f>'[31]table_16.7a'!I24</f>
        <v>2.68</v>
      </c>
      <c r="M11" s="3">
        <f>'[31]table_16.7a'!J24</f>
        <v>2.68</v>
      </c>
      <c r="N11" s="3">
        <f>'[31]table_16.7a'!K24</f>
        <v>2.68</v>
      </c>
      <c r="O11" s="3">
        <f>'[31]table_16.7a'!L24</f>
        <v>2.68</v>
      </c>
      <c r="P11" s="3">
        <f>'[31]table_16.7a'!M24</f>
        <v>2.68</v>
      </c>
      <c r="Q11" s="3">
        <f>'[31]table_16.7a'!N24</f>
        <v>2.68</v>
      </c>
      <c r="R11" s="3">
        <f>'[31]table_16.7a'!O24</f>
        <v>2.68</v>
      </c>
      <c r="S11" s="3">
        <f>'[31]table_16.7a'!P24</f>
        <v>2.68</v>
      </c>
      <c r="T11" s="3">
        <f>'[31]table_16.7a'!Q24</f>
        <v>2.69</v>
      </c>
      <c r="U11" s="3">
        <f>'[31]table_16.7a'!R24</f>
        <v>2.7</v>
      </c>
      <c r="V11" s="3">
        <f>'[31]table_16.7a'!S24</f>
        <v>2.73</v>
      </c>
      <c r="W11" s="3">
        <f>'[31]table_16.7a'!T24</f>
        <v>2.76</v>
      </c>
      <c r="X11" s="3">
        <f>'[31]table_16.7a'!U24</f>
        <v>2.79</v>
      </c>
      <c r="Y11" s="53">
        <f>'[31]table_16.7a'!V24</f>
        <v>2.84</v>
      </c>
      <c r="Z11" s="3"/>
    </row>
    <row r="12" spans="2:26" ht="12">
      <c r="B12" s="72" t="s">
        <v>29</v>
      </c>
      <c r="C12" s="62" t="s">
        <v>31</v>
      </c>
      <c r="D12" s="65" t="s">
        <v>87</v>
      </c>
      <c r="E12" s="3">
        <f>'[10]table_16.2a'!B24</f>
        <v>2.68</v>
      </c>
      <c r="F12" s="3">
        <f>'[10]table_16.2a'!C24</f>
        <v>2.68</v>
      </c>
      <c r="G12" s="3">
        <f>'[10]table_16.2a'!D24</f>
        <v>2.68</v>
      </c>
      <c r="H12" s="3">
        <f>'[10]table_16.2a'!E24</f>
        <v>2.68</v>
      </c>
      <c r="I12" s="3">
        <f>'[10]table_16.2a'!F24</f>
        <v>2.68</v>
      </c>
      <c r="J12" s="3">
        <f>'[10]table_16.2a'!G24</f>
        <v>2.68</v>
      </c>
      <c r="K12" s="3">
        <f>'[10]table_16.2a'!H24</f>
        <v>2.68</v>
      </c>
      <c r="L12" s="3">
        <f>'[10]table_16.2a'!I24</f>
        <v>2.68</v>
      </c>
      <c r="M12" s="3">
        <f>'[10]table_16.2a'!J24</f>
        <v>2.68</v>
      </c>
      <c r="N12" s="3">
        <f>'[10]table_16.2a'!K24</f>
        <v>2.68</v>
      </c>
      <c r="O12" s="3">
        <f>'[10]table_16.2a'!L24</f>
        <v>2.68</v>
      </c>
      <c r="P12" s="3">
        <f>'[10]table_16.2a'!M24</f>
        <v>2.68</v>
      </c>
      <c r="Q12" s="3">
        <f>'[10]table_16.2a'!N24</f>
        <v>2.69</v>
      </c>
      <c r="R12" s="3">
        <f>'[10]table_16.2a'!O24</f>
        <v>2.69</v>
      </c>
      <c r="S12" s="3">
        <f>'[10]table_16.2a'!P24</f>
        <v>2.71</v>
      </c>
      <c r="T12" s="3">
        <f>'[10]table_16.2a'!Q24</f>
        <v>2.75</v>
      </c>
      <c r="U12" s="3">
        <f>'[10]table_16.2a'!R24</f>
        <v>2.79</v>
      </c>
      <c r="V12" s="3">
        <f>'[10]table_16.2a'!S24</f>
        <v>2.85</v>
      </c>
      <c r="W12" s="3">
        <f>'[10]table_16.2a'!T24</f>
        <v>2.9</v>
      </c>
      <c r="X12" s="3">
        <f>'[10]table_16.2a'!U24</f>
        <v>2.93</v>
      </c>
      <c r="Y12" s="53">
        <f>'[10]table_16.2a'!V24</f>
        <v>3</v>
      </c>
      <c r="Z12" s="3"/>
    </row>
    <row r="13" spans="2:26" ht="12">
      <c r="B13" s="72" t="s">
        <v>30</v>
      </c>
      <c r="C13" s="62" t="s">
        <v>32</v>
      </c>
      <c r="D13" s="65" t="s">
        <v>88</v>
      </c>
      <c r="E13" s="3">
        <f>'[11]table_16.2b'!B24</f>
        <v>2.68</v>
      </c>
      <c r="F13" s="3">
        <f>'[11]table_16.2b'!C24</f>
        <v>2.68</v>
      </c>
      <c r="G13" s="3">
        <f>'[11]table_16.2b'!D24</f>
        <v>2.68</v>
      </c>
      <c r="H13" s="3">
        <f>'[11]table_16.2b'!E24</f>
        <v>2.68</v>
      </c>
      <c r="I13" s="3">
        <f>'[11]table_16.2b'!F24</f>
        <v>2.68</v>
      </c>
      <c r="J13" s="3">
        <f>'[11]table_16.2b'!G24</f>
        <v>2.68</v>
      </c>
      <c r="K13" s="3">
        <f>'[11]table_16.2b'!H24</f>
        <v>2.68</v>
      </c>
      <c r="L13" s="3">
        <f>'[11]table_16.2b'!I24</f>
        <v>2.68</v>
      </c>
      <c r="M13" s="3">
        <f>'[11]table_16.2b'!J24</f>
        <v>2.68</v>
      </c>
      <c r="N13" s="3">
        <f>'[11]table_16.2b'!K24</f>
        <v>2.68</v>
      </c>
      <c r="O13" s="3">
        <f>'[11]table_16.2b'!L24</f>
        <v>2.68</v>
      </c>
      <c r="P13" s="3">
        <f>'[11]table_16.2b'!M24</f>
        <v>2.68</v>
      </c>
      <c r="Q13" s="3">
        <f>'[11]table_16.2b'!N24</f>
        <v>2.68</v>
      </c>
      <c r="R13" s="3">
        <f>'[11]table_16.2b'!O24</f>
        <v>2.68</v>
      </c>
      <c r="S13" s="3">
        <f>'[11]table_16.2b'!P24</f>
        <v>2.68</v>
      </c>
      <c r="T13" s="3">
        <f>'[11]table_16.2b'!Q24</f>
        <v>2.68</v>
      </c>
      <c r="U13" s="3">
        <f>'[11]table_16.2b'!R24</f>
        <v>2.68</v>
      </c>
      <c r="V13" s="3">
        <f>'[11]table_16.2b'!S24</f>
        <v>2.68</v>
      </c>
      <c r="W13" s="3">
        <f>'[11]table_16.2b'!T24</f>
        <v>2.68</v>
      </c>
      <c r="X13" s="3">
        <f>'[11]table_16.2b'!U24</f>
        <v>2.68</v>
      </c>
      <c r="Y13" s="53">
        <f>'[11]table_16.2b'!V24</f>
        <v>2.68</v>
      </c>
      <c r="Z13" s="3"/>
    </row>
    <row r="14" spans="2:26" ht="12">
      <c r="B14" s="72" t="s">
        <v>73</v>
      </c>
      <c r="C14" s="62" t="s">
        <v>44</v>
      </c>
      <c r="D14" s="65" t="s">
        <v>74</v>
      </c>
      <c r="E14" s="3">
        <f>'[35]table_16.2c'!B24</f>
        <v>2.68</v>
      </c>
      <c r="F14" s="3">
        <f>'[35]table_16.2c'!C24</f>
        <v>2.68</v>
      </c>
      <c r="G14" s="3">
        <f>'[35]table_16.2c'!D24</f>
        <v>2.68</v>
      </c>
      <c r="H14" s="3">
        <f>'[35]table_16.2c'!E24</f>
        <v>2.68</v>
      </c>
      <c r="I14" s="3">
        <f>'[35]table_16.2c'!F24</f>
        <v>2.68</v>
      </c>
      <c r="J14" s="3">
        <f>'[35]table_16.2c'!G24</f>
        <v>2.68</v>
      </c>
      <c r="K14" s="3">
        <f>'[35]table_16.2c'!H24</f>
        <v>2.68</v>
      </c>
      <c r="L14" s="3">
        <f>'[35]table_16.2c'!I24</f>
        <v>2.68</v>
      </c>
      <c r="M14" s="3">
        <f>'[35]table_16.2c'!J24</f>
        <v>2.68</v>
      </c>
      <c r="N14" s="3">
        <f>'[35]table_16.2c'!K24</f>
        <v>2.69</v>
      </c>
      <c r="O14" s="3">
        <f>'[35]table_16.2c'!L24</f>
        <v>2.7</v>
      </c>
      <c r="P14" s="3">
        <f>'[35]table_16.2c'!M24</f>
        <v>2.71</v>
      </c>
      <c r="Q14" s="3">
        <f>'[35]table_16.2c'!N24</f>
        <v>2.72</v>
      </c>
      <c r="R14" s="3">
        <f>'[35]table_16.2c'!O24</f>
        <v>2.77</v>
      </c>
      <c r="S14" s="3">
        <f>'[35]table_16.2c'!P24</f>
        <v>2.81</v>
      </c>
      <c r="T14" s="3">
        <f>'[35]table_16.2c'!Q24</f>
        <v>2.88</v>
      </c>
      <c r="U14" s="3">
        <f>'[35]table_16.2c'!R24</f>
        <v>2.94</v>
      </c>
      <c r="V14" s="3">
        <f>'[35]table_16.2c'!S24</f>
        <v>3.01</v>
      </c>
      <c r="W14" s="3">
        <f>'[35]table_16.2c'!T24</f>
        <v>3.13</v>
      </c>
      <c r="X14" s="3">
        <f>'[35]table_16.2c'!U24</f>
        <v>3.25</v>
      </c>
      <c r="Y14" s="53">
        <f>'[35]table_16.2c'!V24</f>
        <v>3.41</v>
      </c>
      <c r="Z14" s="3"/>
    </row>
    <row r="15" spans="2:26" ht="12">
      <c r="B15" s="72" t="s">
        <v>31</v>
      </c>
      <c r="C15" s="62" t="s">
        <v>33</v>
      </c>
      <c r="D15" s="65" t="s">
        <v>61</v>
      </c>
      <c r="E15" s="3">
        <f>'[12]table_16.4a'!B24</f>
        <v>2.68</v>
      </c>
      <c r="F15" s="3">
        <f>'[12]table_16.4a'!C24</f>
        <v>2.68</v>
      </c>
      <c r="G15" s="3">
        <f>'[12]table_16.4a'!D24</f>
        <v>2.68</v>
      </c>
      <c r="H15" s="3">
        <f>'[12]table_16.4a'!E24</f>
        <v>2.68</v>
      </c>
      <c r="I15" s="3">
        <f>'[12]table_16.4a'!F24</f>
        <v>2.68</v>
      </c>
      <c r="J15" s="3">
        <f>'[12]table_16.4a'!G24</f>
        <v>2.68</v>
      </c>
      <c r="K15" s="3">
        <f>'[12]table_16.4a'!H24</f>
        <v>2.68</v>
      </c>
      <c r="L15" s="3">
        <f>'[12]table_16.4a'!I24</f>
        <v>2.68</v>
      </c>
      <c r="M15" s="3">
        <f>'[12]table_16.4a'!J24</f>
        <v>2.68</v>
      </c>
      <c r="N15" s="3">
        <f>'[12]table_16.4a'!K24</f>
        <v>2.68</v>
      </c>
      <c r="O15" s="3">
        <f>'[12]table_16.4a'!L24</f>
        <v>2.68</v>
      </c>
      <c r="P15" s="3">
        <f>'[12]table_16.4a'!M24</f>
        <v>2.68</v>
      </c>
      <c r="Q15" s="3">
        <f>'[12]table_16.4a'!N24</f>
        <v>2.68</v>
      </c>
      <c r="R15" s="3">
        <f>'[12]table_16.4a'!O24</f>
        <v>2.68</v>
      </c>
      <c r="S15" s="3">
        <f>'[12]table_16.4a'!P24</f>
        <v>2.68</v>
      </c>
      <c r="T15" s="3">
        <f>'[12]table_16.4a'!Q24</f>
        <v>2.69</v>
      </c>
      <c r="U15" s="3">
        <f>'[12]table_16.4a'!R24</f>
        <v>2.7</v>
      </c>
      <c r="V15" s="3">
        <f>'[12]table_16.4a'!S24</f>
        <v>2.72</v>
      </c>
      <c r="W15" s="3">
        <f>'[12]table_16.4a'!T24</f>
        <v>2.75</v>
      </c>
      <c r="X15" s="3">
        <f>'[12]table_16.4a'!U24</f>
        <v>2.79</v>
      </c>
      <c r="Y15" s="53">
        <f>'[12]table_16.4a'!V24</f>
        <v>2.83</v>
      </c>
      <c r="Z15" s="3"/>
    </row>
    <row r="16" spans="2:26" ht="12">
      <c r="B16" s="72" t="s">
        <v>32</v>
      </c>
      <c r="C16" s="62" t="s">
        <v>34</v>
      </c>
      <c r="D16" s="65" t="s">
        <v>62</v>
      </c>
      <c r="E16" s="3">
        <f>'[13]table_16.4b'!B24</f>
        <v>2.68</v>
      </c>
      <c r="F16" s="3">
        <f>'[13]table_16.4b'!C24</f>
        <v>2.68</v>
      </c>
      <c r="G16" s="3">
        <f>'[13]table_16.4b'!D24</f>
        <v>2.68</v>
      </c>
      <c r="H16" s="3">
        <f>'[13]table_16.4b'!E24</f>
        <v>2.68</v>
      </c>
      <c r="I16" s="3">
        <f>'[13]table_16.4b'!F24</f>
        <v>2.68</v>
      </c>
      <c r="J16" s="3">
        <f>'[13]table_16.4b'!G24</f>
        <v>2.68</v>
      </c>
      <c r="K16" s="3">
        <f>'[13]table_16.4b'!H24</f>
        <v>2.68</v>
      </c>
      <c r="L16" s="3">
        <f>'[13]table_16.4b'!I24</f>
        <v>2.68</v>
      </c>
      <c r="M16" s="3">
        <f>'[13]table_16.4b'!J24</f>
        <v>2.68</v>
      </c>
      <c r="N16" s="3">
        <f>'[13]table_16.4b'!K24</f>
        <v>2.68</v>
      </c>
      <c r="O16" s="3">
        <f>'[13]table_16.4b'!L24</f>
        <v>2.68</v>
      </c>
      <c r="P16" s="3">
        <f>'[13]table_16.4b'!M24</f>
        <v>2.68</v>
      </c>
      <c r="Q16" s="3">
        <f>'[13]table_16.4b'!N24</f>
        <v>2.68</v>
      </c>
      <c r="R16" s="3">
        <f>'[13]table_16.4b'!O24</f>
        <v>2.68</v>
      </c>
      <c r="S16" s="3">
        <f>'[13]table_16.4b'!P24</f>
        <v>2.68</v>
      </c>
      <c r="T16" s="3">
        <f>'[13]table_16.4b'!Q24</f>
        <v>2.69</v>
      </c>
      <c r="U16" s="3">
        <f>'[13]table_16.4b'!R24</f>
        <v>2.69</v>
      </c>
      <c r="V16" s="3">
        <f>'[13]table_16.4b'!S24</f>
        <v>2.73</v>
      </c>
      <c r="W16" s="3">
        <f>'[13]table_16.4b'!T24</f>
        <v>2.76</v>
      </c>
      <c r="X16" s="3">
        <f>'[13]table_16.4b'!U24</f>
        <v>2.78</v>
      </c>
      <c r="Y16" s="53">
        <f>'[13]table_16.4b'!V24</f>
        <v>2.82</v>
      </c>
      <c r="Z16" s="3"/>
    </row>
    <row r="17" spans="2:26" ht="12">
      <c r="B17" s="72">
        <v>6</v>
      </c>
      <c r="C17" s="62">
        <v>7</v>
      </c>
      <c r="D17" s="65" t="s">
        <v>90</v>
      </c>
      <c r="E17" s="3">
        <f>'[16]table_16.6'!B24</f>
        <v>2.68</v>
      </c>
      <c r="F17" s="3">
        <f>'[16]table_16.6'!C24</f>
        <v>2.68</v>
      </c>
      <c r="G17" s="3">
        <f>'[16]table_16.6'!D24</f>
        <v>2.68</v>
      </c>
      <c r="H17" s="3">
        <f>'[16]table_16.6'!E24</f>
        <v>2.68</v>
      </c>
      <c r="I17" s="3">
        <f>'[16]table_16.6'!F24</f>
        <v>2.68</v>
      </c>
      <c r="J17" s="3">
        <f>'[16]table_16.6'!G24</f>
        <v>2.68</v>
      </c>
      <c r="K17" s="3">
        <f>'[16]table_16.6'!H24</f>
        <v>2.68</v>
      </c>
      <c r="L17" s="3">
        <f>'[16]table_16.6'!I24</f>
        <v>2.68</v>
      </c>
      <c r="M17" s="3">
        <f>'[16]table_16.6'!J24</f>
        <v>2.68</v>
      </c>
      <c r="N17" s="3">
        <f>'[16]table_16.6'!K24</f>
        <v>2.68</v>
      </c>
      <c r="O17" s="3">
        <f>'[16]table_16.6'!L24</f>
        <v>2.68</v>
      </c>
      <c r="P17" s="3">
        <f>'[16]table_16.6'!M24</f>
        <v>2.68</v>
      </c>
      <c r="Q17" s="3">
        <f>'[16]table_16.6'!N24</f>
        <v>2.68</v>
      </c>
      <c r="R17" s="3">
        <f>'[16]table_16.6'!O24</f>
        <v>2.68</v>
      </c>
      <c r="S17" s="3">
        <f>'[16]table_16.6'!P24</f>
        <v>2.69</v>
      </c>
      <c r="T17" s="3">
        <f>'[16]table_16.6'!Q24</f>
        <v>2.7</v>
      </c>
      <c r="U17" s="3">
        <f>'[16]table_16.6'!R24</f>
        <v>2.73</v>
      </c>
      <c r="V17" s="3">
        <f>'[16]table_16.6'!S24</f>
        <v>2.77</v>
      </c>
      <c r="W17" s="3">
        <f>'[16]table_16.6'!T24</f>
        <v>2.81</v>
      </c>
      <c r="X17" s="3">
        <f>'[16]table_16.6'!U24</f>
        <v>2.86</v>
      </c>
      <c r="Y17" s="53">
        <f>'[16]table_16.6'!V24</f>
        <v>2.9</v>
      </c>
      <c r="Z17" s="3"/>
    </row>
    <row r="18" spans="2:26" ht="12">
      <c r="B18" s="72">
        <v>2457</v>
      </c>
      <c r="C18" s="62">
        <v>12345</v>
      </c>
      <c r="D18" s="65" t="s">
        <v>60</v>
      </c>
      <c r="E18" s="3">
        <f>'[37]table_16.2457'!B24</f>
        <v>2.68</v>
      </c>
      <c r="F18" s="3">
        <f>'[37]table_16.2457'!C24</f>
        <v>2.68</v>
      </c>
      <c r="G18" s="3">
        <f>'[37]table_16.2457'!D24</f>
        <v>2.68</v>
      </c>
      <c r="H18" s="3">
        <f>'[37]table_16.2457'!E24</f>
        <v>2.68</v>
      </c>
      <c r="I18" s="3">
        <f>'[37]table_16.2457'!F24</f>
        <v>2.68</v>
      </c>
      <c r="J18" s="3">
        <f>'[37]table_16.2457'!G24</f>
        <v>2.68</v>
      </c>
      <c r="K18" s="3">
        <f>'[37]table_16.2457'!H24</f>
        <v>2.68</v>
      </c>
      <c r="L18" s="3">
        <f>'[37]table_16.2457'!I24</f>
        <v>2.68</v>
      </c>
      <c r="M18" s="3">
        <f>'[37]table_16.2457'!J24</f>
        <v>2.68</v>
      </c>
      <c r="N18" s="3">
        <f>'[37]table_16.2457'!K24</f>
        <v>2.69</v>
      </c>
      <c r="O18" s="3">
        <f>'[37]table_16.2457'!L24</f>
        <v>2.7</v>
      </c>
      <c r="P18" s="3">
        <f>'[37]table_16.2457'!M24</f>
        <v>2.71</v>
      </c>
      <c r="Q18" s="3">
        <f>'[37]table_16.2457'!N24</f>
        <v>2.75</v>
      </c>
      <c r="R18" s="3">
        <f>'[37]table_16.2457'!O24</f>
        <v>2.79</v>
      </c>
      <c r="S18" s="3">
        <f>'[37]table_16.2457'!P24</f>
        <v>2.84</v>
      </c>
      <c r="T18" s="3">
        <f>'[37]table_16.2457'!Q24</f>
        <v>2.89</v>
      </c>
      <c r="U18" s="3">
        <f>'[37]table_16.2457'!R24</f>
        <v>2.94</v>
      </c>
      <c r="V18" s="3">
        <f>'[37]table_16.2457'!S24</f>
        <v>3.01</v>
      </c>
      <c r="W18" s="3">
        <f>'[37]table_16.2457'!T24</f>
        <v>3.13</v>
      </c>
      <c r="X18" s="3">
        <f>'[37]table_16.2457'!U24</f>
        <v>3.26</v>
      </c>
      <c r="Y18" s="53">
        <f>'[37]table_16.2457'!V24</f>
        <v>3.42</v>
      </c>
      <c r="Z18" s="3"/>
    </row>
    <row r="19" spans="2:27" ht="12">
      <c r="B19" s="72" t="s">
        <v>35</v>
      </c>
      <c r="C19" s="62">
        <v>8</v>
      </c>
      <c r="D19" s="65" t="s">
        <v>109</v>
      </c>
      <c r="E19" s="3">
        <f>'[9]table_16.1a'!B24</f>
        <v>2.7</v>
      </c>
      <c r="F19" s="3">
        <f>'[9]table_16.1a'!C24</f>
        <v>2.73</v>
      </c>
      <c r="G19" s="3">
        <f>'[9]table_16.1a'!D24</f>
        <v>3.04</v>
      </c>
      <c r="H19" s="3">
        <f>'[9]table_16.1a'!E24</f>
        <v>3.53</v>
      </c>
      <c r="I19" s="3">
        <f>'[9]table_16.1a'!F24</f>
        <v>3.98</v>
      </c>
      <c r="J19" s="3">
        <f>'[9]table_16.1a'!G24</f>
        <v>4.44</v>
      </c>
      <c r="K19" s="3">
        <f>'[9]table_16.1a'!H24</f>
        <v>5.02</v>
      </c>
      <c r="L19" s="3">
        <f>'[9]table_16.1a'!I24</f>
        <v>5.59</v>
      </c>
      <c r="M19" s="3">
        <f>'[9]table_16.1a'!J24</f>
        <v>6.22</v>
      </c>
      <c r="N19" s="3">
        <f>'[9]table_16.1a'!K24</f>
        <v>6.94</v>
      </c>
      <c r="O19" s="3">
        <f>'[9]table_16.1a'!L24</f>
        <v>7.7</v>
      </c>
      <c r="P19" s="3">
        <f>'[9]table_16.1a'!M24</f>
        <v>8.71</v>
      </c>
      <c r="Q19" s="3">
        <f>'[9]table_16.1a'!N24</f>
        <v>9.86</v>
      </c>
      <c r="R19" s="3">
        <f>'[9]table_16.1a'!O24</f>
        <v>10.98</v>
      </c>
      <c r="S19" s="3">
        <f>'[9]table_16.1a'!P24</f>
        <v>12.04</v>
      </c>
      <c r="T19" s="3">
        <f>'[9]table_16.1a'!Q24</f>
        <v>13.39</v>
      </c>
      <c r="U19" s="3">
        <f>'[9]table_16.1a'!R24</f>
        <v>14.84</v>
      </c>
      <c r="V19" s="3">
        <f>'[9]table_16.1a'!S24</f>
        <v>16.31</v>
      </c>
      <c r="W19" s="3">
        <f>'[9]table_16.1a'!T24</f>
        <v>17.87</v>
      </c>
      <c r="X19" s="3">
        <f>'[9]table_16.1a'!U24</f>
        <v>19.89</v>
      </c>
      <c r="Y19" s="53">
        <f>'[9]table_16.1a'!V24</f>
        <v>22.43</v>
      </c>
      <c r="Z19" s="3"/>
      <c r="AA19" s="3"/>
    </row>
    <row r="20" spans="2:27" ht="12">
      <c r="B20" s="72"/>
      <c r="C20" s="72"/>
      <c r="D20" s="6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3"/>
      <c r="Z20" s="3"/>
      <c r="AA20" s="3"/>
    </row>
    <row r="21" spans="3:25" ht="12">
      <c r="C21" s="95" t="s">
        <v>79</v>
      </c>
      <c r="D21" s="65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4"/>
    </row>
    <row r="22" spans="2:25" ht="12">
      <c r="B22" s="62">
        <f>B7</f>
        <v>0</v>
      </c>
      <c r="C22" s="62">
        <f>C7</f>
        <v>0</v>
      </c>
      <c r="D22" s="44" t="str">
        <f>D7</f>
        <v>basecase</v>
      </c>
      <c r="E22" s="3">
        <f>E7/E$7</f>
        <v>1</v>
      </c>
      <c r="F22" s="3">
        <f>F7/F$7</f>
        <v>1</v>
      </c>
      <c r="G22" s="3">
        <f>G7/G$7</f>
        <v>1</v>
      </c>
      <c r="H22" s="3">
        <f>H7/H$7</f>
        <v>1</v>
      </c>
      <c r="I22" s="3">
        <f>I7/I$7</f>
        <v>1</v>
      </c>
      <c r="J22" s="3">
        <f>J7/J$7</f>
        <v>1</v>
      </c>
      <c r="K22" s="3">
        <f>K7/K$7</f>
        <v>1</v>
      </c>
      <c r="L22" s="3">
        <f>L7/L$7</f>
        <v>1</v>
      </c>
      <c r="M22" s="3">
        <f>M7/M$7</f>
        <v>1</v>
      </c>
      <c r="N22" s="3">
        <f>N7/N$7</f>
        <v>1</v>
      </c>
      <c r="O22" s="3">
        <f>O7/O$7</f>
        <v>1</v>
      </c>
      <c r="P22" s="3">
        <f>P7/P$7</f>
        <v>1</v>
      </c>
      <c r="Q22" s="3">
        <f>Q7/Q$7</f>
        <v>1</v>
      </c>
      <c r="R22" s="3">
        <f>R7/R$7</f>
        <v>1</v>
      </c>
      <c r="S22" s="3">
        <f>S7/S$7</f>
        <v>1</v>
      </c>
      <c r="T22" s="3">
        <f>T7/T$7</f>
        <v>1</v>
      </c>
      <c r="U22" s="3">
        <f>U7/U$7</f>
        <v>1</v>
      </c>
      <c r="V22" s="3">
        <f>V7/V$7</f>
        <v>1</v>
      </c>
      <c r="W22" s="3">
        <f>W7/W$7</f>
        <v>1</v>
      </c>
      <c r="X22" s="3">
        <f>X7/X$7</f>
        <v>1</v>
      </c>
      <c r="Y22" s="53">
        <f>Y7/Y$7</f>
        <v>1</v>
      </c>
    </row>
    <row r="23" spans="2:25" ht="12">
      <c r="B23" s="62" t="str">
        <f>B8</f>
        <v>5e</v>
      </c>
      <c r="C23" s="62">
        <f>C8</f>
        <v>1</v>
      </c>
      <c r="D23" s="44" t="str">
        <f>D8</f>
        <v>negated long-term supply curve (regional)</v>
      </c>
      <c r="E23" s="3">
        <f>E8/E$7</f>
        <v>1</v>
      </c>
      <c r="F23" s="3">
        <f>F8/F$7</f>
        <v>1</v>
      </c>
      <c r="G23" s="3">
        <f>G8/G$7</f>
        <v>1</v>
      </c>
      <c r="H23" s="3">
        <f>H8/H$7</f>
        <v>1</v>
      </c>
      <c r="I23" s="3">
        <f>I8/I$7</f>
        <v>1</v>
      </c>
      <c r="J23" s="3">
        <f>J8/J$7</f>
        <v>1</v>
      </c>
      <c r="K23" s="3">
        <f>K8/K$7</f>
        <v>1</v>
      </c>
      <c r="L23" s="3">
        <f>L8/L$7</f>
        <v>1</v>
      </c>
      <c r="M23" s="3">
        <f>M8/M$7</f>
        <v>1</v>
      </c>
      <c r="N23" s="3">
        <f>N8/N$7</f>
        <v>1</v>
      </c>
      <c r="O23" s="3">
        <f>O8/O$7</f>
        <v>1</v>
      </c>
      <c r="P23" s="3">
        <f>P8/P$7</f>
        <v>1</v>
      </c>
      <c r="Q23" s="3">
        <f>Q8/Q$7</f>
        <v>1</v>
      </c>
      <c r="R23" s="3">
        <f>R8/R$7</f>
        <v>1</v>
      </c>
      <c r="S23" s="3">
        <f>S8/S$7</f>
        <v>1</v>
      </c>
      <c r="T23" s="3">
        <f>T8/T$7</f>
        <v>1</v>
      </c>
      <c r="U23" s="3">
        <f>U8/U$7</f>
        <v>1.0037174721189592</v>
      </c>
      <c r="V23" s="3">
        <f>V8/V$7</f>
        <v>1.0036764705882353</v>
      </c>
      <c r="W23" s="3">
        <f>W8/W$7</f>
        <v>1.0036363636363637</v>
      </c>
      <c r="X23" s="3">
        <f>X8/X$7</f>
        <v>1</v>
      </c>
      <c r="Y23" s="53">
        <f>Y8/Y$7</f>
        <v>1.0070671378091873</v>
      </c>
    </row>
    <row r="24" spans="2:25" ht="12">
      <c r="B24" s="62" t="str">
        <f>B9</f>
        <v>5d</v>
      </c>
      <c r="C24" s="62">
        <f>C9</f>
        <v>2</v>
      </c>
      <c r="D24" s="44" t="str">
        <f>D9</f>
        <v>negated short-term supply curve (national)</v>
      </c>
      <c r="E24" s="3">
        <f>E9/E$7</f>
        <v>1</v>
      </c>
      <c r="F24" s="3">
        <f>F9/F$7</f>
        <v>1</v>
      </c>
      <c r="G24" s="3">
        <f>G9/G$7</f>
        <v>1</v>
      </c>
      <c r="H24" s="3">
        <f>H9/H$7</f>
        <v>1</v>
      </c>
      <c r="I24" s="3">
        <f>I9/I$7</f>
        <v>1</v>
      </c>
      <c r="J24" s="3">
        <f>J9/J$7</f>
        <v>1</v>
      </c>
      <c r="K24" s="3">
        <f>K9/K$7</f>
        <v>1</v>
      </c>
      <c r="L24" s="3">
        <f>L9/L$7</f>
        <v>1</v>
      </c>
      <c r="M24" s="3">
        <f>M9/M$7</f>
        <v>1</v>
      </c>
      <c r="N24" s="3">
        <f>N9/N$7</f>
        <v>1</v>
      </c>
      <c r="O24" s="3">
        <f>O9/O$7</f>
        <v>1</v>
      </c>
      <c r="P24" s="3">
        <f>P9/P$7</f>
        <v>1</v>
      </c>
      <c r="Q24" s="3">
        <f>Q9/Q$7</f>
        <v>1</v>
      </c>
      <c r="R24" s="3">
        <f>R9/R$7</f>
        <v>1</v>
      </c>
      <c r="S24" s="3">
        <f>S9/S$7</f>
        <v>1</v>
      </c>
      <c r="T24" s="3">
        <f>T9/T$7</f>
        <v>1</v>
      </c>
      <c r="U24" s="3">
        <f>U9/U$7</f>
        <v>1.0074349442379182</v>
      </c>
      <c r="V24" s="3">
        <f>V9/V$7</f>
        <v>1.0110294117647058</v>
      </c>
      <c r="W24" s="3">
        <f>W9/W$7</f>
        <v>1.0218181818181817</v>
      </c>
      <c r="X24" s="3">
        <f>X9/X$7</f>
        <v>1.0323741007194245</v>
      </c>
      <c r="Y24" s="53">
        <f>Y9/Y$7</f>
        <v>1.0424028268551238</v>
      </c>
    </row>
    <row r="25" spans="2:25" ht="12">
      <c r="B25" s="62" t="str">
        <f>B10</f>
        <v>5f</v>
      </c>
      <c r="C25" s="62">
        <f>C10</f>
        <v>12</v>
      </c>
      <c r="D25" s="44" t="str">
        <f>D10</f>
        <v>negated long and short-term supply curves</v>
      </c>
      <c r="E25" s="3">
        <f>E10/E$7</f>
        <v>1</v>
      </c>
      <c r="F25" s="3">
        <f>F10/F$7</f>
        <v>1</v>
      </c>
      <c r="G25" s="3">
        <f>G10/G$7</f>
        <v>1</v>
      </c>
      <c r="H25" s="3">
        <f>H10/H$7</f>
        <v>1</v>
      </c>
      <c r="I25" s="3">
        <f>I10/I$7</f>
        <v>1</v>
      </c>
      <c r="J25" s="3">
        <f>J10/J$7</f>
        <v>1</v>
      </c>
      <c r="K25" s="3">
        <f>K10/K$7</f>
        <v>1</v>
      </c>
      <c r="L25" s="3">
        <f>L10/L$7</f>
        <v>1</v>
      </c>
      <c r="M25" s="3">
        <f>M10/M$7</f>
        <v>1</v>
      </c>
      <c r="N25" s="3">
        <f>N10/N$7</f>
        <v>1</v>
      </c>
      <c r="O25" s="3">
        <f>O10/O$7</f>
        <v>1</v>
      </c>
      <c r="P25" s="3">
        <f>P10/P$7</f>
        <v>1</v>
      </c>
      <c r="Q25" s="3">
        <f>Q10/Q$7</f>
        <v>1</v>
      </c>
      <c r="R25" s="3">
        <f>R10/R$7</f>
        <v>1</v>
      </c>
      <c r="S25" s="3">
        <f>S10/S$7</f>
        <v>1</v>
      </c>
      <c r="T25" s="3">
        <f>T10/T$7</f>
        <v>1.0037174721189592</v>
      </c>
      <c r="U25" s="3">
        <f>U10/U$7</f>
        <v>1.0148698884758365</v>
      </c>
      <c r="V25" s="3">
        <f>V10/V$7</f>
        <v>1.0147058823529411</v>
      </c>
      <c r="W25" s="3">
        <f>W10/W$7</f>
        <v>1.0218181818181817</v>
      </c>
      <c r="X25" s="3">
        <f>X10/X$7</f>
        <v>1.0395683453237412</v>
      </c>
      <c r="Y25" s="53">
        <f>Y10/Y$7</f>
        <v>1.049469964664311</v>
      </c>
    </row>
    <row r="26" spans="2:25" ht="12">
      <c r="B26" s="62" t="str">
        <f>B11</f>
        <v>7a</v>
      </c>
      <c r="C26" s="62">
        <f>C11</f>
        <v>3</v>
      </c>
      <c r="D26" s="44" t="str">
        <f>D11</f>
        <v>negated regional deployment limit</v>
      </c>
      <c r="E26" s="3">
        <f>E11/E$7</f>
        <v>1</v>
      </c>
      <c r="F26" s="3">
        <f>F11/F$7</f>
        <v>1</v>
      </c>
      <c r="G26" s="3">
        <f>G11/G$7</f>
        <v>1</v>
      </c>
      <c r="H26" s="3">
        <f>H11/H$7</f>
        <v>1</v>
      </c>
      <c r="I26" s="3">
        <f>I11/I$7</f>
        <v>1</v>
      </c>
      <c r="J26" s="3">
        <f>J11/J$7</f>
        <v>1</v>
      </c>
      <c r="K26" s="3">
        <f>K11/K$7</f>
        <v>1</v>
      </c>
      <c r="L26" s="3">
        <f>L11/L$7</f>
        <v>1</v>
      </c>
      <c r="M26" s="3">
        <f>M11/M$7</f>
        <v>1</v>
      </c>
      <c r="N26" s="3">
        <f>N11/N$7</f>
        <v>1</v>
      </c>
      <c r="O26" s="3">
        <f>O11/O$7</f>
        <v>1</v>
      </c>
      <c r="P26" s="3">
        <f>P11/P$7</f>
        <v>1</v>
      </c>
      <c r="Q26" s="3">
        <f>Q11/Q$7</f>
        <v>1</v>
      </c>
      <c r="R26" s="3">
        <f>R11/R$7</f>
        <v>1</v>
      </c>
      <c r="S26" s="3">
        <f>S11/S$7</f>
        <v>1</v>
      </c>
      <c r="T26" s="3">
        <f>T11/T$7</f>
        <v>1</v>
      </c>
      <c r="U26" s="3">
        <f>U11/U$7</f>
        <v>1.0037174721189592</v>
      </c>
      <c r="V26" s="3">
        <f>V11/V$7</f>
        <v>1.0036764705882353</v>
      </c>
      <c r="W26" s="3">
        <f>W11/W$7</f>
        <v>1.0036363636363637</v>
      </c>
      <c r="X26" s="3">
        <f>X11/X$7</f>
        <v>1.0035971223021583</v>
      </c>
      <c r="Y26" s="53">
        <f>Y11/Y$7</f>
        <v>1.0035335689045937</v>
      </c>
    </row>
    <row r="27" spans="2:25" ht="12">
      <c r="B27" s="62" t="str">
        <f>B12</f>
        <v>2a</v>
      </c>
      <c r="C27" s="62" t="str">
        <f>C12</f>
        <v>4a</v>
      </c>
      <c r="D27" s="44" t="str">
        <f>D12</f>
        <v>raised CC scaling factor (1.0)</v>
      </c>
      <c r="E27" s="3">
        <f>E12/E$7</f>
        <v>1</v>
      </c>
      <c r="F27" s="3">
        <f>F12/F$7</f>
        <v>1</v>
      </c>
      <c r="G27" s="3">
        <f>G12/G$7</f>
        <v>1</v>
      </c>
      <c r="H27" s="3">
        <f>H12/H$7</f>
        <v>1</v>
      </c>
      <c r="I27" s="3">
        <f>I12/I$7</f>
        <v>1</v>
      </c>
      <c r="J27" s="3">
        <f>J12/J$7</f>
        <v>1</v>
      </c>
      <c r="K27" s="3">
        <f>K12/K$7</f>
        <v>1</v>
      </c>
      <c r="L27" s="3">
        <f>L12/L$7</f>
        <v>1</v>
      </c>
      <c r="M27" s="3">
        <f>M12/M$7</f>
        <v>1</v>
      </c>
      <c r="N27" s="3">
        <f>N12/N$7</f>
        <v>1</v>
      </c>
      <c r="O27" s="3">
        <f>O12/O$7</f>
        <v>1</v>
      </c>
      <c r="P27" s="3">
        <f>P12/P$7</f>
        <v>1</v>
      </c>
      <c r="Q27" s="3">
        <f>Q12/Q$7</f>
        <v>1.003731343283582</v>
      </c>
      <c r="R27" s="3">
        <f>R12/R$7</f>
        <v>1.003731343283582</v>
      </c>
      <c r="S27" s="3">
        <f>S12/S$7</f>
        <v>1.0111940298507462</v>
      </c>
      <c r="T27" s="3">
        <f>T12/T$7</f>
        <v>1.0223048327137547</v>
      </c>
      <c r="U27" s="3">
        <f>U12/U$7</f>
        <v>1.0371747211895912</v>
      </c>
      <c r="V27" s="3">
        <f>V12/V$7</f>
        <v>1.0477941176470589</v>
      </c>
      <c r="W27" s="3">
        <f>W12/W$7</f>
        <v>1.0545454545454545</v>
      </c>
      <c r="X27" s="3">
        <f>X12/X$7</f>
        <v>1.0539568345323742</v>
      </c>
      <c r="Y27" s="53">
        <f>Y12/Y$7</f>
        <v>1.0600706713780919</v>
      </c>
    </row>
    <row r="28" spans="2:25" ht="12">
      <c r="B28" s="62" t="str">
        <f>B13</f>
        <v>2b</v>
      </c>
      <c r="C28" s="62" t="str">
        <f>C13</f>
        <v>4b</v>
      </c>
      <c r="D28" s="44" t="str">
        <f>D13</f>
        <v>lowered CC scaling factor (0.0)</v>
      </c>
      <c r="E28" s="3">
        <f>E13/E$7</f>
        <v>1</v>
      </c>
      <c r="F28" s="3">
        <f>F13/F$7</f>
        <v>1</v>
      </c>
      <c r="G28" s="3">
        <f>G13/G$7</f>
        <v>1</v>
      </c>
      <c r="H28" s="3">
        <f>H13/H$7</f>
        <v>1</v>
      </c>
      <c r="I28" s="3">
        <f>I13/I$7</f>
        <v>1</v>
      </c>
      <c r="J28" s="3">
        <f>J13/J$7</f>
        <v>1</v>
      </c>
      <c r="K28" s="3">
        <f>K13/K$7</f>
        <v>1</v>
      </c>
      <c r="L28" s="3">
        <f>L13/L$7</f>
        <v>1</v>
      </c>
      <c r="M28" s="3">
        <f>M13/M$7</f>
        <v>1</v>
      </c>
      <c r="N28" s="3">
        <f>N13/N$7</f>
        <v>1</v>
      </c>
      <c r="O28" s="3">
        <f>O13/O$7</f>
        <v>1</v>
      </c>
      <c r="P28" s="3">
        <f>P13/P$7</f>
        <v>1</v>
      </c>
      <c r="Q28" s="3">
        <f>Q13/Q$7</f>
        <v>1</v>
      </c>
      <c r="R28" s="3">
        <f>R13/R$7</f>
        <v>1</v>
      </c>
      <c r="S28" s="3">
        <f>S13/S$7</f>
        <v>1</v>
      </c>
      <c r="T28" s="3">
        <f>T13/T$7</f>
        <v>0.996282527881041</v>
      </c>
      <c r="U28" s="3">
        <f>U13/U$7</f>
        <v>0.996282527881041</v>
      </c>
      <c r="V28" s="3">
        <f>V13/V$7</f>
        <v>0.9852941176470588</v>
      </c>
      <c r="W28" s="3">
        <f>W13/W$7</f>
        <v>0.9745454545454546</v>
      </c>
      <c r="X28" s="3">
        <f>X13/X$7</f>
        <v>0.9640287769784174</v>
      </c>
      <c r="Y28" s="53">
        <f>Y13/Y$7</f>
        <v>0.9469964664310955</v>
      </c>
    </row>
    <row r="29" spans="2:25" ht="12">
      <c r="B29" s="62" t="str">
        <f>B14</f>
        <v>2c</v>
      </c>
      <c r="C29" s="62" t="str">
        <f>C14</f>
        <v>4c</v>
      </c>
      <c r="D29" s="44" t="str">
        <f>D14</f>
        <v>raised CC scaling factor (1.25)</v>
      </c>
      <c r="E29" s="3">
        <f>E14/E$7</f>
        <v>1</v>
      </c>
      <c r="F29" s="3">
        <f>F14/F$7</f>
        <v>1</v>
      </c>
      <c r="G29" s="3">
        <f>G14/G$7</f>
        <v>1</v>
      </c>
      <c r="H29" s="3">
        <f>H14/H$7</f>
        <v>1</v>
      </c>
      <c r="I29" s="3">
        <f>I14/I$7</f>
        <v>1</v>
      </c>
      <c r="J29" s="3">
        <f>J14/J$7</f>
        <v>1</v>
      </c>
      <c r="K29" s="3">
        <f>K14/K$7</f>
        <v>1</v>
      </c>
      <c r="L29" s="3">
        <f>L14/L$7</f>
        <v>1</v>
      </c>
      <c r="M29" s="3">
        <f>M14/M$7</f>
        <v>1</v>
      </c>
      <c r="N29" s="3">
        <f>N14/N$7</f>
        <v>1.003731343283582</v>
      </c>
      <c r="O29" s="3">
        <f>O14/O$7</f>
        <v>1.007462686567164</v>
      </c>
      <c r="P29" s="3">
        <f>P14/P$7</f>
        <v>1.0111940298507462</v>
      </c>
      <c r="Q29" s="3">
        <f>Q14/Q$7</f>
        <v>1.0149253731343284</v>
      </c>
      <c r="R29" s="3">
        <f>R14/R$7</f>
        <v>1.0335820895522387</v>
      </c>
      <c r="S29" s="3">
        <f>S14/S$7</f>
        <v>1.0485074626865671</v>
      </c>
      <c r="T29" s="3">
        <f>T14/T$7</f>
        <v>1.070631970260223</v>
      </c>
      <c r="U29" s="3">
        <f>U14/U$7</f>
        <v>1.0929368029739777</v>
      </c>
      <c r="V29" s="3">
        <f>V14/V$7</f>
        <v>1.1066176470588234</v>
      </c>
      <c r="W29" s="3">
        <f>W14/W$7</f>
        <v>1.1381818181818182</v>
      </c>
      <c r="X29" s="3">
        <f>X14/X$7</f>
        <v>1.169064748201439</v>
      </c>
      <c r="Y29" s="53">
        <f>Y14/Y$7</f>
        <v>1.2049469964664312</v>
      </c>
    </row>
    <row r="30" spans="2:25" ht="12">
      <c r="B30" s="62" t="str">
        <f>B15</f>
        <v>4a</v>
      </c>
      <c r="C30" s="62" t="str">
        <f>C15</f>
        <v>5a</v>
      </c>
      <c r="D30" s="44" t="str">
        <f>D15</f>
        <v>raised intermittent generation limit (1.0)</v>
      </c>
      <c r="E30" s="3">
        <f>E15/E$7</f>
        <v>1</v>
      </c>
      <c r="F30" s="3">
        <f>F15/F$7</f>
        <v>1</v>
      </c>
      <c r="G30" s="3">
        <f>G15/G$7</f>
        <v>1</v>
      </c>
      <c r="H30" s="3">
        <f>H15/H$7</f>
        <v>1</v>
      </c>
      <c r="I30" s="3">
        <f>I15/I$7</f>
        <v>1</v>
      </c>
      <c r="J30" s="3">
        <f>J15/J$7</f>
        <v>1</v>
      </c>
      <c r="K30" s="3">
        <f>K15/K$7</f>
        <v>1</v>
      </c>
      <c r="L30" s="3">
        <f>L15/L$7</f>
        <v>1</v>
      </c>
      <c r="M30" s="3">
        <f>M15/M$7</f>
        <v>1</v>
      </c>
      <c r="N30" s="3">
        <f>N15/N$7</f>
        <v>1</v>
      </c>
      <c r="O30" s="3">
        <f>O15/O$7</f>
        <v>1</v>
      </c>
      <c r="P30" s="3">
        <f>P15/P$7</f>
        <v>1</v>
      </c>
      <c r="Q30" s="3">
        <f>Q15/Q$7</f>
        <v>1</v>
      </c>
      <c r="R30" s="3">
        <f>R15/R$7</f>
        <v>1</v>
      </c>
      <c r="S30" s="3">
        <f>S15/S$7</f>
        <v>1</v>
      </c>
      <c r="T30" s="3">
        <f>T15/T$7</f>
        <v>1</v>
      </c>
      <c r="U30" s="3">
        <f>U15/U$7</f>
        <v>1.0037174721189592</v>
      </c>
      <c r="V30" s="3">
        <f>V15/V$7</f>
        <v>1</v>
      </c>
      <c r="W30" s="3">
        <f>W15/W$7</f>
        <v>1</v>
      </c>
      <c r="X30" s="3">
        <f>X15/X$7</f>
        <v>1.0035971223021583</v>
      </c>
      <c r="Y30" s="53">
        <f>Y15/Y$7</f>
        <v>1</v>
      </c>
    </row>
    <row r="31" spans="2:25" ht="12">
      <c r="B31" s="62" t="str">
        <f>B16</f>
        <v>4b</v>
      </c>
      <c r="C31" s="62" t="str">
        <f>C16</f>
        <v>5b</v>
      </c>
      <c r="D31" s="44" t="str">
        <f>D16</f>
        <v>lowered intermittent generation limit (0.0)</v>
      </c>
      <c r="E31" s="3">
        <f>E16/E$7</f>
        <v>1</v>
      </c>
      <c r="F31" s="3">
        <f>F16/F$7</f>
        <v>1</v>
      </c>
      <c r="G31" s="3">
        <f>G16/G$7</f>
        <v>1</v>
      </c>
      <c r="H31" s="3">
        <f>H16/H$7</f>
        <v>1</v>
      </c>
      <c r="I31" s="3">
        <f>I16/I$7</f>
        <v>1</v>
      </c>
      <c r="J31" s="3">
        <f>J16/J$7</f>
        <v>1</v>
      </c>
      <c r="K31" s="3">
        <f>K16/K$7</f>
        <v>1</v>
      </c>
      <c r="L31" s="3">
        <f>L16/L$7</f>
        <v>1</v>
      </c>
      <c r="M31" s="3">
        <f>M16/M$7</f>
        <v>1</v>
      </c>
      <c r="N31" s="3">
        <f>N16/N$7</f>
        <v>1</v>
      </c>
      <c r="O31" s="3">
        <f>O16/O$7</f>
        <v>1</v>
      </c>
      <c r="P31" s="3">
        <f>P16/P$7</f>
        <v>1</v>
      </c>
      <c r="Q31" s="3">
        <f>Q16/Q$7</f>
        <v>1</v>
      </c>
      <c r="R31" s="3">
        <f>R16/R$7</f>
        <v>1</v>
      </c>
      <c r="S31" s="3">
        <f>S16/S$7</f>
        <v>1</v>
      </c>
      <c r="T31" s="3">
        <f>T16/T$7</f>
        <v>1</v>
      </c>
      <c r="U31" s="3">
        <f>U16/U$7</f>
        <v>1</v>
      </c>
      <c r="V31" s="3">
        <f>V16/V$7</f>
        <v>1.0036764705882353</v>
      </c>
      <c r="W31" s="3">
        <f>W16/W$7</f>
        <v>1.0036363636363637</v>
      </c>
      <c r="X31" s="3">
        <f>X16/X$7</f>
        <v>1</v>
      </c>
      <c r="Y31" s="53">
        <f>Y16/Y$7</f>
        <v>0.9964664310954062</v>
      </c>
    </row>
    <row r="32" spans="2:25" ht="12">
      <c r="B32" s="62">
        <f>B17</f>
        <v>6</v>
      </c>
      <c r="C32" s="62">
        <f>C17</f>
        <v>7</v>
      </c>
      <c r="D32" s="44" t="str">
        <f>D17</f>
        <v>negated learning by doing</v>
      </c>
      <c r="E32" s="3">
        <f>E17/E$7</f>
        <v>1</v>
      </c>
      <c r="F32" s="3">
        <f>F17/F$7</f>
        <v>1</v>
      </c>
      <c r="G32" s="3">
        <f>G17/G$7</f>
        <v>1</v>
      </c>
      <c r="H32" s="3">
        <f>H17/H$7</f>
        <v>1</v>
      </c>
      <c r="I32" s="3">
        <f>I17/I$7</f>
        <v>1</v>
      </c>
      <c r="J32" s="3">
        <f>J17/J$7</f>
        <v>1</v>
      </c>
      <c r="K32" s="3">
        <f>K17/K$7</f>
        <v>1</v>
      </c>
      <c r="L32" s="3">
        <f>L17/L$7</f>
        <v>1</v>
      </c>
      <c r="M32" s="3">
        <f>M17/M$7</f>
        <v>1</v>
      </c>
      <c r="N32" s="3">
        <f>N17/N$7</f>
        <v>1</v>
      </c>
      <c r="O32" s="3">
        <f>O17/O$7</f>
        <v>1</v>
      </c>
      <c r="P32" s="3">
        <f>P17/P$7</f>
        <v>1</v>
      </c>
      <c r="Q32" s="3">
        <f>Q17/Q$7</f>
        <v>1</v>
      </c>
      <c r="R32" s="3">
        <f>R17/R$7</f>
        <v>1</v>
      </c>
      <c r="S32" s="3">
        <f>S17/S$7</f>
        <v>1.003731343283582</v>
      </c>
      <c r="T32" s="3">
        <f>T17/T$7</f>
        <v>1.0037174721189592</v>
      </c>
      <c r="U32" s="3">
        <f>U17/U$7</f>
        <v>1.0148698884758365</v>
      </c>
      <c r="V32" s="3">
        <f>V17/V$7</f>
        <v>1.0183823529411764</v>
      </c>
      <c r="W32" s="3">
        <f>W17/W$7</f>
        <v>1.0218181818181817</v>
      </c>
      <c r="X32" s="3">
        <f>X17/X$7</f>
        <v>1.0287769784172662</v>
      </c>
      <c r="Y32" s="53">
        <f>Y17/Y$7</f>
        <v>1.0247349823321554</v>
      </c>
    </row>
    <row r="33" spans="2:25" ht="12">
      <c r="B33" s="62">
        <f>B18</f>
        <v>2457</v>
      </c>
      <c r="C33" s="62">
        <f>C18</f>
        <v>12345</v>
      </c>
      <c r="D33" s="44" t="str">
        <f>D18</f>
        <v>1, 2, 3, 4c, 5</v>
      </c>
      <c r="E33" s="3">
        <f>E18/E$7</f>
        <v>1</v>
      </c>
      <c r="F33" s="3">
        <f>F18/F$7</f>
        <v>1</v>
      </c>
      <c r="G33" s="3">
        <f>G18/G$7</f>
        <v>1</v>
      </c>
      <c r="H33" s="3">
        <f>H18/H$7</f>
        <v>1</v>
      </c>
      <c r="I33" s="3">
        <f>I18/I$7</f>
        <v>1</v>
      </c>
      <c r="J33" s="3">
        <f>J18/J$7</f>
        <v>1</v>
      </c>
      <c r="K33" s="3">
        <f>K18/K$7</f>
        <v>1</v>
      </c>
      <c r="L33" s="3">
        <f>L18/L$7</f>
        <v>1</v>
      </c>
      <c r="M33" s="3">
        <f>M18/M$7</f>
        <v>1</v>
      </c>
      <c r="N33" s="3">
        <f>N18/N$7</f>
        <v>1.003731343283582</v>
      </c>
      <c r="O33" s="3">
        <f>O18/O$7</f>
        <v>1.007462686567164</v>
      </c>
      <c r="P33" s="3">
        <f>P18/P$7</f>
        <v>1.0111940298507462</v>
      </c>
      <c r="Q33" s="3">
        <f>Q18/Q$7</f>
        <v>1.0261194029850746</v>
      </c>
      <c r="R33" s="3">
        <f>R18/R$7</f>
        <v>1.0410447761194028</v>
      </c>
      <c r="S33" s="3">
        <f>S18/S$7</f>
        <v>1.0597014925373134</v>
      </c>
      <c r="T33" s="3">
        <f>T18/T$7</f>
        <v>1.0743494423791822</v>
      </c>
      <c r="U33" s="3">
        <f>U18/U$7</f>
        <v>1.0929368029739777</v>
      </c>
      <c r="V33" s="3">
        <f>V18/V$7</f>
        <v>1.1066176470588234</v>
      </c>
      <c r="W33" s="3">
        <f>W18/W$7</f>
        <v>1.1381818181818182</v>
      </c>
      <c r="X33" s="3">
        <f>X18/X$7</f>
        <v>1.1726618705035972</v>
      </c>
      <c r="Y33" s="53">
        <f>Y18/Y$7</f>
        <v>1.2084805653710247</v>
      </c>
    </row>
    <row r="34" spans="2:25" ht="12.75" thickBot="1">
      <c r="B34" s="62" t="str">
        <f>B19</f>
        <v>1a</v>
      </c>
      <c r="C34" s="9">
        <f>C19</f>
        <v>8</v>
      </c>
      <c r="D34" s="46" t="str">
        <f>D19</f>
        <v>lowered capital cost by 50%</v>
      </c>
      <c r="E34" s="14">
        <f>E19/E$7</f>
        <v>1.007462686567164</v>
      </c>
      <c r="F34" s="14">
        <f>F19/F$7</f>
        <v>1.0186567164179103</v>
      </c>
      <c r="G34" s="14">
        <f>G19/G$7</f>
        <v>1.1343283582089552</v>
      </c>
      <c r="H34" s="14">
        <f>H19/H$7</f>
        <v>1.3171641791044775</v>
      </c>
      <c r="I34" s="14">
        <f>I19/I$7</f>
        <v>1.4850746268656716</v>
      </c>
      <c r="J34" s="14">
        <f>J19/J$7</f>
        <v>1.6567164179104479</v>
      </c>
      <c r="K34" s="14">
        <f>K19/K$7</f>
        <v>1.8731343283582087</v>
      </c>
      <c r="L34" s="14">
        <f>L19/L$7</f>
        <v>2.085820895522388</v>
      </c>
      <c r="M34" s="14">
        <f>M19/M$7</f>
        <v>2.3208955223880596</v>
      </c>
      <c r="N34" s="14">
        <f>N19/N$7</f>
        <v>2.58955223880597</v>
      </c>
      <c r="O34" s="14">
        <f>O19/O$7</f>
        <v>2.873134328358209</v>
      </c>
      <c r="P34" s="14">
        <f>P19/P$7</f>
        <v>3.25</v>
      </c>
      <c r="Q34" s="14">
        <f>Q19/Q$7</f>
        <v>3.67910447761194</v>
      </c>
      <c r="R34" s="14">
        <f>R19/R$7</f>
        <v>4.097014925373134</v>
      </c>
      <c r="S34" s="14">
        <f>S19/S$7</f>
        <v>4.492537313432835</v>
      </c>
      <c r="T34" s="14">
        <f>T19/T$7</f>
        <v>4.977695167286246</v>
      </c>
      <c r="U34" s="14">
        <f>U19/U$7</f>
        <v>5.516728624535316</v>
      </c>
      <c r="V34" s="14">
        <f>V19/V$7</f>
        <v>5.996323529411764</v>
      </c>
      <c r="W34" s="14">
        <f>W19/W$7</f>
        <v>6.498181818181819</v>
      </c>
      <c r="X34" s="14">
        <f>X19/X$7</f>
        <v>7.154676258992806</v>
      </c>
      <c r="Y34" s="54">
        <f>Y19/Y$7</f>
        <v>7.925795053003533</v>
      </c>
    </row>
    <row r="35" spans="3:26" ht="12">
      <c r="C35" s="126" t="s">
        <v>43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">
      <c r="B36" s="2"/>
      <c r="C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thickBot="1"/>
    <row r="38" spans="2:25" ht="12">
      <c r="B38" s="55"/>
      <c r="C38" s="55"/>
      <c r="D38" s="60"/>
      <c r="E38" s="6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5"/>
    </row>
    <row r="39" spans="3:25" ht="19.5">
      <c r="C39" s="19" t="s">
        <v>41</v>
      </c>
      <c r="E39" s="3"/>
      <c r="Y39" s="8"/>
    </row>
    <row r="40" spans="3:25" ht="12.75">
      <c r="C40" s="20" t="str">
        <f>C4</f>
        <v>WIND PARAMETER SENSITIVITY SCENARIOS</v>
      </c>
      <c r="Y40" s="8"/>
    </row>
    <row r="41" spans="2:25" ht="12.75" thickBot="1">
      <c r="B41" s="21"/>
      <c r="C41" s="21"/>
      <c r="D41" s="6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1"/>
    </row>
    <row r="42" spans="2:25" ht="12.75" thickBot="1">
      <c r="B42" s="56"/>
      <c r="C42" s="56"/>
      <c r="D42" s="67"/>
      <c r="E42" s="69">
        <f aca="true" t="shared" si="0" ref="E42:Y42">E6</f>
        <v>2000</v>
      </c>
      <c r="F42" s="69">
        <f t="shared" si="0"/>
        <v>2001</v>
      </c>
      <c r="G42" s="69">
        <f t="shared" si="0"/>
        <v>2002</v>
      </c>
      <c r="H42" s="69">
        <f t="shared" si="0"/>
        <v>2003</v>
      </c>
      <c r="I42" s="69">
        <f t="shared" si="0"/>
        <v>2004</v>
      </c>
      <c r="J42" s="69">
        <f t="shared" si="0"/>
        <v>2005</v>
      </c>
      <c r="K42" s="69">
        <f t="shared" si="0"/>
        <v>2006</v>
      </c>
      <c r="L42" s="69">
        <f t="shared" si="0"/>
        <v>2007</v>
      </c>
      <c r="M42" s="69">
        <f t="shared" si="0"/>
        <v>2008</v>
      </c>
      <c r="N42" s="69">
        <f t="shared" si="0"/>
        <v>2009</v>
      </c>
      <c r="O42" s="69">
        <f t="shared" si="0"/>
        <v>2010</v>
      </c>
      <c r="P42" s="69">
        <f t="shared" si="0"/>
        <v>2011</v>
      </c>
      <c r="Q42" s="69">
        <f t="shared" si="0"/>
        <v>2012</v>
      </c>
      <c r="R42" s="69">
        <f t="shared" si="0"/>
        <v>2013</v>
      </c>
      <c r="S42" s="69">
        <f t="shared" si="0"/>
        <v>2014</v>
      </c>
      <c r="T42" s="69">
        <f t="shared" si="0"/>
        <v>2015</v>
      </c>
      <c r="U42" s="69">
        <f t="shared" si="0"/>
        <v>2016</v>
      </c>
      <c r="V42" s="69">
        <f t="shared" si="0"/>
        <v>2017</v>
      </c>
      <c r="W42" s="69">
        <f t="shared" si="0"/>
        <v>2018</v>
      </c>
      <c r="X42" s="69">
        <f t="shared" si="0"/>
        <v>2019</v>
      </c>
      <c r="Y42" s="70">
        <f t="shared" si="0"/>
        <v>2020</v>
      </c>
    </row>
    <row r="43" spans="2:26" ht="12">
      <c r="B43" s="72" t="s">
        <v>71</v>
      </c>
      <c r="C43" s="62">
        <v>81</v>
      </c>
      <c r="D43" s="65" t="s">
        <v>47</v>
      </c>
      <c r="E43" s="3">
        <f>'[33]table_16.15e'!B24</f>
        <v>2.7</v>
      </c>
      <c r="F43" s="3">
        <f>'[33]table_16.15e'!C24</f>
        <v>2.73</v>
      </c>
      <c r="G43" s="3">
        <f>'[33]table_16.15e'!D24</f>
        <v>3.04</v>
      </c>
      <c r="H43" s="3">
        <f>'[33]table_16.15e'!E24</f>
        <v>3.53</v>
      </c>
      <c r="I43" s="3">
        <f>'[33]table_16.15e'!F24</f>
        <v>3.97</v>
      </c>
      <c r="J43" s="3">
        <f>'[33]table_16.15e'!G24</f>
        <v>4.46</v>
      </c>
      <c r="K43" s="3">
        <f>'[33]table_16.15e'!H24</f>
        <v>5.02</v>
      </c>
      <c r="L43" s="3">
        <f>'[33]table_16.15e'!I24</f>
        <v>5.6</v>
      </c>
      <c r="M43" s="3">
        <f>'[33]table_16.15e'!J24</f>
        <v>6.23</v>
      </c>
      <c r="N43" s="3">
        <f>'[33]table_16.15e'!K24</f>
        <v>6.96</v>
      </c>
      <c r="O43" s="3">
        <f>'[33]table_16.15e'!L24</f>
        <v>7.74</v>
      </c>
      <c r="P43" s="3">
        <f>'[33]table_16.15e'!M24</f>
        <v>8.73</v>
      </c>
      <c r="Q43" s="3">
        <f>'[33]table_16.15e'!N24</f>
        <v>9.62</v>
      </c>
      <c r="R43" s="3">
        <f>'[33]table_16.15e'!O24</f>
        <v>10.68</v>
      </c>
      <c r="S43" s="3">
        <f>'[33]table_16.15e'!P24</f>
        <v>11.82</v>
      </c>
      <c r="T43" s="3">
        <f>'[33]table_16.15e'!Q24</f>
        <v>13.19</v>
      </c>
      <c r="U43" s="3">
        <f>'[33]table_16.15e'!R24</f>
        <v>14.58</v>
      </c>
      <c r="V43" s="3">
        <f>'[33]table_16.15e'!S24</f>
        <v>16.02</v>
      </c>
      <c r="W43" s="3">
        <f>'[33]table_16.15e'!T24</f>
        <v>17.74</v>
      </c>
      <c r="X43" s="3">
        <f>'[33]table_16.15e'!U24</f>
        <v>19.74</v>
      </c>
      <c r="Y43" s="53">
        <f>'[33]table_16.15e'!V24</f>
        <v>22.01</v>
      </c>
      <c r="Z43" s="3"/>
    </row>
    <row r="44" spans="2:26" ht="12">
      <c r="B44" s="72" t="s">
        <v>70</v>
      </c>
      <c r="C44" s="62">
        <v>82</v>
      </c>
      <c r="D44" s="65" t="s">
        <v>48</v>
      </c>
      <c r="E44" s="3">
        <f>'[32]table_16.15d'!B24</f>
        <v>2.71</v>
      </c>
      <c r="F44" s="3">
        <f>'[32]table_16.15d'!C24</f>
        <v>2.79</v>
      </c>
      <c r="G44" s="3">
        <f>'[32]table_16.15d'!D24</f>
        <v>3.52</v>
      </c>
      <c r="H44" s="3">
        <f>'[32]table_16.15d'!E24</f>
        <v>4.52</v>
      </c>
      <c r="I44" s="3">
        <f>'[32]table_16.15d'!F24</f>
        <v>6.22</v>
      </c>
      <c r="J44" s="3">
        <f>'[32]table_16.15d'!G24</f>
        <v>8.31</v>
      </c>
      <c r="K44" s="3">
        <f>'[32]table_16.15d'!H24</f>
        <v>10.17</v>
      </c>
      <c r="L44" s="3">
        <f>'[32]table_16.15d'!I24</f>
        <v>11.29</v>
      </c>
      <c r="M44" s="3">
        <f>'[32]table_16.15d'!J24</f>
        <v>12.47</v>
      </c>
      <c r="N44" s="3">
        <f>'[32]table_16.15d'!K24</f>
        <v>13.53</v>
      </c>
      <c r="O44" s="3">
        <f>'[32]table_16.15d'!L24</f>
        <v>15.61</v>
      </c>
      <c r="P44" s="3">
        <f>'[32]table_16.15d'!M24</f>
        <v>18.14</v>
      </c>
      <c r="Q44" s="3">
        <f>'[32]table_16.15d'!N24</f>
        <v>21.58</v>
      </c>
      <c r="R44" s="3">
        <f>'[32]table_16.15d'!O24</f>
        <v>24.44</v>
      </c>
      <c r="S44" s="3">
        <f>'[32]table_16.15d'!P24</f>
        <v>27.72</v>
      </c>
      <c r="T44" s="3">
        <f>'[32]table_16.15d'!Q24</f>
        <v>30.62</v>
      </c>
      <c r="U44" s="3">
        <f>'[32]table_16.15d'!R24</f>
        <v>34.35</v>
      </c>
      <c r="V44" s="3">
        <f>'[32]table_16.15d'!S24</f>
        <v>37.49</v>
      </c>
      <c r="W44" s="3">
        <f>'[32]table_16.15d'!T24</f>
        <v>40.38</v>
      </c>
      <c r="X44" s="3">
        <f>'[32]table_16.15d'!U24</f>
        <v>43.51</v>
      </c>
      <c r="Y44" s="53">
        <f>'[32]table_16.15d'!V24</f>
        <v>46.74</v>
      </c>
      <c r="Z44" s="3"/>
    </row>
    <row r="45" spans="2:26" ht="12">
      <c r="B45" s="72" t="s">
        <v>72</v>
      </c>
      <c r="C45" s="62">
        <v>812</v>
      </c>
      <c r="D45" s="65" t="s">
        <v>49</v>
      </c>
      <c r="E45" s="3">
        <f>'[34]table_16.15f'!B24</f>
        <v>2.71</v>
      </c>
      <c r="F45" s="3">
        <f>'[34]table_16.15f'!C24</f>
        <v>2.79</v>
      </c>
      <c r="G45" s="3">
        <f>'[34]table_16.15f'!D24</f>
        <v>3.37</v>
      </c>
      <c r="H45" s="3">
        <f>'[34]table_16.15f'!E24</f>
        <v>4.38</v>
      </c>
      <c r="I45" s="3">
        <f>'[34]table_16.15f'!F24</f>
        <v>5.64</v>
      </c>
      <c r="J45" s="3">
        <f>'[34]table_16.15f'!G24</f>
        <v>7.38</v>
      </c>
      <c r="K45" s="3">
        <f>'[34]table_16.15f'!H24</f>
        <v>9.78</v>
      </c>
      <c r="L45" s="3">
        <f>'[34]table_16.15f'!I24</f>
        <v>11.49</v>
      </c>
      <c r="M45" s="3">
        <f>'[34]table_16.15f'!J24</f>
        <v>13.04</v>
      </c>
      <c r="N45" s="3">
        <f>'[34]table_16.15f'!K24</f>
        <v>14.47</v>
      </c>
      <c r="O45" s="3">
        <f>'[34]table_16.15f'!L24</f>
        <v>16.76</v>
      </c>
      <c r="P45" s="3">
        <f>'[34]table_16.15f'!M24</f>
        <v>19.48</v>
      </c>
      <c r="Q45" s="3">
        <f>'[34]table_16.15f'!N24</f>
        <v>22.68</v>
      </c>
      <c r="R45" s="3">
        <f>'[34]table_16.15f'!O24</f>
        <v>26.68</v>
      </c>
      <c r="S45" s="3">
        <f>'[34]table_16.15f'!P24</f>
        <v>29.67</v>
      </c>
      <c r="T45" s="3">
        <f>'[34]table_16.15f'!Q24</f>
        <v>32.85</v>
      </c>
      <c r="U45" s="3">
        <f>'[34]table_16.15f'!R24</f>
        <v>36.6</v>
      </c>
      <c r="V45" s="3">
        <f>'[34]table_16.15f'!S24</f>
        <v>40.91</v>
      </c>
      <c r="W45" s="3">
        <f>'[34]table_16.15f'!T24</f>
        <v>45.48</v>
      </c>
      <c r="X45" s="3">
        <f>'[34]table_16.15f'!U24</f>
        <v>48.61</v>
      </c>
      <c r="Y45" s="53">
        <f>'[34]table_16.15f'!V24</f>
        <v>52.36</v>
      </c>
      <c r="Z45" s="3"/>
    </row>
    <row r="46" spans="2:26" ht="12">
      <c r="B46" s="72" t="s">
        <v>77</v>
      </c>
      <c r="C46" s="62">
        <v>83</v>
      </c>
      <c r="D46" s="65" t="s">
        <v>50</v>
      </c>
      <c r="E46" s="3">
        <f>'[30]table_16.17a'!B24</f>
        <v>2.7</v>
      </c>
      <c r="F46" s="3">
        <f>'[30]table_16.17a'!C24</f>
        <v>2.73</v>
      </c>
      <c r="G46" s="3">
        <f>'[30]table_16.17a'!D24</f>
        <v>3.03</v>
      </c>
      <c r="H46" s="3">
        <f>'[30]table_16.17a'!E24</f>
        <v>3.57</v>
      </c>
      <c r="I46" s="3">
        <f>'[30]table_16.17a'!F24</f>
        <v>4.01</v>
      </c>
      <c r="J46" s="3">
        <f>'[30]table_16.17a'!G24</f>
        <v>4.47</v>
      </c>
      <c r="K46" s="3">
        <f>'[30]table_16.17a'!H24</f>
        <v>4.98</v>
      </c>
      <c r="L46" s="3">
        <f>'[30]table_16.17a'!I24</f>
        <v>5.56</v>
      </c>
      <c r="M46" s="3">
        <f>'[30]table_16.17a'!J24</f>
        <v>6.2</v>
      </c>
      <c r="N46" s="3">
        <f>'[30]table_16.17a'!K24</f>
        <v>6.93</v>
      </c>
      <c r="O46" s="3">
        <f>'[30]table_16.17a'!L24</f>
        <v>7.84</v>
      </c>
      <c r="P46" s="3">
        <f>'[30]table_16.17a'!M24</f>
        <v>8.86</v>
      </c>
      <c r="Q46" s="3">
        <f>'[30]table_16.17a'!N24</f>
        <v>10</v>
      </c>
      <c r="R46" s="3">
        <f>'[30]table_16.17a'!O24</f>
        <v>11.11</v>
      </c>
      <c r="S46" s="3">
        <f>'[30]table_16.17a'!P24</f>
        <v>12.29</v>
      </c>
      <c r="T46" s="3">
        <f>'[30]table_16.17a'!Q24</f>
        <v>13.68</v>
      </c>
      <c r="U46" s="3">
        <f>'[30]table_16.17a'!R24</f>
        <v>15.07</v>
      </c>
      <c r="V46" s="3">
        <f>'[30]table_16.17a'!S24</f>
        <v>16.96</v>
      </c>
      <c r="W46" s="3">
        <f>'[30]table_16.17a'!T24</f>
        <v>18.4</v>
      </c>
      <c r="X46" s="3">
        <f>'[30]table_16.17a'!U24</f>
        <v>20.7</v>
      </c>
      <c r="Y46" s="53">
        <f>'[30]table_16.17a'!V24</f>
        <v>22.8</v>
      </c>
      <c r="Z46" s="3"/>
    </row>
    <row r="47" spans="2:26" ht="12">
      <c r="B47" s="72" t="s">
        <v>36</v>
      </c>
      <c r="C47" s="62" t="s">
        <v>45</v>
      </c>
      <c r="D47" s="65" t="s">
        <v>51</v>
      </c>
      <c r="E47" s="3">
        <f>'[17]table_16.12a'!B24</f>
        <v>2.74</v>
      </c>
      <c r="F47" s="3">
        <f>'[17]table_16.12a'!C24</f>
        <v>2.77</v>
      </c>
      <c r="G47" s="3">
        <f>'[17]table_16.12a'!D24</f>
        <v>3.14</v>
      </c>
      <c r="H47" s="3">
        <f>'[17]table_16.12a'!E24</f>
        <v>3.64</v>
      </c>
      <c r="I47" s="3">
        <f>'[17]table_16.12a'!F24</f>
        <v>4.12</v>
      </c>
      <c r="J47" s="3">
        <f>'[17]table_16.12a'!G24</f>
        <v>4.6</v>
      </c>
      <c r="K47" s="3">
        <f>'[17]table_16.12a'!H24</f>
        <v>5.11</v>
      </c>
      <c r="L47" s="3">
        <f>'[17]table_16.12a'!I24</f>
        <v>5.7</v>
      </c>
      <c r="M47" s="3">
        <f>'[17]table_16.12a'!J24</f>
        <v>6.26</v>
      </c>
      <c r="N47" s="3">
        <f>'[17]table_16.12a'!K24</f>
        <v>6.93</v>
      </c>
      <c r="O47" s="3">
        <f>'[17]table_16.12a'!L24</f>
        <v>7.71</v>
      </c>
      <c r="P47" s="3">
        <f>'[17]table_16.12a'!M24</f>
        <v>8.6</v>
      </c>
      <c r="Q47" s="3">
        <f>'[17]table_16.12a'!N24</f>
        <v>9.73</v>
      </c>
      <c r="R47" s="3">
        <f>'[17]table_16.12a'!O24</f>
        <v>10.87</v>
      </c>
      <c r="S47" s="3">
        <f>'[17]table_16.12a'!P24</f>
        <v>12.08</v>
      </c>
      <c r="T47" s="3">
        <f>'[17]table_16.12a'!Q24</f>
        <v>13.38</v>
      </c>
      <c r="U47" s="3">
        <f>'[17]table_16.12a'!R24</f>
        <v>14.98</v>
      </c>
      <c r="V47" s="3">
        <f>'[17]table_16.12a'!S24</f>
        <v>16.58</v>
      </c>
      <c r="W47" s="3">
        <f>'[17]table_16.12a'!T24</f>
        <v>18.35</v>
      </c>
      <c r="X47" s="3">
        <f>'[17]table_16.12a'!U24</f>
        <v>20.63</v>
      </c>
      <c r="Y47" s="53">
        <f>'[17]table_16.12a'!V24</f>
        <v>23.25</v>
      </c>
      <c r="Z47" s="3"/>
    </row>
    <row r="48" spans="2:26" ht="12">
      <c r="B48" s="72" t="s">
        <v>37</v>
      </c>
      <c r="C48" s="62" t="s">
        <v>46</v>
      </c>
      <c r="D48" s="65" t="s">
        <v>63</v>
      </c>
      <c r="E48" s="3">
        <f>'[18]table_16.12b'!B24</f>
        <v>2.68</v>
      </c>
      <c r="F48" s="3">
        <f>'[18]table_16.12b'!C24</f>
        <v>2.7</v>
      </c>
      <c r="G48" s="3">
        <f>'[18]table_16.12b'!D24</f>
        <v>2.89</v>
      </c>
      <c r="H48" s="3">
        <f>'[18]table_16.12b'!E24</f>
        <v>3.43</v>
      </c>
      <c r="I48" s="3">
        <f>'[18]table_16.12b'!F24</f>
        <v>3.89</v>
      </c>
      <c r="J48" s="3">
        <f>'[18]table_16.12b'!G24</f>
        <v>4.14</v>
      </c>
      <c r="K48" s="3">
        <f>'[18]table_16.12b'!H24</f>
        <v>4.51</v>
      </c>
      <c r="L48" s="3">
        <f>'[18]table_16.12b'!I24</f>
        <v>5.02</v>
      </c>
      <c r="M48" s="3">
        <f>'[18]table_16.12b'!J24</f>
        <v>5.32</v>
      </c>
      <c r="N48" s="3">
        <f>'[18]table_16.12b'!K24</f>
        <v>5.67</v>
      </c>
      <c r="O48" s="3">
        <f>'[18]table_16.12b'!L24</f>
        <v>6.18</v>
      </c>
      <c r="P48" s="3">
        <f>'[18]table_16.12b'!M24</f>
        <v>7.06</v>
      </c>
      <c r="Q48" s="3">
        <f>'[18]table_16.12b'!N24</f>
        <v>7.99</v>
      </c>
      <c r="R48" s="3">
        <f>'[18]table_16.12b'!O24</f>
        <v>9.02</v>
      </c>
      <c r="S48" s="3">
        <f>'[18]table_16.12b'!P24</f>
        <v>10.12</v>
      </c>
      <c r="T48" s="3">
        <f>'[18]table_16.12b'!Q24</f>
        <v>11.36</v>
      </c>
      <c r="U48" s="3">
        <f>'[18]table_16.12b'!R24</f>
        <v>12.61</v>
      </c>
      <c r="V48" s="3">
        <f>'[18]table_16.12b'!S24</f>
        <v>13.92</v>
      </c>
      <c r="W48" s="3">
        <f>'[18]table_16.12b'!T24</f>
        <v>15.39</v>
      </c>
      <c r="X48" s="3">
        <f>'[18]table_16.12b'!U24</f>
        <v>17.19</v>
      </c>
      <c r="Y48" s="53">
        <f>'[18]table_16.12b'!V24</f>
        <v>18.8</v>
      </c>
      <c r="Z48" s="3"/>
    </row>
    <row r="49" spans="2:26" ht="12">
      <c r="B49" s="72" t="s">
        <v>75</v>
      </c>
      <c r="C49" s="62" t="s">
        <v>46</v>
      </c>
      <c r="D49" s="65" t="s">
        <v>52</v>
      </c>
      <c r="E49" s="3">
        <f>'[36]table_16.12c'!B24</f>
        <v>2.74</v>
      </c>
      <c r="F49" s="3">
        <f>'[36]table_16.12c'!C24</f>
        <v>2.77</v>
      </c>
      <c r="G49" s="3">
        <f>'[36]table_16.12c'!D24</f>
        <v>3.17</v>
      </c>
      <c r="H49" s="3">
        <f>'[36]table_16.12c'!E24</f>
        <v>3.67</v>
      </c>
      <c r="I49" s="3">
        <f>'[36]table_16.12c'!F24</f>
        <v>4.16</v>
      </c>
      <c r="J49" s="3">
        <f>'[36]table_16.12c'!G24</f>
        <v>4.67</v>
      </c>
      <c r="K49" s="3">
        <f>'[36]table_16.12c'!H24</f>
        <v>5.2</v>
      </c>
      <c r="L49" s="3">
        <f>'[36]table_16.12c'!I24</f>
        <v>5.8</v>
      </c>
      <c r="M49" s="3">
        <f>'[36]table_16.12c'!J24</f>
        <v>6.38</v>
      </c>
      <c r="N49" s="3">
        <f>'[36]table_16.12c'!K24</f>
        <v>7.04</v>
      </c>
      <c r="O49" s="3">
        <f>'[36]table_16.12c'!L24</f>
        <v>7.84</v>
      </c>
      <c r="P49" s="3">
        <f>'[36]table_16.12c'!M24</f>
        <v>8.72</v>
      </c>
      <c r="Q49" s="3">
        <f>'[36]table_16.12c'!N24</f>
        <v>9.71</v>
      </c>
      <c r="R49" s="3">
        <f>'[36]table_16.12c'!O24</f>
        <v>11.04</v>
      </c>
      <c r="S49" s="3">
        <f>'[36]table_16.12c'!P24</f>
        <v>12.26</v>
      </c>
      <c r="T49" s="3">
        <f>'[36]table_16.12c'!Q24</f>
        <v>13.67</v>
      </c>
      <c r="U49" s="3">
        <f>'[36]table_16.12c'!R24</f>
        <v>15.31</v>
      </c>
      <c r="V49" s="3">
        <f>'[36]table_16.12c'!S24</f>
        <v>17.04</v>
      </c>
      <c r="W49" s="3">
        <f>'[36]table_16.12c'!T24</f>
        <v>19.15</v>
      </c>
      <c r="X49" s="3">
        <f>'[36]table_16.12c'!U24</f>
        <v>21.27</v>
      </c>
      <c r="Y49" s="53">
        <f>'[36]table_16.12c'!V24</f>
        <v>24.03</v>
      </c>
      <c r="Z49" s="3"/>
    </row>
    <row r="50" spans="2:26" ht="12">
      <c r="B50" s="72" t="s">
        <v>38</v>
      </c>
      <c r="C50" s="62">
        <v>85</v>
      </c>
      <c r="D50" s="65" t="s">
        <v>53</v>
      </c>
      <c r="E50" s="3">
        <f>'[19]table_16.14a'!B24</f>
        <v>2.7</v>
      </c>
      <c r="F50" s="3">
        <f>'[19]table_16.14a'!C24</f>
        <v>2.73</v>
      </c>
      <c r="G50" s="3">
        <f>'[19]table_16.14a'!D24</f>
        <v>3.03</v>
      </c>
      <c r="H50" s="3">
        <f>'[19]table_16.14a'!E24</f>
        <v>3.57</v>
      </c>
      <c r="I50" s="3">
        <f>'[19]table_16.14a'!F24</f>
        <v>4.01</v>
      </c>
      <c r="J50" s="3">
        <f>'[19]table_16.14a'!G24</f>
        <v>4.47</v>
      </c>
      <c r="K50" s="3">
        <f>'[19]table_16.14a'!H24</f>
        <v>4.96</v>
      </c>
      <c r="L50" s="3">
        <f>'[19]table_16.14a'!I24</f>
        <v>5.54</v>
      </c>
      <c r="M50" s="3">
        <f>'[19]table_16.14a'!J24</f>
        <v>6.18</v>
      </c>
      <c r="N50" s="3">
        <f>'[19]table_16.14a'!K24</f>
        <v>6.91</v>
      </c>
      <c r="O50" s="3">
        <f>'[19]table_16.14a'!L24</f>
        <v>7.83</v>
      </c>
      <c r="P50" s="3">
        <f>'[19]table_16.14a'!M24</f>
        <v>8.82</v>
      </c>
      <c r="Q50" s="3">
        <f>'[19]table_16.14a'!N24</f>
        <v>9.92</v>
      </c>
      <c r="R50" s="3">
        <f>'[19]table_16.14a'!O24</f>
        <v>11.22</v>
      </c>
      <c r="S50" s="3">
        <f>'[19]table_16.14a'!P24</f>
        <v>12.65</v>
      </c>
      <c r="T50" s="3">
        <f>'[19]table_16.14a'!Q24</f>
        <v>14.27</v>
      </c>
      <c r="U50" s="3">
        <f>'[19]table_16.14a'!R24</f>
        <v>16.04</v>
      </c>
      <c r="V50" s="3">
        <f>'[19]table_16.14a'!S24</f>
        <v>17.59</v>
      </c>
      <c r="W50" s="3">
        <f>'[19]table_16.14a'!T24</f>
        <v>19.37</v>
      </c>
      <c r="X50" s="3">
        <f>'[19]table_16.14a'!U24</f>
        <v>21.83</v>
      </c>
      <c r="Y50" s="53">
        <f>'[19]table_16.14a'!V24</f>
        <v>24.62</v>
      </c>
      <c r="Z50" s="3"/>
    </row>
    <row r="51" spans="2:26" ht="12">
      <c r="B51" s="72">
        <v>16</v>
      </c>
      <c r="C51" s="62">
        <v>87</v>
      </c>
      <c r="D51" s="65" t="s">
        <v>54</v>
      </c>
      <c r="E51" s="3">
        <f>'[23]table_16.16'!B24</f>
        <v>2.81</v>
      </c>
      <c r="F51" s="3">
        <f>'[23]table_16.16'!C24</f>
        <v>3.02</v>
      </c>
      <c r="G51" s="3">
        <f>'[23]table_16.16'!D24</f>
        <v>3.44</v>
      </c>
      <c r="H51" s="3">
        <f>'[23]table_16.16'!E24</f>
        <v>3.94</v>
      </c>
      <c r="I51" s="3">
        <f>'[23]table_16.16'!F24</f>
        <v>4.46</v>
      </c>
      <c r="J51" s="3">
        <f>'[23]table_16.16'!G24</f>
        <v>4.99</v>
      </c>
      <c r="K51" s="3">
        <f>'[23]table_16.16'!H24</f>
        <v>5.65</v>
      </c>
      <c r="L51" s="3">
        <f>'[23]table_16.16'!I24</f>
        <v>6.22</v>
      </c>
      <c r="M51" s="3">
        <f>'[23]table_16.16'!J24</f>
        <v>6.79</v>
      </c>
      <c r="N51" s="3">
        <f>'[23]table_16.16'!K24</f>
        <v>7.52</v>
      </c>
      <c r="O51" s="3">
        <f>'[23]table_16.16'!L24</f>
        <v>8.32</v>
      </c>
      <c r="P51" s="3">
        <f>'[23]table_16.16'!M24</f>
        <v>9.2</v>
      </c>
      <c r="Q51" s="3">
        <f>'[23]table_16.16'!N24</f>
        <v>10.25</v>
      </c>
      <c r="R51" s="3">
        <f>'[23]table_16.16'!O24</f>
        <v>11.37</v>
      </c>
      <c r="S51" s="3">
        <f>'[23]table_16.16'!P24</f>
        <v>12.64</v>
      </c>
      <c r="T51" s="3">
        <f>'[23]table_16.16'!Q24</f>
        <v>13.86</v>
      </c>
      <c r="U51" s="3">
        <f>'[23]table_16.16'!R24</f>
        <v>15.15</v>
      </c>
      <c r="V51" s="3">
        <f>'[23]table_16.16'!S24</f>
        <v>16.68</v>
      </c>
      <c r="W51" s="3">
        <f>'[23]table_16.16'!T24</f>
        <v>18.41</v>
      </c>
      <c r="X51" s="3">
        <f>'[23]table_16.16'!U24</f>
        <v>20.05</v>
      </c>
      <c r="Y51" s="53">
        <f>'[23]table_16.16'!V24</f>
        <v>21.94</v>
      </c>
      <c r="Z51" s="3"/>
    </row>
    <row r="52" spans="2:26" ht="12">
      <c r="B52" s="72">
        <v>12457</v>
      </c>
      <c r="C52" s="62">
        <v>123458</v>
      </c>
      <c r="D52" s="65" t="s">
        <v>55</v>
      </c>
      <c r="E52" s="3">
        <f>'[25]table_16.12457'!B24</f>
        <v>2.74</v>
      </c>
      <c r="F52" s="3">
        <f>'[25]table_16.12457'!C24</f>
        <v>2.77</v>
      </c>
      <c r="G52" s="3">
        <f>'[25]table_16.12457'!D24</f>
        <v>3.19</v>
      </c>
      <c r="H52" s="3">
        <f>'[25]table_16.12457'!E24</f>
        <v>7.26</v>
      </c>
      <c r="I52" s="3">
        <f>'[25]table_16.12457'!F24</f>
        <v>13.03</v>
      </c>
      <c r="J52" s="3">
        <f>'[25]table_16.12457'!G24</f>
        <v>18.96</v>
      </c>
      <c r="K52" s="3">
        <f>'[25]table_16.12457'!H24</f>
        <v>22.71</v>
      </c>
      <c r="L52" s="3">
        <f>'[25]table_16.12457'!I24</f>
        <v>24.7</v>
      </c>
      <c r="M52" s="3">
        <f>'[25]table_16.12457'!J24</f>
        <v>27.2</v>
      </c>
      <c r="N52" s="3">
        <f>'[25]table_16.12457'!K24</f>
        <v>30.88</v>
      </c>
      <c r="O52" s="3">
        <f>'[25]table_16.12457'!L24</f>
        <v>38.05</v>
      </c>
      <c r="P52" s="3">
        <f>'[25]table_16.12457'!M24</f>
        <v>47.18</v>
      </c>
      <c r="Q52" s="3">
        <f>'[25]table_16.12457'!N24</f>
        <v>55.56</v>
      </c>
      <c r="R52" s="3">
        <f>'[25]table_16.12457'!O24</f>
        <v>70.23</v>
      </c>
      <c r="S52" s="3">
        <f>'[25]table_16.12457'!P24</f>
        <v>79.51</v>
      </c>
      <c r="T52" s="3">
        <f>'[25]table_16.12457'!Q24</f>
        <v>97.79</v>
      </c>
      <c r="U52" s="3">
        <f>'[25]table_16.12457'!R24</f>
        <v>109.7</v>
      </c>
      <c r="V52" s="3">
        <f>'[25]table_16.12457'!S24</f>
        <v>117</v>
      </c>
      <c r="W52" s="3">
        <f>'[25]table_16.12457'!T24</f>
        <v>130.3</v>
      </c>
      <c r="X52" s="3">
        <f>'[25]table_16.12457'!U24</f>
        <v>139.8</v>
      </c>
      <c r="Y52" s="53">
        <f>'[25]table_16.12457'!V24</f>
        <v>151.9</v>
      </c>
      <c r="Z52" s="3"/>
    </row>
    <row r="53" spans="2:26" ht="12">
      <c r="B53" s="72"/>
      <c r="C53" s="72"/>
      <c r="D53" s="6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53"/>
      <c r="Z53" s="3"/>
    </row>
    <row r="54" spans="3:25" ht="12">
      <c r="C54" s="95" t="s">
        <v>79</v>
      </c>
      <c r="D54" s="65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4"/>
    </row>
    <row r="55" spans="2:25" ht="12">
      <c r="B55" s="62" t="str">
        <f>B43</f>
        <v>15e</v>
      </c>
      <c r="C55" s="62">
        <f>C43</f>
        <v>81</v>
      </c>
      <c r="D55" s="44" t="str">
        <f>D43</f>
        <v>8 and 1</v>
      </c>
      <c r="E55" s="3">
        <f>E43/E$7</f>
        <v>1.007462686567164</v>
      </c>
      <c r="F55" s="3">
        <f>F43/F$7</f>
        <v>1.0186567164179103</v>
      </c>
      <c r="G55" s="3">
        <f>G43/G$7</f>
        <v>1.1343283582089552</v>
      </c>
      <c r="H55" s="3">
        <f>H43/H$7</f>
        <v>1.3171641791044775</v>
      </c>
      <c r="I55" s="3">
        <f>I43/I$7</f>
        <v>1.4813432835820894</v>
      </c>
      <c r="J55" s="3">
        <f>J43/J$7</f>
        <v>1.6641791044776117</v>
      </c>
      <c r="K55" s="3">
        <f>K43/K$7</f>
        <v>1.8731343283582087</v>
      </c>
      <c r="L55" s="3">
        <f>L43/L$7</f>
        <v>2.08955223880597</v>
      </c>
      <c r="M55" s="3">
        <f>M43/M$7</f>
        <v>2.324626865671642</v>
      </c>
      <c r="N55" s="3">
        <f>N43/N$7</f>
        <v>2.5970149253731343</v>
      </c>
      <c r="O55" s="3">
        <f>O43/O$7</f>
        <v>2.888059701492537</v>
      </c>
      <c r="P55" s="3">
        <f>P43/P$7</f>
        <v>3.2574626865671643</v>
      </c>
      <c r="Q55" s="3">
        <f>Q43/Q$7</f>
        <v>3.5895522388059695</v>
      </c>
      <c r="R55" s="3">
        <f>R43/R$7</f>
        <v>3.9850746268656714</v>
      </c>
      <c r="S55" s="3">
        <f>S43/S$7</f>
        <v>4.41044776119403</v>
      </c>
      <c r="T55" s="3">
        <f>T43/T$7</f>
        <v>4.903345724907063</v>
      </c>
      <c r="U55" s="3">
        <f>U43/U$7</f>
        <v>5.4200743494423795</v>
      </c>
      <c r="V55" s="3">
        <f>V43/V$7</f>
        <v>5.88970588235294</v>
      </c>
      <c r="W55" s="3">
        <f>W43/W$7</f>
        <v>6.45090909090909</v>
      </c>
      <c r="X55" s="3">
        <f>X43/X$7</f>
        <v>7.100719424460432</v>
      </c>
      <c r="Y55" s="53">
        <f>Y43/Y$7</f>
        <v>7.777385159010601</v>
      </c>
    </row>
    <row r="56" spans="2:25" ht="12">
      <c r="B56" s="62" t="str">
        <f>B44</f>
        <v>15d</v>
      </c>
      <c r="C56" s="62">
        <f>C44</f>
        <v>82</v>
      </c>
      <c r="D56" s="44" t="str">
        <f>D44</f>
        <v>8 and 2</v>
      </c>
      <c r="E56" s="3">
        <f>E44/E$7</f>
        <v>1.0111940298507462</v>
      </c>
      <c r="F56" s="3">
        <f>F44/F$7</f>
        <v>1.0410447761194028</v>
      </c>
      <c r="G56" s="3">
        <f>G44/G$7</f>
        <v>1.3134328358208955</v>
      </c>
      <c r="H56" s="3">
        <f>H44/H$7</f>
        <v>1.6865671641791042</v>
      </c>
      <c r="I56" s="3">
        <f>I44/I$7</f>
        <v>2.3208955223880596</v>
      </c>
      <c r="J56" s="3">
        <f>J44/J$7</f>
        <v>3.1007462686567164</v>
      </c>
      <c r="K56" s="3">
        <f>K44/K$7</f>
        <v>3.794776119402985</v>
      </c>
      <c r="L56" s="3">
        <f>L44/L$7</f>
        <v>4.212686567164178</v>
      </c>
      <c r="M56" s="3">
        <f>M44/M$7</f>
        <v>4.652985074626866</v>
      </c>
      <c r="N56" s="3">
        <f>N44/N$7</f>
        <v>5.048507462686566</v>
      </c>
      <c r="O56" s="3">
        <f>O44/O$7</f>
        <v>5.824626865671641</v>
      </c>
      <c r="P56" s="3">
        <f>P44/P$7</f>
        <v>6.76865671641791</v>
      </c>
      <c r="Q56" s="3">
        <f>Q44/Q$7</f>
        <v>8.052238805970148</v>
      </c>
      <c r="R56" s="3">
        <f>R44/R$7</f>
        <v>9.119402985074627</v>
      </c>
      <c r="S56" s="3">
        <f>S44/S$7</f>
        <v>10.343283582089551</v>
      </c>
      <c r="T56" s="3">
        <f>T44/T$7</f>
        <v>11.382899628252789</v>
      </c>
      <c r="U56" s="3">
        <f>U44/U$7</f>
        <v>12.769516728624536</v>
      </c>
      <c r="V56" s="3">
        <f>V44/V$7</f>
        <v>13.783088235294118</v>
      </c>
      <c r="W56" s="3">
        <f>W44/W$7</f>
        <v>14.683636363636365</v>
      </c>
      <c r="X56" s="3">
        <f>X44/X$7</f>
        <v>15.651079136690647</v>
      </c>
      <c r="Y56" s="53">
        <f>Y44/Y$7</f>
        <v>16.51590106007067</v>
      </c>
    </row>
    <row r="57" spans="2:25" ht="12">
      <c r="B57" s="62" t="str">
        <f>B45</f>
        <v>15f</v>
      </c>
      <c r="C57" s="62">
        <f>C45</f>
        <v>812</v>
      </c>
      <c r="D57" s="44" t="str">
        <f>D45</f>
        <v>8 and 12</v>
      </c>
      <c r="E57" s="3">
        <f>E45/E$7</f>
        <v>1.0111940298507462</v>
      </c>
      <c r="F57" s="3">
        <f>F45/F$7</f>
        <v>1.0410447761194028</v>
      </c>
      <c r="G57" s="3">
        <f>G45/G$7</f>
        <v>1.257462686567164</v>
      </c>
      <c r="H57" s="3">
        <f>H45/H$7</f>
        <v>1.6343283582089552</v>
      </c>
      <c r="I57" s="3">
        <f>I45/I$7</f>
        <v>2.104477611940298</v>
      </c>
      <c r="J57" s="3">
        <f>J45/J$7</f>
        <v>2.7537313432835817</v>
      </c>
      <c r="K57" s="3">
        <f>K45/K$7</f>
        <v>3.649253731343283</v>
      </c>
      <c r="L57" s="3">
        <f>L45/L$7</f>
        <v>4.287313432835821</v>
      </c>
      <c r="M57" s="3">
        <f>M45/M$7</f>
        <v>4.865671641791044</v>
      </c>
      <c r="N57" s="3">
        <f>N45/N$7</f>
        <v>5.399253731343284</v>
      </c>
      <c r="O57" s="3">
        <f>O45/O$7</f>
        <v>6.253731343283582</v>
      </c>
      <c r="P57" s="3">
        <f>P45/P$7</f>
        <v>7.26865671641791</v>
      </c>
      <c r="Q57" s="3">
        <f>Q45/Q$7</f>
        <v>8.462686567164178</v>
      </c>
      <c r="R57" s="3">
        <f>R45/R$7</f>
        <v>9.955223880597014</v>
      </c>
      <c r="S57" s="3">
        <f>S45/S$7</f>
        <v>11.07089552238806</v>
      </c>
      <c r="T57" s="3">
        <f>T45/T$7</f>
        <v>12.21189591078067</v>
      </c>
      <c r="U57" s="3">
        <f>U45/U$7</f>
        <v>13.605947955390336</v>
      </c>
      <c r="V57" s="3">
        <f>V45/V$7</f>
        <v>15.040441176470585</v>
      </c>
      <c r="W57" s="3">
        <f>W45/W$7</f>
        <v>16.538181818181815</v>
      </c>
      <c r="X57" s="3">
        <f>X45/X$7</f>
        <v>17.48561151079137</v>
      </c>
      <c r="Y57" s="53">
        <f>Y45/Y$7</f>
        <v>18.501766784452297</v>
      </c>
    </row>
    <row r="58" spans="2:25" ht="12">
      <c r="B58" s="62" t="str">
        <f>B46</f>
        <v>17a</v>
      </c>
      <c r="C58" s="62">
        <f>C46</f>
        <v>83</v>
      </c>
      <c r="D58" s="44" t="str">
        <f>D46</f>
        <v>8 and 3</v>
      </c>
      <c r="E58" s="3">
        <f>E46/E$7</f>
        <v>1.007462686567164</v>
      </c>
      <c r="F58" s="3">
        <f>F46/F$7</f>
        <v>1.0186567164179103</v>
      </c>
      <c r="G58" s="3">
        <f>G46/G$7</f>
        <v>1.130597014925373</v>
      </c>
      <c r="H58" s="3">
        <f>H46/H$7</f>
        <v>1.3320895522388059</v>
      </c>
      <c r="I58" s="3">
        <f>I46/I$7</f>
        <v>1.4962686567164178</v>
      </c>
      <c r="J58" s="3">
        <f>J46/J$7</f>
        <v>1.667910447761194</v>
      </c>
      <c r="K58" s="3">
        <f>K46/K$7</f>
        <v>1.8582089552238807</v>
      </c>
      <c r="L58" s="3">
        <f>L46/L$7</f>
        <v>2.0746268656716413</v>
      </c>
      <c r="M58" s="3">
        <f>M46/M$7</f>
        <v>2.3134328358208953</v>
      </c>
      <c r="N58" s="3">
        <f>N46/N$7</f>
        <v>2.585820895522388</v>
      </c>
      <c r="O58" s="3">
        <f>O46/O$7</f>
        <v>2.9253731343283578</v>
      </c>
      <c r="P58" s="3">
        <f>P46/P$7</f>
        <v>3.305970149253731</v>
      </c>
      <c r="Q58" s="3">
        <f>Q46/Q$7</f>
        <v>3.731343283582089</v>
      </c>
      <c r="R58" s="3">
        <f>R46/R$7</f>
        <v>4.145522388059701</v>
      </c>
      <c r="S58" s="3">
        <f>S46/S$7</f>
        <v>4.585820895522388</v>
      </c>
      <c r="T58" s="3">
        <f>T46/T$7</f>
        <v>5.08550185873606</v>
      </c>
      <c r="U58" s="3">
        <f>U46/U$7</f>
        <v>5.602230483271375</v>
      </c>
      <c r="V58" s="3">
        <f>V46/V$7</f>
        <v>6.235294117647059</v>
      </c>
      <c r="W58" s="3">
        <f>W46/W$7</f>
        <v>6.6909090909090905</v>
      </c>
      <c r="X58" s="3">
        <f>X46/X$7</f>
        <v>7.446043165467626</v>
      </c>
      <c r="Y58" s="53">
        <f>Y46/Y$7</f>
        <v>8.056537102473499</v>
      </c>
    </row>
    <row r="59" spans="2:25" ht="12">
      <c r="B59" s="62" t="str">
        <f>B47</f>
        <v>12a</v>
      </c>
      <c r="C59" s="62" t="str">
        <f>C47</f>
        <v>84a</v>
      </c>
      <c r="D59" s="44" t="str">
        <f>D47</f>
        <v>8 and 4a</v>
      </c>
      <c r="E59" s="3">
        <f>E47/E$7</f>
        <v>1.0223880597014925</v>
      </c>
      <c r="F59" s="3">
        <f>F47/F$7</f>
        <v>1.0335820895522387</v>
      </c>
      <c r="G59" s="3">
        <f>G47/G$7</f>
        <v>1.171641791044776</v>
      </c>
      <c r="H59" s="3">
        <f>H47/H$7</f>
        <v>1.3582089552238805</v>
      </c>
      <c r="I59" s="3">
        <f>I47/I$7</f>
        <v>1.537313432835821</v>
      </c>
      <c r="J59" s="3">
        <f>J47/J$7</f>
        <v>1.716417910447761</v>
      </c>
      <c r="K59" s="3">
        <f>K47/K$7</f>
        <v>1.9067164179104477</v>
      </c>
      <c r="L59" s="3">
        <f>L47/L$7</f>
        <v>2.126865671641791</v>
      </c>
      <c r="M59" s="3">
        <f>M47/M$7</f>
        <v>2.335820895522388</v>
      </c>
      <c r="N59" s="3">
        <f>N47/N$7</f>
        <v>2.585820895522388</v>
      </c>
      <c r="O59" s="3">
        <f>O47/O$7</f>
        <v>2.876865671641791</v>
      </c>
      <c r="P59" s="3">
        <f>P47/P$7</f>
        <v>3.2089552238805967</v>
      </c>
      <c r="Q59" s="3">
        <f>Q47/Q$7</f>
        <v>3.6305970149253732</v>
      </c>
      <c r="R59" s="3">
        <f>R47/R$7</f>
        <v>4.055970149253731</v>
      </c>
      <c r="S59" s="3">
        <f>S47/S$7</f>
        <v>4.507462686567164</v>
      </c>
      <c r="T59" s="3">
        <f>T47/T$7</f>
        <v>4.973977695167287</v>
      </c>
      <c r="U59" s="3">
        <f>U47/U$7</f>
        <v>5.568773234200743</v>
      </c>
      <c r="V59" s="3">
        <f>V47/V$7</f>
        <v>6.095588235294117</v>
      </c>
      <c r="W59" s="3">
        <f>W47/W$7</f>
        <v>6.672727272727273</v>
      </c>
      <c r="X59" s="3">
        <f>X47/X$7</f>
        <v>7.4208633093525185</v>
      </c>
      <c r="Y59" s="53">
        <f>Y47/Y$7</f>
        <v>8.215547703180212</v>
      </c>
    </row>
    <row r="60" spans="2:25" ht="12">
      <c r="B60" s="62">
        <f>B21</f>
        <v>0</v>
      </c>
      <c r="C60" s="62" t="s">
        <v>46</v>
      </c>
      <c r="D60" s="44" t="s">
        <v>63</v>
      </c>
      <c r="E60" s="3">
        <f>E48/E$7</f>
        <v>1</v>
      </c>
      <c r="F60" s="3">
        <f>F48/F$7</f>
        <v>1.007462686567164</v>
      </c>
      <c r="G60" s="3">
        <f>G48/G$7</f>
        <v>1.078358208955224</v>
      </c>
      <c r="H60" s="3">
        <f>H48/H$7</f>
        <v>1.2798507462686568</v>
      </c>
      <c r="I60" s="3">
        <f>I48/I$7</f>
        <v>1.4514925373134329</v>
      </c>
      <c r="J60" s="3">
        <f>J48/J$7</f>
        <v>1.5447761194029848</v>
      </c>
      <c r="K60" s="3">
        <f>K48/K$7</f>
        <v>1.6828358208955223</v>
      </c>
      <c r="L60" s="3">
        <f>L48/L$7</f>
        <v>1.8731343283582087</v>
      </c>
      <c r="M60" s="3">
        <f>M48/M$7</f>
        <v>1.9850746268656716</v>
      </c>
      <c r="N60" s="3">
        <f>N48/N$7</f>
        <v>2.1156716417910446</v>
      </c>
      <c r="O60" s="3">
        <f>O48/O$7</f>
        <v>2.305970149253731</v>
      </c>
      <c r="P60" s="3">
        <f>P48/P$7</f>
        <v>2.634328358208955</v>
      </c>
      <c r="Q60" s="3">
        <f>Q48/Q$7</f>
        <v>2.9813432835820897</v>
      </c>
      <c r="R60" s="3">
        <f>R48/R$7</f>
        <v>3.3656716417910446</v>
      </c>
      <c r="S60" s="3">
        <f>S48/S$7</f>
        <v>3.776119402985074</v>
      </c>
      <c r="T60" s="3">
        <f>T48/T$7</f>
        <v>4.223048327137547</v>
      </c>
      <c r="U60" s="3">
        <f>U48/U$7</f>
        <v>4.687732342007434</v>
      </c>
      <c r="V60" s="3">
        <f>V48/V$7</f>
        <v>5.117647058823529</v>
      </c>
      <c r="W60" s="3">
        <f>W48/W$7</f>
        <v>5.596363636363637</v>
      </c>
      <c r="X60" s="3">
        <f>X48/X$7</f>
        <v>6.183453237410073</v>
      </c>
      <c r="Y60" s="53">
        <f>Y48/Y$7</f>
        <v>6.6431095406360425</v>
      </c>
    </row>
    <row r="61" spans="2:25" ht="12">
      <c r="B61" s="62" t="str">
        <f>B49</f>
        <v>12c</v>
      </c>
      <c r="C61" s="62" t="str">
        <f>C49</f>
        <v>84b</v>
      </c>
      <c r="D61" s="44" t="str">
        <f>D49</f>
        <v>8 and 4c</v>
      </c>
      <c r="E61" s="3">
        <f>E49/E$7</f>
        <v>1.0223880597014925</v>
      </c>
      <c r="F61" s="3">
        <f>F49/F$7</f>
        <v>1.0335820895522387</v>
      </c>
      <c r="G61" s="3">
        <f>G49/G$7</f>
        <v>1.1828358208955223</v>
      </c>
      <c r="H61" s="3">
        <f>H49/H$7</f>
        <v>1.3694029850746268</v>
      </c>
      <c r="I61" s="3">
        <f>I49/I$7</f>
        <v>1.5522388059701493</v>
      </c>
      <c r="J61" s="3">
        <f>J49/J$7</f>
        <v>1.7425373134328357</v>
      </c>
      <c r="K61" s="3">
        <f>K49/K$7</f>
        <v>1.9402985074626866</v>
      </c>
      <c r="L61" s="3">
        <f>L49/L$7</f>
        <v>2.1641791044776117</v>
      </c>
      <c r="M61" s="3">
        <f>M49/M$7</f>
        <v>2.380597014925373</v>
      </c>
      <c r="N61" s="3">
        <f>N49/N$7</f>
        <v>2.626865671641791</v>
      </c>
      <c r="O61" s="3">
        <f>O49/O$7</f>
        <v>2.9253731343283578</v>
      </c>
      <c r="P61" s="3">
        <f>P49/P$7</f>
        <v>3.253731343283582</v>
      </c>
      <c r="Q61" s="3">
        <f>Q49/Q$7</f>
        <v>3.623134328358209</v>
      </c>
      <c r="R61" s="3">
        <f>R49/R$7</f>
        <v>4.119402985074626</v>
      </c>
      <c r="S61" s="3">
        <f>S49/S$7</f>
        <v>4.574626865671641</v>
      </c>
      <c r="T61" s="3">
        <f>T49/T$7</f>
        <v>5.081784386617101</v>
      </c>
      <c r="U61" s="3">
        <f>U49/U$7</f>
        <v>5.691449814126394</v>
      </c>
      <c r="V61" s="3">
        <f>V49/V$7</f>
        <v>6.26470588235294</v>
      </c>
      <c r="W61" s="3">
        <f>W49/W$7</f>
        <v>6.963636363636363</v>
      </c>
      <c r="X61" s="3">
        <f>X49/X$7</f>
        <v>7.651079136690647</v>
      </c>
      <c r="Y61" s="53">
        <f>Y49/Y$7</f>
        <v>8.491166077738516</v>
      </c>
    </row>
    <row r="62" spans="2:25" ht="12">
      <c r="B62" s="62" t="str">
        <f>B50</f>
        <v>14a</v>
      </c>
      <c r="C62" s="62">
        <f>C50</f>
        <v>85</v>
      </c>
      <c r="D62" s="44" t="str">
        <f>D50</f>
        <v>8 and 5</v>
      </c>
      <c r="E62" s="3">
        <f>E50/E$7</f>
        <v>1.007462686567164</v>
      </c>
      <c r="F62" s="3">
        <f>F50/F$7</f>
        <v>1.0186567164179103</v>
      </c>
      <c r="G62" s="3">
        <f>G50/G$7</f>
        <v>1.130597014925373</v>
      </c>
      <c r="H62" s="3">
        <f>H50/H$7</f>
        <v>1.3320895522388059</v>
      </c>
      <c r="I62" s="3">
        <f>I50/I$7</f>
        <v>1.4962686567164178</v>
      </c>
      <c r="J62" s="3">
        <f>J50/J$7</f>
        <v>1.667910447761194</v>
      </c>
      <c r="K62" s="3">
        <f>K50/K$7</f>
        <v>1.8507462686567162</v>
      </c>
      <c r="L62" s="3">
        <f>L50/L$7</f>
        <v>2.0671641791044775</v>
      </c>
      <c r="M62" s="3">
        <f>M50/M$7</f>
        <v>2.305970149253731</v>
      </c>
      <c r="N62" s="3">
        <f>N50/N$7</f>
        <v>2.578358208955224</v>
      </c>
      <c r="O62" s="3">
        <f>O50/O$7</f>
        <v>2.921641791044776</v>
      </c>
      <c r="P62" s="3">
        <f>P50/P$7</f>
        <v>3.291044776119403</v>
      </c>
      <c r="Q62" s="3">
        <f>Q50/Q$7</f>
        <v>3.7014925373134324</v>
      </c>
      <c r="R62" s="3">
        <f>R50/R$7</f>
        <v>4.186567164179104</v>
      </c>
      <c r="S62" s="3">
        <f>S50/S$7</f>
        <v>4.720149253731343</v>
      </c>
      <c r="T62" s="3">
        <f>T50/T$7</f>
        <v>5.304832713754647</v>
      </c>
      <c r="U62" s="3">
        <f>U50/U$7</f>
        <v>5.962825278810409</v>
      </c>
      <c r="V62" s="3">
        <f>V50/V$7</f>
        <v>6.466911764705882</v>
      </c>
      <c r="W62" s="3">
        <f>W50/W$7</f>
        <v>7.043636363636364</v>
      </c>
      <c r="X62" s="3">
        <f>X50/X$7</f>
        <v>7.85251798561151</v>
      </c>
      <c r="Y62" s="53">
        <f>Y50/Y$7</f>
        <v>8.69964664310954</v>
      </c>
    </row>
    <row r="63" spans="2:25" ht="12">
      <c r="B63" s="62">
        <f>B51</f>
        <v>16</v>
      </c>
      <c r="C63" s="62">
        <f>C51</f>
        <v>87</v>
      </c>
      <c r="D63" s="44" t="str">
        <f>D51</f>
        <v>8 and 7</v>
      </c>
      <c r="E63" s="3">
        <f>E51/E$7</f>
        <v>1.0485074626865671</v>
      </c>
      <c r="F63" s="3">
        <f>F51/F$7</f>
        <v>1.126865671641791</v>
      </c>
      <c r="G63" s="3">
        <f>G51/G$7</f>
        <v>1.2835820895522387</v>
      </c>
      <c r="H63" s="3">
        <f>H51/H$7</f>
        <v>1.4701492537313432</v>
      </c>
      <c r="I63" s="3">
        <f>I51/I$7</f>
        <v>1.6641791044776117</v>
      </c>
      <c r="J63" s="3">
        <f>J51/J$7</f>
        <v>1.8619402985074627</v>
      </c>
      <c r="K63" s="3">
        <f>K51/K$7</f>
        <v>2.1082089552238807</v>
      </c>
      <c r="L63" s="3">
        <f>L51/L$7</f>
        <v>2.3208955223880596</v>
      </c>
      <c r="M63" s="3">
        <f>M51/M$7</f>
        <v>2.5335820895522385</v>
      </c>
      <c r="N63" s="3">
        <f>N51/N$7</f>
        <v>2.805970149253731</v>
      </c>
      <c r="O63" s="3">
        <f>O51/O$7</f>
        <v>3.1044776119402986</v>
      </c>
      <c r="P63" s="3">
        <f>P51/P$7</f>
        <v>3.432835820895522</v>
      </c>
      <c r="Q63" s="3">
        <f>Q51/Q$7</f>
        <v>3.824626865671642</v>
      </c>
      <c r="R63" s="3">
        <f>R51/R$7</f>
        <v>4.242537313432836</v>
      </c>
      <c r="S63" s="3">
        <f>S51/S$7</f>
        <v>4.7164179104477615</v>
      </c>
      <c r="T63" s="3">
        <f>T51/T$7</f>
        <v>5.152416356877323</v>
      </c>
      <c r="U63" s="3">
        <f>U51/U$7</f>
        <v>5.631970260223048</v>
      </c>
      <c r="V63" s="3">
        <f>V51/V$7</f>
        <v>6.13235294117647</v>
      </c>
      <c r="W63" s="3">
        <f>W51/W$7</f>
        <v>6.694545454545454</v>
      </c>
      <c r="X63" s="3">
        <f>X51/X$7</f>
        <v>7.212230215827339</v>
      </c>
      <c r="Y63" s="53">
        <f>Y51/Y$7</f>
        <v>7.752650176678445</v>
      </c>
    </row>
    <row r="64" spans="2:25" ht="12">
      <c r="B64" s="62">
        <f>B52</f>
        <v>12457</v>
      </c>
      <c r="C64" s="62">
        <f>C52</f>
        <v>123458</v>
      </c>
      <c r="D64" s="44" t="str">
        <f>D52</f>
        <v>1, 2, 3, 4c, 5 and 8</v>
      </c>
      <c r="E64" s="3">
        <f>E52/E$7</f>
        <v>1.0223880597014925</v>
      </c>
      <c r="F64" s="3">
        <f>F52/F$7</f>
        <v>1.0335820895522387</v>
      </c>
      <c r="G64" s="3">
        <f>G52/G$7</f>
        <v>1.1902985074626864</v>
      </c>
      <c r="H64" s="3">
        <f>H52/H$7</f>
        <v>2.7089552238805967</v>
      </c>
      <c r="I64" s="3">
        <f>I52/I$7</f>
        <v>4.861940298507462</v>
      </c>
      <c r="J64" s="3">
        <f>J52/J$7</f>
        <v>7.074626865671641</v>
      </c>
      <c r="K64" s="3">
        <f>K52/K$7</f>
        <v>8.473880597014926</v>
      </c>
      <c r="L64" s="3">
        <f>L52/L$7</f>
        <v>9.21641791044776</v>
      </c>
      <c r="M64" s="3">
        <f>M52/M$7</f>
        <v>10.149253731343283</v>
      </c>
      <c r="N64" s="3">
        <f>N52/N$7</f>
        <v>11.522388059701491</v>
      </c>
      <c r="O64" s="3">
        <f>O52/O$7</f>
        <v>14.197761194029848</v>
      </c>
      <c r="P64" s="3">
        <f>P52/P$7</f>
        <v>17.604477611940297</v>
      </c>
      <c r="Q64" s="3">
        <f>Q52/Q$7</f>
        <v>20.73134328358209</v>
      </c>
      <c r="R64" s="3">
        <f>R52/R$7</f>
        <v>26.205223880597014</v>
      </c>
      <c r="S64" s="3">
        <f>S52/S$7</f>
        <v>29.667910447761194</v>
      </c>
      <c r="T64" s="3">
        <f>T52/T$7</f>
        <v>36.35315985130112</v>
      </c>
      <c r="U64" s="3">
        <f>U52/U$7</f>
        <v>40.78066914498142</v>
      </c>
      <c r="V64" s="3">
        <f>V52/V$7</f>
        <v>43.014705882352935</v>
      </c>
      <c r="W64" s="3">
        <f>W52/W$7</f>
        <v>47.38181818181818</v>
      </c>
      <c r="X64" s="3">
        <f>X52/X$7</f>
        <v>50.28776978417267</v>
      </c>
      <c r="Y64" s="53">
        <f>Y52/Y$7</f>
        <v>53.67491166077738</v>
      </c>
    </row>
    <row r="65" spans="2:25" ht="12">
      <c r="B65" s="62"/>
      <c r="C65" s="62"/>
      <c r="D65" s="4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53"/>
    </row>
    <row r="66" spans="3:25" ht="12">
      <c r="C66" s="95" t="s">
        <v>80</v>
      </c>
      <c r="D66" s="44"/>
      <c r="Y66" s="8"/>
    </row>
    <row r="67" spans="2:25" ht="12">
      <c r="B67" s="62" t="str">
        <f>B34</f>
        <v>1a</v>
      </c>
      <c r="C67" s="62">
        <f>C34</f>
        <v>8</v>
      </c>
      <c r="D67" s="44" t="str">
        <f>D34</f>
        <v>lowered capital cost by 50%</v>
      </c>
      <c r="E67" s="3">
        <f>E19/E$19</f>
        <v>1</v>
      </c>
      <c r="F67" s="3">
        <f aca="true" t="shared" si="1" ref="F67:Y67">F19/F$19</f>
        <v>1</v>
      </c>
      <c r="G67" s="3">
        <f t="shared" si="1"/>
        <v>1</v>
      </c>
      <c r="H67" s="3">
        <f t="shared" si="1"/>
        <v>1</v>
      </c>
      <c r="I67" s="3">
        <f t="shared" si="1"/>
        <v>1</v>
      </c>
      <c r="J67" s="3">
        <f t="shared" si="1"/>
        <v>1</v>
      </c>
      <c r="K67" s="3">
        <f t="shared" si="1"/>
        <v>1</v>
      </c>
      <c r="L67" s="3">
        <f t="shared" si="1"/>
        <v>1</v>
      </c>
      <c r="M67" s="3">
        <f t="shared" si="1"/>
        <v>1</v>
      </c>
      <c r="N67" s="3">
        <f t="shared" si="1"/>
        <v>1</v>
      </c>
      <c r="O67" s="3">
        <f t="shared" si="1"/>
        <v>1</v>
      </c>
      <c r="P67" s="3">
        <f t="shared" si="1"/>
        <v>1</v>
      </c>
      <c r="Q67" s="3">
        <f t="shared" si="1"/>
        <v>1</v>
      </c>
      <c r="R67" s="3">
        <f t="shared" si="1"/>
        <v>1</v>
      </c>
      <c r="S67" s="3">
        <f t="shared" si="1"/>
        <v>1</v>
      </c>
      <c r="T67" s="3">
        <f t="shared" si="1"/>
        <v>1</v>
      </c>
      <c r="U67" s="3">
        <f t="shared" si="1"/>
        <v>1</v>
      </c>
      <c r="V67" s="3">
        <f t="shared" si="1"/>
        <v>1</v>
      </c>
      <c r="W67" s="3">
        <f t="shared" si="1"/>
        <v>1</v>
      </c>
      <c r="X67" s="3">
        <f t="shared" si="1"/>
        <v>1</v>
      </c>
      <c r="Y67" s="53">
        <f t="shared" si="1"/>
        <v>1</v>
      </c>
    </row>
    <row r="68" spans="2:25" ht="12">
      <c r="B68" s="62" t="str">
        <f>B55</f>
        <v>15e</v>
      </c>
      <c r="C68" s="62">
        <f>C55</f>
        <v>81</v>
      </c>
      <c r="D68" s="44" t="str">
        <f>D55</f>
        <v>8 and 1</v>
      </c>
      <c r="E68" s="3">
        <f>E43/E$19</f>
        <v>1</v>
      </c>
      <c r="F68" s="3">
        <f>F43/F$19</f>
        <v>1</v>
      </c>
      <c r="G68" s="3">
        <f>G43/G$19</f>
        <v>1</v>
      </c>
      <c r="H68" s="3">
        <f>H43/H$19</f>
        <v>1</v>
      </c>
      <c r="I68" s="3">
        <f>I43/I$19</f>
        <v>0.9974874371859297</v>
      </c>
      <c r="J68" s="3">
        <f>J43/J$19</f>
        <v>1.0045045045045045</v>
      </c>
      <c r="K68" s="3">
        <f>K43/K$19</f>
        <v>1</v>
      </c>
      <c r="L68" s="3">
        <f>L43/L$19</f>
        <v>1.0017889087656529</v>
      </c>
      <c r="M68" s="3">
        <f>M43/M$19</f>
        <v>1.0016077170418007</v>
      </c>
      <c r="N68" s="3">
        <f>N43/N$19</f>
        <v>1.0028818443804033</v>
      </c>
      <c r="O68" s="3">
        <f>O43/O$19</f>
        <v>1.0051948051948052</v>
      </c>
      <c r="P68" s="3">
        <f>P43/P$19</f>
        <v>1.002296211251435</v>
      </c>
      <c r="Q68" s="3">
        <f>Q43/Q$19</f>
        <v>0.9756592292089249</v>
      </c>
      <c r="R68" s="3">
        <f>R43/R$19</f>
        <v>0.9726775956284153</v>
      </c>
      <c r="S68" s="3">
        <f>S43/S$19</f>
        <v>0.9817275747508306</v>
      </c>
      <c r="T68" s="3">
        <f>T43/T$19</f>
        <v>0.9850634802091112</v>
      </c>
      <c r="U68" s="3">
        <f>U43/U$19</f>
        <v>0.9824797843665768</v>
      </c>
      <c r="V68" s="3">
        <f>V43/V$19</f>
        <v>0.9822194972409565</v>
      </c>
      <c r="W68" s="3">
        <f>W43/W$19</f>
        <v>0.9927252378287631</v>
      </c>
      <c r="X68" s="3">
        <f>X43/X$19</f>
        <v>0.9924585218702865</v>
      </c>
      <c r="Y68" s="53">
        <f>Y43/Y$19</f>
        <v>0.9812750780205083</v>
      </c>
    </row>
    <row r="69" spans="2:25" ht="12">
      <c r="B69" s="62" t="str">
        <f>B56</f>
        <v>15d</v>
      </c>
      <c r="C69" s="62">
        <f>C56</f>
        <v>82</v>
      </c>
      <c r="D69" s="44" t="str">
        <f>D56</f>
        <v>8 and 2</v>
      </c>
      <c r="E69" s="3">
        <f>E44/E$19</f>
        <v>1.0037037037037035</v>
      </c>
      <c r="F69" s="3">
        <f>F44/F$19</f>
        <v>1.021978021978022</v>
      </c>
      <c r="G69" s="3">
        <f>G44/G$19</f>
        <v>1.1578947368421053</v>
      </c>
      <c r="H69" s="3">
        <f>H44/H$19</f>
        <v>1.2804532577903682</v>
      </c>
      <c r="I69" s="3">
        <f>I44/I$19</f>
        <v>1.5628140703517588</v>
      </c>
      <c r="J69" s="3">
        <f>J44/J$19</f>
        <v>1.8716216216216215</v>
      </c>
      <c r="K69" s="3">
        <f>K44/K$19</f>
        <v>2.0258964143426295</v>
      </c>
      <c r="L69" s="3">
        <f>L44/L$19</f>
        <v>2.0196779964221823</v>
      </c>
      <c r="M69" s="3">
        <f>M44/M$19</f>
        <v>2.004823151125402</v>
      </c>
      <c r="N69" s="3">
        <f>N44/N$19</f>
        <v>1.9495677233429394</v>
      </c>
      <c r="O69" s="3">
        <f>O44/O$19</f>
        <v>2.0272727272727273</v>
      </c>
      <c r="P69" s="3">
        <f>P44/P$19</f>
        <v>2.0826636050516645</v>
      </c>
      <c r="Q69" s="3">
        <f>Q44/Q$19</f>
        <v>2.1886409736308314</v>
      </c>
      <c r="R69" s="3">
        <f>R44/R$19</f>
        <v>2.225865209471767</v>
      </c>
      <c r="S69" s="3">
        <f>S44/S$19</f>
        <v>2.302325581395349</v>
      </c>
      <c r="T69" s="3">
        <f>T44/T$19</f>
        <v>2.2867811799850633</v>
      </c>
      <c r="U69" s="3">
        <f>U44/U$19</f>
        <v>2.314690026954178</v>
      </c>
      <c r="V69" s="3">
        <f>V44/V$19</f>
        <v>2.2985898221949728</v>
      </c>
      <c r="W69" s="3">
        <f>W44/W$19</f>
        <v>2.259653049804141</v>
      </c>
      <c r="X69" s="3">
        <f>X44/X$19</f>
        <v>2.1875314228255403</v>
      </c>
      <c r="Y69" s="53">
        <f>Y44/Y$19</f>
        <v>2.083816317432011</v>
      </c>
    </row>
    <row r="70" spans="2:25" ht="12">
      <c r="B70" s="62" t="str">
        <f>B57</f>
        <v>15f</v>
      </c>
      <c r="C70" s="62">
        <f>C57</f>
        <v>812</v>
      </c>
      <c r="D70" s="44" t="str">
        <f>D57</f>
        <v>8 and 12</v>
      </c>
      <c r="E70" s="3">
        <f>E45/E$19</f>
        <v>1.0037037037037035</v>
      </c>
      <c r="F70" s="3">
        <f>F45/F$19</f>
        <v>1.021978021978022</v>
      </c>
      <c r="G70" s="3">
        <f>G45/G$19</f>
        <v>1.1085526315789473</v>
      </c>
      <c r="H70" s="3">
        <f>H45/H$19</f>
        <v>1.2407932011331446</v>
      </c>
      <c r="I70" s="3">
        <f>I45/I$19</f>
        <v>1.4170854271356783</v>
      </c>
      <c r="J70" s="3">
        <f>J45/J$19</f>
        <v>1.662162162162162</v>
      </c>
      <c r="K70" s="3">
        <f>K45/K$19</f>
        <v>1.948207171314741</v>
      </c>
      <c r="L70" s="3">
        <f>L45/L$19</f>
        <v>2.0554561717352415</v>
      </c>
      <c r="M70" s="3">
        <f>M45/M$19</f>
        <v>2.0964630225080385</v>
      </c>
      <c r="N70" s="3">
        <f>N45/N$19</f>
        <v>2.085014409221902</v>
      </c>
      <c r="O70" s="3">
        <f>O45/O$19</f>
        <v>2.1766233766233767</v>
      </c>
      <c r="P70" s="3">
        <f>P45/P$19</f>
        <v>2.2365097588978182</v>
      </c>
      <c r="Q70" s="3">
        <f>Q45/Q$19</f>
        <v>2.3002028397565923</v>
      </c>
      <c r="R70" s="3">
        <f>R45/R$19</f>
        <v>2.429872495446266</v>
      </c>
      <c r="S70" s="3">
        <f>S45/S$19</f>
        <v>2.4642857142857144</v>
      </c>
      <c r="T70" s="3">
        <f>T45/T$19</f>
        <v>2.453323375653473</v>
      </c>
      <c r="U70" s="3">
        <f>U45/U$19</f>
        <v>2.4663072776280326</v>
      </c>
      <c r="V70" s="3">
        <f>V45/V$19</f>
        <v>2.508277130594727</v>
      </c>
      <c r="W70" s="3">
        <f>W45/W$19</f>
        <v>2.545047565752658</v>
      </c>
      <c r="X70" s="3">
        <f>X45/X$19</f>
        <v>2.4439416792357966</v>
      </c>
      <c r="Y70" s="53">
        <f>Y45/Y$19</f>
        <v>2.3343736067766385</v>
      </c>
    </row>
    <row r="71" spans="2:25" ht="12">
      <c r="B71" s="62" t="str">
        <f>B58</f>
        <v>17a</v>
      </c>
      <c r="C71" s="62">
        <f>C58</f>
        <v>83</v>
      </c>
      <c r="D71" s="44" t="str">
        <f>D58</f>
        <v>8 and 3</v>
      </c>
      <c r="E71" s="3">
        <f>E46/E$19</f>
        <v>1</v>
      </c>
      <c r="F71" s="3">
        <f>F46/F$19</f>
        <v>1</v>
      </c>
      <c r="G71" s="3">
        <f>G46/G$19</f>
        <v>0.9967105263157894</v>
      </c>
      <c r="H71" s="3">
        <f>H46/H$19</f>
        <v>1.0113314447592068</v>
      </c>
      <c r="I71" s="3">
        <f>I46/I$19</f>
        <v>1.007537688442211</v>
      </c>
      <c r="J71" s="3">
        <f>J46/J$19</f>
        <v>1.0067567567567566</v>
      </c>
      <c r="K71" s="3">
        <f>K46/K$19</f>
        <v>0.9920318725099603</v>
      </c>
      <c r="L71" s="3">
        <f>L46/L$19</f>
        <v>0.9946332737030411</v>
      </c>
      <c r="M71" s="3">
        <f>M46/M$19</f>
        <v>0.9967845659163987</v>
      </c>
      <c r="N71" s="3">
        <f>N46/N$19</f>
        <v>0.9985590778097981</v>
      </c>
      <c r="O71" s="3">
        <f>O46/O$19</f>
        <v>1.018181818181818</v>
      </c>
      <c r="P71" s="3">
        <f>P46/P$19</f>
        <v>1.0172215843857633</v>
      </c>
      <c r="Q71" s="3">
        <f>Q46/Q$19</f>
        <v>1.0141987829614605</v>
      </c>
      <c r="R71" s="3">
        <f>R46/R$19</f>
        <v>1.01183970856102</v>
      </c>
      <c r="S71" s="3">
        <f>S46/S$19</f>
        <v>1.0207641196013288</v>
      </c>
      <c r="T71" s="3">
        <f>T46/T$19</f>
        <v>1.0216579536967887</v>
      </c>
      <c r="U71" s="3">
        <f>U46/U$19</f>
        <v>1.0154986522911051</v>
      </c>
      <c r="V71" s="3">
        <f>V46/V$19</f>
        <v>1.0398528510116494</v>
      </c>
      <c r="W71" s="3">
        <f>W46/W$19</f>
        <v>1.0296586457750418</v>
      </c>
      <c r="X71" s="3">
        <f>X46/X$19</f>
        <v>1.0407239819004523</v>
      </c>
      <c r="Y71" s="53">
        <f>Y46/Y$19</f>
        <v>1.016495764600981</v>
      </c>
    </row>
    <row r="72" spans="2:25" ht="12">
      <c r="B72" s="62" t="str">
        <f>B59</f>
        <v>12a</v>
      </c>
      <c r="C72" s="62" t="str">
        <f>C59</f>
        <v>84a</v>
      </c>
      <c r="D72" s="44" t="str">
        <f>D59</f>
        <v>8 and 4a</v>
      </c>
      <c r="E72" s="3">
        <f>E47/E$19</f>
        <v>1.0148148148148148</v>
      </c>
      <c r="F72" s="3">
        <f>F47/F$19</f>
        <v>1.0146520146520146</v>
      </c>
      <c r="G72" s="3">
        <f>G47/G$19</f>
        <v>1.0328947368421053</v>
      </c>
      <c r="H72" s="3">
        <f>H47/H$19</f>
        <v>1.0311614730878187</v>
      </c>
      <c r="I72" s="3">
        <f>I47/I$19</f>
        <v>1.035175879396985</v>
      </c>
      <c r="J72" s="3">
        <f>J47/J$19</f>
        <v>1.036036036036036</v>
      </c>
      <c r="K72" s="3">
        <f>K47/K$19</f>
        <v>1.0179282868525898</v>
      </c>
      <c r="L72" s="3">
        <f>L47/L$19</f>
        <v>1.0196779964221825</v>
      </c>
      <c r="M72" s="3">
        <f>M47/M$19</f>
        <v>1.0064308681672025</v>
      </c>
      <c r="N72" s="3">
        <f>N47/N$19</f>
        <v>0.9985590778097981</v>
      </c>
      <c r="O72" s="3">
        <f>O47/O$19</f>
        <v>1.0012987012987014</v>
      </c>
      <c r="P72" s="3">
        <f>P47/P$19</f>
        <v>0.9873708381171067</v>
      </c>
      <c r="Q72" s="3">
        <f>Q47/Q$19</f>
        <v>0.9868154158215011</v>
      </c>
      <c r="R72" s="3">
        <f>R47/R$19</f>
        <v>0.9899817850637521</v>
      </c>
      <c r="S72" s="3">
        <f>S47/S$19</f>
        <v>1.0033222591362128</v>
      </c>
      <c r="T72" s="3">
        <f>T47/T$19</f>
        <v>0.9992531740104555</v>
      </c>
      <c r="U72" s="3">
        <f>U47/U$19</f>
        <v>1.009433962264151</v>
      </c>
      <c r="V72" s="3">
        <f>V47/V$19</f>
        <v>1.0165542611894542</v>
      </c>
      <c r="W72" s="3">
        <f>W47/W$19</f>
        <v>1.0268606603245662</v>
      </c>
      <c r="X72" s="3">
        <f>X47/X$19</f>
        <v>1.0372046254399194</v>
      </c>
      <c r="Y72" s="53">
        <f>Y47/Y$19</f>
        <v>1.0365581810075792</v>
      </c>
    </row>
    <row r="73" spans="2:25" ht="12">
      <c r="B73" s="62" t="str">
        <f>B56</f>
        <v>15d</v>
      </c>
      <c r="C73" s="62" t="s">
        <v>46</v>
      </c>
      <c r="D73" s="44" t="s">
        <v>63</v>
      </c>
      <c r="E73" s="3">
        <f>E48/E$19</f>
        <v>0.9925925925925926</v>
      </c>
      <c r="F73" s="3">
        <f>F48/F$19</f>
        <v>0.989010989010989</v>
      </c>
      <c r="G73" s="3">
        <f>G48/G$19</f>
        <v>0.9506578947368421</v>
      </c>
      <c r="H73" s="3">
        <f>H48/H$19</f>
        <v>0.9716713881019831</v>
      </c>
      <c r="I73" s="3">
        <f>I48/I$19</f>
        <v>0.9773869346733669</v>
      </c>
      <c r="J73" s="3">
        <f>J48/J$19</f>
        <v>0.9324324324324322</v>
      </c>
      <c r="K73" s="3">
        <f>K48/K$19</f>
        <v>0.898406374501992</v>
      </c>
      <c r="L73" s="3">
        <f>L48/L$19</f>
        <v>0.8980322003577818</v>
      </c>
      <c r="M73" s="3">
        <f>M48/M$19</f>
        <v>0.8553054662379422</v>
      </c>
      <c r="N73" s="3">
        <f>N48/N$19</f>
        <v>0.8170028818443803</v>
      </c>
      <c r="O73" s="3">
        <f>O48/O$19</f>
        <v>0.8025974025974025</v>
      </c>
      <c r="P73" s="3">
        <f>P48/P$19</f>
        <v>0.8105625717566015</v>
      </c>
      <c r="Q73" s="3">
        <f>Q48/Q$19</f>
        <v>0.810344827586207</v>
      </c>
      <c r="R73" s="3">
        <f>R48/R$19</f>
        <v>0.8214936247723132</v>
      </c>
      <c r="S73" s="3">
        <f>S48/S$19</f>
        <v>0.840531561461794</v>
      </c>
      <c r="T73" s="3">
        <f>T48/T$19</f>
        <v>0.8483943241224794</v>
      </c>
      <c r="U73" s="3">
        <f>U48/U$19</f>
        <v>0.8497304582210242</v>
      </c>
      <c r="V73" s="3">
        <f>V48/V$19</f>
        <v>0.8534641324340896</v>
      </c>
      <c r="W73" s="3">
        <f>W48/W$19</f>
        <v>0.8612199216564074</v>
      </c>
      <c r="X73" s="3">
        <f>X48/X$19</f>
        <v>0.8642533936651584</v>
      </c>
      <c r="Y73" s="53">
        <f>Y48/Y$19</f>
        <v>0.838163174320107</v>
      </c>
    </row>
    <row r="74" spans="2:25" ht="12">
      <c r="B74" s="62" t="str">
        <f>B61</f>
        <v>12c</v>
      </c>
      <c r="C74" s="62" t="str">
        <f>C61</f>
        <v>84b</v>
      </c>
      <c r="D74" s="44" t="str">
        <f>D61</f>
        <v>8 and 4c</v>
      </c>
      <c r="E74" s="3">
        <f>E49/E$19</f>
        <v>1.0148148148148148</v>
      </c>
      <c r="F74" s="3">
        <f>F49/F$19</f>
        <v>1.0146520146520146</v>
      </c>
      <c r="G74" s="3">
        <f>G49/G$19</f>
        <v>1.0427631578947367</v>
      </c>
      <c r="H74" s="3">
        <f>H49/H$19</f>
        <v>1.0396600566572238</v>
      </c>
      <c r="I74" s="3">
        <f>I49/I$19</f>
        <v>1.0452261306532664</v>
      </c>
      <c r="J74" s="3">
        <f>J49/J$19</f>
        <v>1.0518018018018016</v>
      </c>
      <c r="K74" s="3">
        <f>K49/K$19</f>
        <v>1.0358565737051795</v>
      </c>
      <c r="L74" s="3">
        <f>L49/L$19</f>
        <v>1.037567084078712</v>
      </c>
      <c r="M74" s="3">
        <f>M49/M$19</f>
        <v>1.0257234726688103</v>
      </c>
      <c r="N74" s="3">
        <f>N49/N$19</f>
        <v>1.0144092219020173</v>
      </c>
      <c r="O74" s="3">
        <f>O49/O$19</f>
        <v>1.018181818181818</v>
      </c>
      <c r="P74" s="3">
        <f>P49/P$19</f>
        <v>1.0011481056257174</v>
      </c>
      <c r="Q74" s="3">
        <f>Q49/Q$19</f>
        <v>0.9847870182555782</v>
      </c>
      <c r="R74" s="3">
        <f>R49/R$19</f>
        <v>1.0054644808743167</v>
      </c>
      <c r="S74" s="3">
        <f>S49/S$19</f>
        <v>1.0182724252491695</v>
      </c>
      <c r="T74" s="3">
        <f>T49/T$19</f>
        <v>1.0209111277072442</v>
      </c>
      <c r="U74" s="3">
        <f>U49/U$19</f>
        <v>1.0316711590296497</v>
      </c>
      <c r="V74" s="3">
        <f>V49/V$19</f>
        <v>1.044757817290006</v>
      </c>
      <c r="W74" s="3">
        <f>W49/W$19</f>
        <v>1.0716284275321768</v>
      </c>
      <c r="X74" s="3">
        <f>X49/X$19</f>
        <v>1.0693815987933635</v>
      </c>
      <c r="Y74" s="53">
        <f>Y49/Y$19</f>
        <v>1.0713330361123496</v>
      </c>
    </row>
    <row r="75" spans="2:25" ht="12">
      <c r="B75" s="62" t="str">
        <f>B62</f>
        <v>14a</v>
      </c>
      <c r="C75" s="62">
        <f>C62</f>
        <v>85</v>
      </c>
      <c r="D75" s="44" t="str">
        <f>D62</f>
        <v>8 and 5</v>
      </c>
      <c r="E75" s="3">
        <f>E50/E$19</f>
        <v>1</v>
      </c>
      <c r="F75" s="3">
        <f>F50/F$19</f>
        <v>1</v>
      </c>
      <c r="G75" s="3">
        <f>G50/G$19</f>
        <v>0.9967105263157894</v>
      </c>
      <c r="H75" s="3">
        <f>H50/H$19</f>
        <v>1.0113314447592068</v>
      </c>
      <c r="I75" s="3">
        <f>I50/I$19</f>
        <v>1.007537688442211</v>
      </c>
      <c r="J75" s="3">
        <f>J50/J$19</f>
        <v>1.0067567567567566</v>
      </c>
      <c r="K75" s="3">
        <f>K50/K$19</f>
        <v>0.9880478087649404</v>
      </c>
      <c r="L75" s="3">
        <f>L50/L$19</f>
        <v>0.9910554561717353</v>
      </c>
      <c r="M75" s="3">
        <f>M50/M$19</f>
        <v>0.9935691318327974</v>
      </c>
      <c r="N75" s="3">
        <f>N50/N$19</f>
        <v>0.9956772334293947</v>
      </c>
      <c r="O75" s="3">
        <f>O50/O$19</f>
        <v>1.016883116883117</v>
      </c>
      <c r="P75" s="3">
        <f>P50/P$19</f>
        <v>1.012629161882893</v>
      </c>
      <c r="Q75" s="3">
        <f>Q50/Q$19</f>
        <v>1.0060851926977687</v>
      </c>
      <c r="R75" s="3">
        <f>R50/R$19</f>
        <v>1.0218579234972678</v>
      </c>
      <c r="S75" s="3">
        <f>S50/S$19</f>
        <v>1.0506644518272426</v>
      </c>
      <c r="T75" s="3">
        <f>T50/T$19</f>
        <v>1.0657206870799103</v>
      </c>
      <c r="U75" s="3">
        <f>U50/U$19</f>
        <v>1.0808625336927222</v>
      </c>
      <c r="V75" s="3">
        <f>V50/V$19</f>
        <v>1.0784794604537093</v>
      </c>
      <c r="W75" s="3">
        <f>W50/W$19</f>
        <v>1.0839395635142697</v>
      </c>
      <c r="X75" s="3">
        <f>X50/X$19</f>
        <v>1.0975364504776268</v>
      </c>
      <c r="Y75" s="53">
        <f>Y50/Y$19</f>
        <v>1.0976370931787784</v>
      </c>
    </row>
    <row r="76" spans="2:25" ht="12">
      <c r="B76" s="62">
        <f>B63</f>
        <v>16</v>
      </c>
      <c r="C76" s="62">
        <f>C63</f>
        <v>87</v>
      </c>
      <c r="D76" s="44" t="str">
        <f>D63</f>
        <v>8 and 7</v>
      </c>
      <c r="E76" s="3">
        <f>E51/E$19</f>
        <v>1.0407407407407407</v>
      </c>
      <c r="F76" s="3">
        <f>F51/F$19</f>
        <v>1.1062271062271063</v>
      </c>
      <c r="G76" s="3">
        <f>G51/G$19</f>
        <v>1.131578947368421</v>
      </c>
      <c r="H76" s="3">
        <f>H51/H$19</f>
        <v>1.1161473087818696</v>
      </c>
      <c r="I76" s="3">
        <f>I51/I$19</f>
        <v>1.120603015075377</v>
      </c>
      <c r="J76" s="3">
        <f>J51/J$19</f>
        <v>1.1238738738738738</v>
      </c>
      <c r="K76" s="3">
        <f>K51/K$19</f>
        <v>1.1254980079681276</v>
      </c>
      <c r="L76" s="3">
        <f>L51/L$19</f>
        <v>1.112701252236136</v>
      </c>
      <c r="M76" s="3">
        <f>M51/M$19</f>
        <v>1.0916398713826367</v>
      </c>
      <c r="N76" s="3">
        <f>N51/N$19</f>
        <v>1.0835734870317002</v>
      </c>
      <c r="O76" s="3">
        <f>O51/O$19</f>
        <v>1.0805194805194804</v>
      </c>
      <c r="P76" s="3">
        <f>P51/P$19</f>
        <v>1.0562571756601606</v>
      </c>
      <c r="Q76" s="3">
        <f>Q51/Q$19</f>
        <v>1.039553752535497</v>
      </c>
      <c r="R76" s="3">
        <f>R51/R$19</f>
        <v>1.03551912568306</v>
      </c>
      <c r="S76" s="3">
        <f>S51/S$19</f>
        <v>1.0498338870431896</v>
      </c>
      <c r="T76" s="3">
        <f>T51/T$19</f>
        <v>1.0351008215085884</v>
      </c>
      <c r="U76" s="3">
        <f>U51/U$19</f>
        <v>1.02088948787062</v>
      </c>
      <c r="V76" s="3">
        <f>V51/V$19</f>
        <v>1.0226854690374005</v>
      </c>
      <c r="W76" s="3">
        <f>W51/W$19</f>
        <v>1.030218242865137</v>
      </c>
      <c r="X76" s="3">
        <f>X51/X$19</f>
        <v>1.008044243338361</v>
      </c>
      <c r="Y76" s="53">
        <f>Y51/Y$19</f>
        <v>0.978154257690593</v>
      </c>
    </row>
    <row r="77" spans="2:25" ht="12.75" thickBot="1">
      <c r="B77" s="9">
        <f>B64</f>
        <v>12457</v>
      </c>
      <c r="C77" s="9">
        <f>C64</f>
        <v>123458</v>
      </c>
      <c r="D77" s="46" t="str">
        <f>D64</f>
        <v>1, 2, 3, 4c, 5 and 8</v>
      </c>
      <c r="E77" s="14">
        <f>E52/E$19</f>
        <v>1.0148148148148148</v>
      </c>
      <c r="F77" s="14">
        <f>F52/F$19</f>
        <v>1.0146520146520146</v>
      </c>
      <c r="G77" s="14">
        <f>G52/G$19</f>
        <v>1.049342105263158</v>
      </c>
      <c r="H77" s="14">
        <f>H52/H$19</f>
        <v>2.056657223796034</v>
      </c>
      <c r="I77" s="14">
        <f>I52/I$19</f>
        <v>3.2738693467336684</v>
      </c>
      <c r="J77" s="14">
        <f>J52/J$19</f>
        <v>4.27027027027027</v>
      </c>
      <c r="K77" s="14">
        <f>K52/K$19</f>
        <v>4.52390438247012</v>
      </c>
      <c r="L77" s="14">
        <f>L52/L$19</f>
        <v>4.4186046511627906</v>
      </c>
      <c r="M77" s="14">
        <f>M52/M$19</f>
        <v>4.372990353697749</v>
      </c>
      <c r="N77" s="14">
        <f>N52/N$19</f>
        <v>4.449567723342939</v>
      </c>
      <c r="O77" s="14">
        <f>O52/O$19</f>
        <v>4.941558441558441</v>
      </c>
      <c r="P77" s="14">
        <f>P52/P$19</f>
        <v>5.416762342135476</v>
      </c>
      <c r="Q77" s="14">
        <f>Q52/Q$19</f>
        <v>5.634888438133875</v>
      </c>
      <c r="R77" s="14">
        <f>R52/R$19</f>
        <v>6.396174863387978</v>
      </c>
      <c r="S77" s="14">
        <f>S52/S$19</f>
        <v>6.603820598006646</v>
      </c>
      <c r="T77" s="14">
        <f>T52/T$19</f>
        <v>7.303211351755041</v>
      </c>
      <c r="U77" s="14">
        <f>U52/U$19</f>
        <v>7.392183288409703</v>
      </c>
      <c r="V77" s="14">
        <f>V52/V$19</f>
        <v>7.173513182096873</v>
      </c>
      <c r="W77" s="14">
        <f>W52/W$19</f>
        <v>7.291550083939564</v>
      </c>
      <c r="X77" s="14">
        <f>X52/X$19</f>
        <v>7.028657616892912</v>
      </c>
      <c r="Y77" s="54">
        <f>Y52/Y$19</f>
        <v>6.772180115916184</v>
      </c>
    </row>
    <row r="78" ht="12">
      <c r="C78" s="1" t="str">
        <f>C35</f>
        <v>1In all cases, all wind planned additions with online years after the year 1999 are removed from the forecast (≈700MW).</v>
      </c>
    </row>
  </sheetData>
  <printOptions horizontalCentered="1"/>
  <pageMargins left="0.5" right="0.5" top="0.75" bottom="0.75" header="0.25" footer="0.25"/>
  <pageSetup orientation="landscape" paperSize="9" scale="70"/>
  <headerFooter alignWithMargins="0">
    <oddHeader>&amp;L&amp;"Times,Regular"&amp;9Cooper Richey&amp;C&amp;"Times,Regular"&amp;9Ph: (510) 486-5417   |   Fax: (510) 486-6996&amp;R&amp;"Times,Regular"&amp;9&amp;D     &amp;T</oddHeader>
    <oddFooter>&amp;L&amp;"Times,Regular"&amp;9&amp;F&amp;C&amp;"Times,Regular"&amp;9&amp;A&amp;R&amp;"Times,Regular"&amp;9&amp;P of &amp;N</oddFoot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D45"/>
  <sheetViews>
    <sheetView showGridLines="0" defaultGridColor="0" colorId="23" workbookViewId="0" topLeftCell="A1">
      <selection activeCell="C9" sqref="C9"/>
    </sheetView>
  </sheetViews>
  <sheetFormatPr defaultColWidth="11.421875" defaultRowHeight="12.75"/>
  <cols>
    <col min="1" max="1" width="0.9921875" style="1" customWidth="1"/>
    <col min="2" max="2" width="5.28125" style="1" bestFit="1" customWidth="1"/>
    <col min="3" max="3" width="29.421875" style="57" customWidth="1"/>
    <col min="4" max="24" width="4.421875" style="2" bestFit="1" customWidth="1"/>
    <col min="25" max="29" width="4.421875" style="1" bestFit="1" customWidth="1"/>
    <col min="30" max="16384" width="10.8515625" style="1" customWidth="1"/>
  </cols>
  <sheetData>
    <row r="1" ht="4.5" customHeight="1"/>
    <row r="3" spans="2:3" ht="18.75">
      <c r="B3" s="6"/>
      <c r="C3" s="58"/>
    </row>
    <row r="4" spans="2:29" ht="19.5" thickBot="1">
      <c r="B4" s="96"/>
      <c r="C4" s="59"/>
      <c r="D4" s="2">
        <v>1995</v>
      </c>
      <c r="E4" s="2">
        <v>1996</v>
      </c>
      <c r="F4" s="2">
        <v>1997</v>
      </c>
      <c r="G4" s="2">
        <v>1998</v>
      </c>
      <c r="H4" s="2">
        <v>1999</v>
      </c>
      <c r="I4" s="2">
        <v>2000</v>
      </c>
      <c r="J4" s="2">
        <v>2001</v>
      </c>
      <c r="K4" s="2">
        <v>2002</v>
      </c>
      <c r="L4" s="2">
        <v>2003</v>
      </c>
      <c r="M4" s="2">
        <v>2004</v>
      </c>
      <c r="N4" s="2">
        <v>2005</v>
      </c>
      <c r="O4" s="2">
        <v>2006</v>
      </c>
      <c r="P4" s="2">
        <v>2007</v>
      </c>
      <c r="Q4" s="2">
        <v>2008</v>
      </c>
      <c r="R4" s="2">
        <v>2009</v>
      </c>
      <c r="S4" s="2">
        <v>2010</v>
      </c>
      <c r="T4" s="2">
        <v>2011</v>
      </c>
      <c r="U4" s="2">
        <v>2012</v>
      </c>
      <c r="V4" s="2">
        <v>2013</v>
      </c>
      <c r="W4" s="2">
        <v>2014</v>
      </c>
      <c r="X4" s="2">
        <v>2015</v>
      </c>
      <c r="Y4" s="2">
        <v>2016</v>
      </c>
      <c r="Z4" s="2">
        <v>2017</v>
      </c>
      <c r="AA4" s="2">
        <v>2018</v>
      </c>
      <c r="AB4" s="2">
        <v>2019</v>
      </c>
      <c r="AC4" s="2">
        <v>2020</v>
      </c>
    </row>
    <row r="5" spans="2:30" ht="12">
      <c r="B5" s="55">
        <v>0</v>
      </c>
      <c r="C5" s="98" t="s">
        <v>39</v>
      </c>
      <c r="D5" s="99">
        <f>'[6]lf_0'!$B$2</f>
        <v>1.43</v>
      </c>
      <c r="E5" s="63">
        <f>'[6]lf_0'!$B$2</f>
        <v>1.43</v>
      </c>
      <c r="F5" s="63">
        <f>'[6]lf_0'!$B$3</f>
        <v>1.43</v>
      </c>
      <c r="G5" s="63">
        <f>'[6]lf_0'!$B$4</f>
        <v>1.31</v>
      </c>
      <c r="H5" s="63">
        <f>'[6]lf_0'!$B$5</f>
        <v>1.13</v>
      </c>
      <c r="I5" s="63">
        <f>'[6]lf_0'!$B$6</f>
        <v>1</v>
      </c>
      <c r="J5" s="63">
        <f>'[6]lf_0'!$B$7</f>
        <v>1</v>
      </c>
      <c r="K5" s="63">
        <f>'[6]lf_0'!$B$8</f>
        <v>0.99</v>
      </c>
      <c r="L5" s="63">
        <f>'[6]lf_0'!$B$9</f>
        <v>0.99</v>
      </c>
      <c r="M5" s="63">
        <f>'[6]lf_0'!$B$10</f>
        <v>0.99</v>
      </c>
      <c r="N5" s="63">
        <f>'[6]lf_0'!$B$11</f>
        <v>0.98</v>
      </c>
      <c r="O5" s="63">
        <f>'[6]lf_0'!$B$12</f>
        <v>0.98</v>
      </c>
      <c r="P5" s="63">
        <f>'[6]lf_0'!$B$13</f>
        <v>0.98</v>
      </c>
      <c r="Q5" s="63">
        <f>'[6]lf_0'!$B$14</f>
        <v>0.98</v>
      </c>
      <c r="R5" s="63">
        <f>'[6]lf_0'!$B$15</f>
        <v>0.97</v>
      </c>
      <c r="S5" s="63">
        <f>'[6]lf_0'!$B$16</f>
        <v>0.97</v>
      </c>
      <c r="T5" s="63">
        <f>'[6]lf_0'!$B$17</f>
        <v>0.97</v>
      </c>
      <c r="U5" s="63">
        <f>'[6]lf_0'!$B$18</f>
        <v>0.97</v>
      </c>
      <c r="V5" s="63">
        <f>'[6]lf_0'!$B$19</f>
        <v>0.96</v>
      </c>
      <c r="W5" s="63">
        <f>'[6]lf_0'!$B$20</f>
        <v>0.96</v>
      </c>
      <c r="X5" s="63">
        <f>'[6]lf_0'!$B$21</f>
        <v>0.96</v>
      </c>
      <c r="Y5" s="63">
        <f>'[6]lf_0'!$B$22</f>
        <v>0.96</v>
      </c>
      <c r="Z5" s="63">
        <f>'[6]lf_0'!$B$23</f>
        <v>0.95</v>
      </c>
      <c r="AA5" s="63">
        <f>'[6]lf_0'!$B$24</f>
        <v>0.95</v>
      </c>
      <c r="AB5" s="63">
        <f>'[6]lf_0'!$B$25</f>
        <v>0.95</v>
      </c>
      <c r="AC5" s="100">
        <f>'[6]lf_0'!$B$26</f>
        <v>0.95</v>
      </c>
      <c r="AD5" s="3"/>
    </row>
    <row r="6" spans="2:29" ht="12">
      <c r="B6" s="72">
        <v>2457</v>
      </c>
      <c r="C6" s="65" t="s">
        <v>78</v>
      </c>
      <c r="D6" s="101">
        <f>'[38]lf_2457'!$B$2</f>
        <v>1.43</v>
      </c>
      <c r="E6" s="3">
        <f>'[38]lf_2457'!$B$2</f>
        <v>1.43</v>
      </c>
      <c r="F6" s="3">
        <f>'[38]lf_2457'!$B$3</f>
        <v>1.43</v>
      </c>
      <c r="G6" s="3">
        <f>'[38]lf_2457'!$B$4</f>
        <v>1.31</v>
      </c>
      <c r="H6" s="3">
        <f>'[38]lf_2457'!$B$5</f>
        <v>1.13</v>
      </c>
      <c r="I6" s="3">
        <f>'[38]lf_2457'!$B$6</f>
        <v>1</v>
      </c>
      <c r="J6" s="3">
        <f>'[38]lf_2457'!$B$7</f>
        <v>1</v>
      </c>
      <c r="K6" s="3">
        <f>'[38]lf_2457'!$B$8</f>
        <v>0.99</v>
      </c>
      <c r="L6" s="3">
        <f>'[38]lf_2457'!$B$9</f>
        <v>0.99</v>
      </c>
      <c r="M6" s="3">
        <f>'[38]lf_2457'!$B$10</f>
        <v>0.99</v>
      </c>
      <c r="N6" s="3">
        <f>'[38]lf_2457'!$B$11</f>
        <v>0.98</v>
      </c>
      <c r="O6" s="3">
        <f>'[38]lf_2457'!$B$12</f>
        <v>0.98</v>
      </c>
      <c r="P6" s="3">
        <f>'[38]lf_2457'!$B$13</f>
        <v>0.98</v>
      </c>
      <c r="Q6" s="3">
        <f>'[38]lf_2457'!$B$14</f>
        <v>0.98</v>
      </c>
      <c r="R6" s="3">
        <f>'[38]lf_2457'!$B$15</f>
        <v>0.97</v>
      </c>
      <c r="S6" s="3">
        <f>'[38]lf_2457'!$B$16</f>
        <v>0.97</v>
      </c>
      <c r="T6" s="3">
        <f>'[38]lf_2457'!$B$17</f>
        <v>0.97</v>
      </c>
      <c r="U6" s="3">
        <f>'[38]lf_2457'!$B$18</f>
        <v>0.96</v>
      </c>
      <c r="V6" s="3">
        <f>'[38]lf_2457'!$B$19</f>
        <v>0.96</v>
      </c>
      <c r="W6" s="3">
        <f>'[38]lf_2457'!$B$20</f>
        <v>0.96</v>
      </c>
      <c r="X6" s="3">
        <f>'[38]lf_2457'!$B$21</f>
        <v>0.95</v>
      </c>
      <c r="Y6" s="3">
        <f>'[38]lf_2457'!$B$22</f>
        <v>0.95</v>
      </c>
      <c r="Z6" s="3">
        <f>'[38]lf_2457'!$B$23</f>
        <v>0.95</v>
      </c>
      <c r="AA6" s="3">
        <f>'[38]lf_2457'!$B$24</f>
        <v>0.94</v>
      </c>
      <c r="AB6" s="3">
        <f>'[38]lf_2457'!$B$25</f>
        <v>0.94</v>
      </c>
      <c r="AC6" s="53">
        <f>'[38]lf_2457'!$B$26</f>
        <v>0.93</v>
      </c>
    </row>
    <row r="7" spans="2:29" ht="12">
      <c r="B7" s="72" t="s">
        <v>35</v>
      </c>
      <c r="C7" s="65" t="s">
        <v>109</v>
      </c>
      <c r="D7" s="101">
        <f>'[5]lf_1a'!$B$1</f>
        <v>1.43</v>
      </c>
      <c r="E7" s="3">
        <f>'[5]lf_1a'!$B$2</f>
        <v>1.43</v>
      </c>
      <c r="F7" s="3">
        <f>'[5]lf_1a'!$B$3</f>
        <v>1.43</v>
      </c>
      <c r="G7" s="3">
        <f>'[5]lf_1a'!$B$4</f>
        <v>1.31</v>
      </c>
      <c r="H7" s="3">
        <f>'[5]lf_1a'!$B$5</f>
        <v>1.13</v>
      </c>
      <c r="I7" s="3">
        <f>'[5]lf_1a'!$B$6</f>
        <v>1</v>
      </c>
      <c r="J7" s="3">
        <f>'[5]lf_1a'!$B$7</f>
        <v>0.99</v>
      </c>
      <c r="K7" s="3">
        <f>'[5]lf_1a'!$B$8</f>
        <v>0.99</v>
      </c>
      <c r="L7" s="3">
        <f>'[5]lf_1a'!$B$9</f>
        <v>0.97</v>
      </c>
      <c r="M7" s="3">
        <f>'[5]lf_1a'!$B$10</f>
        <v>0.95</v>
      </c>
      <c r="N7" s="3">
        <f>'[5]lf_1a'!$B$11</f>
        <v>0.93</v>
      </c>
      <c r="O7" s="3">
        <f>'[5]lf_1a'!$B$12</f>
        <v>0.92</v>
      </c>
      <c r="P7" s="3">
        <f>'[5]lf_1a'!$B$13</f>
        <v>0.91</v>
      </c>
      <c r="Q7" s="3">
        <f>'[5]lf_1a'!$B$14</f>
        <v>0.9</v>
      </c>
      <c r="R7" s="3">
        <f>'[5]lf_1a'!$B$15</f>
        <v>0.89</v>
      </c>
      <c r="S7" s="3">
        <f>'[5]lf_1a'!$B$16</f>
        <v>0.88</v>
      </c>
      <c r="T7" s="3">
        <f>'[5]lf_1a'!$B$17</f>
        <v>0.87</v>
      </c>
      <c r="U7" s="3">
        <f>'[5]lf_1a'!$B$18</f>
        <v>0.86</v>
      </c>
      <c r="V7" s="3">
        <f>'[5]lf_1a'!$B$19</f>
        <v>0.85</v>
      </c>
      <c r="W7" s="3">
        <f>'[5]lf_1a'!$B$20</f>
        <v>0.84</v>
      </c>
      <c r="X7" s="3">
        <f>'[5]lf_1a'!$B$21</f>
        <v>0.84</v>
      </c>
      <c r="Y7" s="3">
        <f>'[5]lf_1a'!$B$22</f>
        <v>0.83</v>
      </c>
      <c r="Z7" s="3">
        <f>'[5]lf_1a'!$B$23</f>
        <v>0.82</v>
      </c>
      <c r="AA7" s="3">
        <f>'[5]lf_1a'!$B$24</f>
        <v>0.82</v>
      </c>
      <c r="AB7" s="3">
        <f>'[5]lf_1a'!$B$25</f>
        <v>0.81</v>
      </c>
      <c r="AC7" s="53">
        <f>'[5]lf_1a'!$B$26</f>
        <v>0.8</v>
      </c>
    </row>
    <row r="8" spans="2:29" ht="12.75" thickBot="1">
      <c r="B8" s="21">
        <v>12457</v>
      </c>
      <c r="C8" s="66" t="s">
        <v>28</v>
      </c>
      <c r="D8" s="102">
        <f>'[7]lf_12457'!$B$1</f>
        <v>1.43</v>
      </c>
      <c r="E8" s="14">
        <f>'[7]lf_12457'!$B$2</f>
        <v>1.43</v>
      </c>
      <c r="F8" s="14">
        <f>'[7]lf_12457'!$B$3</f>
        <v>1.43</v>
      </c>
      <c r="G8" s="14">
        <f>'[7]lf_12457'!$B$4</f>
        <v>1.31</v>
      </c>
      <c r="H8" s="14">
        <f>'[7]lf_12457'!$B$5</f>
        <v>1.13</v>
      </c>
      <c r="I8" s="14">
        <f>'[7]lf_12457'!$B$6</f>
        <v>1</v>
      </c>
      <c r="J8" s="14">
        <f>'[7]lf_12457'!$B$7</f>
        <v>0.99</v>
      </c>
      <c r="K8" s="14">
        <f>'[7]lf_12457'!$B$8</f>
        <v>0.99</v>
      </c>
      <c r="L8" s="14">
        <f>'[7]lf_12457'!$B$9</f>
        <v>0.96</v>
      </c>
      <c r="M8" s="14">
        <f>'[7]lf_12457'!$B$10</f>
        <v>0.88</v>
      </c>
      <c r="N8" s="14">
        <f>'[7]lf_12457'!$B$11</f>
        <v>0.83</v>
      </c>
      <c r="O8" s="14">
        <f>'[7]lf_12457'!$B$12</f>
        <v>0.81</v>
      </c>
      <c r="P8" s="14">
        <f>'[7]lf_12457'!$B$13</f>
        <v>0.8</v>
      </c>
      <c r="Q8" s="14">
        <f>'[7]lf_12457'!$B$14</f>
        <v>0.79</v>
      </c>
      <c r="R8" s="14">
        <f>'[7]lf_12457'!$B$15</f>
        <v>0.79</v>
      </c>
      <c r="S8" s="14">
        <f>'[7]lf_12457'!$B$16</f>
        <v>0.78</v>
      </c>
      <c r="T8" s="14">
        <f>'[7]lf_12457'!$B$17</f>
        <v>0.77</v>
      </c>
      <c r="U8" s="14">
        <f>'[7]lf_12457'!$B$18</f>
        <v>0.75</v>
      </c>
      <c r="V8" s="14">
        <f>'[7]lf_12457'!$B$19</f>
        <v>0.74</v>
      </c>
      <c r="W8" s="14">
        <f>'[7]lf_12457'!$B$20</f>
        <v>0.73</v>
      </c>
      <c r="X8" s="14">
        <f>'[7]lf_12457'!$B$21</f>
        <v>0.72</v>
      </c>
      <c r="Y8" s="14">
        <f>'[7]lf_12457'!$B$22</f>
        <v>0.71</v>
      </c>
      <c r="Z8" s="14">
        <f>'[7]lf_12457'!$B$23</f>
        <v>0.71</v>
      </c>
      <c r="AA8" s="14">
        <f>'[7]lf_12457'!$B$24</f>
        <v>0.7</v>
      </c>
      <c r="AB8" s="14">
        <f>'[7]lf_12457'!$B$25</f>
        <v>0.7</v>
      </c>
      <c r="AC8" s="54">
        <f>'[7]lf_12457'!$B$26</f>
        <v>0.69</v>
      </c>
    </row>
    <row r="9" ht="12">
      <c r="D9" s="3"/>
    </row>
    <row r="10" ht="12">
      <c r="D10" s="3"/>
    </row>
    <row r="11" spans="2:4" ht="18.75">
      <c r="B11" s="6"/>
      <c r="D11" s="3"/>
    </row>
    <row r="12" spans="2:4" ht="12.75">
      <c r="B12" s="96"/>
      <c r="D12" s="3"/>
    </row>
    <row r="13" ht="12">
      <c r="D13" s="3"/>
    </row>
    <row r="14" spans="4:24" ht="12">
      <c r="D14" s="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spans="2:24" ht="12">
      <c r="B15" s="97"/>
      <c r="D15" s="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2:24" ht="12">
      <c r="B16" s="2"/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2:24" ht="12">
      <c r="B17" s="2"/>
      <c r="C17" s="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ht="12">
      <c r="B18" s="2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2:24" ht="12">
      <c r="B19" s="2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2:24" ht="12">
      <c r="B20" s="2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2:24" ht="12">
      <c r="B21" s="2"/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ht="12">
      <c r="B22" s="2"/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24" ht="12">
      <c r="B23" s="2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4" ht="12">
      <c r="B24" s="2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ht="12">
      <c r="B25" s="2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ht="12">
      <c r="B26" s="2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ht="12">
      <c r="B27" s="2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ht="12">
      <c r="B28" s="2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ht="12">
      <c r="B29" s="2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ht="12">
      <c r="B30" s="2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ht="12">
      <c r="B31" s="2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ht="12">
      <c r="B32" s="2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2:24" ht="12">
      <c r="B33" s="2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24" ht="12">
      <c r="B34" s="2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2:4" ht="12">
      <c r="B35" s="97"/>
      <c r="C35" s="1"/>
      <c r="D35" s="3"/>
    </row>
    <row r="36" spans="2:24" ht="12">
      <c r="B36" s="2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2:24" ht="12">
      <c r="B37" s="2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2:24" ht="12">
      <c r="B38" s="2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2:24" ht="12">
      <c r="B39" s="2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2:24" ht="12">
      <c r="B40" s="2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2:24" ht="12">
      <c r="B41" s="2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2:24" ht="12">
      <c r="B42" s="2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ht="12">
      <c r="B43" s="2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12">
      <c r="B44" s="2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2">
      <c r="D45" s="3"/>
    </row>
  </sheetData>
  <printOptions horizontalCentered="1"/>
  <pageMargins left="0.5" right="0.5" top="0.75" bottom="0.75" header="0.25" footer="0.25"/>
  <pageSetup orientation="landscape" paperSize="9" scale="80"/>
  <headerFooter alignWithMargins="0">
    <oddHeader>&amp;L&amp;"Times,Regular"&amp;9Cooper Richey&amp;C&amp;"Times,Regular"&amp;9Ph: (510) 486-5417   |   Fax: (510) 486-6996&amp;R&amp;"Times,Regular"&amp;9&amp;D     &amp;T</oddHeader>
    <oddFooter>&amp;L&amp;"Times,Regular"&amp;9&amp;F&amp;C&amp;"Times,Regular"&amp;9&amp;A&amp;R&amp;"Times,Regular"&amp;9&amp;P of &amp;N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rcr</dc:creator>
  <cp:keywords/>
  <dc:description/>
  <cp:lastModifiedBy>Julie Osborn</cp:lastModifiedBy>
  <cp:lastPrinted>1999-03-05T21:03:45Z</cp:lastPrinted>
  <dcterms:created xsi:type="dcterms:W3CDTF">1998-12-15T23:51:09Z</dcterms:created>
  <cp:category/>
  <cp:version/>
  <cp:contentType/>
  <cp:contentStatus/>
</cp:coreProperties>
</file>