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Override PartName="/xl/pivotTables/pivotTable10.xml" ContentType="application/vnd.openxmlformats-officedocument.spreadsheetml.pivotTable+xml"/>
  <Override PartName="/xl/pivotTables/pivotTable8.xml" ContentType="application/vnd.openxmlformats-officedocument.spreadsheetml.pivotTable+xml"/>
  <Override PartName="/xl/pivotTables/pivotTable12.xml" ContentType="application/vnd.openxmlformats-officedocument.spreadsheetml.pivotTable+xml"/>
  <Override PartName="/xl/pivotTables/pivotTable11.xml" ContentType="application/vnd.openxmlformats-officedocument.spreadsheetml.pivotTable+xml"/>
  <Override PartName="/xl/pivotTables/pivotTable6.xml" ContentType="application/vnd.openxmlformats-officedocument.spreadsheetml.pivotTable+xml"/>
  <Override PartName="/xl/pivotTables/pivotTable9.xml" ContentType="application/vnd.openxmlformats-officedocument.spreadsheetml.pivotTable+xml"/>
  <Override PartName="/xl/pivotTables/pivotTable5.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20" yWindow="60" windowWidth="12396" windowHeight="9312" tabRatio="772" activeTab="0"/>
  </bookViews>
  <sheets>
    <sheet name="Instructions" sheetId="1" r:id="rId1"/>
    <sheet name="Legend and Terminology" sheetId="2" r:id="rId2"/>
    <sheet name="Jurisdiction Summary" sheetId="3" r:id="rId3"/>
    <sheet name="System Architecture" sheetId="4" r:id="rId4"/>
    <sheet name="Data Requirements" sheetId="5" r:id="rId5"/>
    <sheet name="Case Investigation" sheetId="6" r:id="rId6"/>
    <sheet name="AVR Generation" sheetId="7" r:id="rId7"/>
    <sheet name="Sys Integration &amp; Data Exchange" sheetId="8" r:id="rId8"/>
    <sheet name="Operations" sheetId="9" r:id="rId9"/>
    <sheet name="Summary" sheetId="10" r:id="rId10"/>
    <sheet name="Exit Point Scores" sheetId="11" r:id="rId11"/>
    <sheet name="Version History" sheetId="12" r:id="rId12"/>
  </sheets>
  <definedNames>
    <definedName name="_xlnm.Print_Area" localSheetId="6">'AVR Generation'!$A$1:$F$16</definedName>
    <definedName name="_xlnm.Print_Area" localSheetId="5">'Case Investigation'!$A$1:$F$25</definedName>
    <definedName name="_xlnm.Print_Area" localSheetId="4">'Data Requirements'!$A$1:$F$73</definedName>
    <definedName name="_xlnm.Print_Area" localSheetId="10">'Exit Point Scores'!$A$1:$L$1</definedName>
    <definedName name="_xlnm.Print_Area" localSheetId="0">'Instructions'!$A$2:$C$12</definedName>
    <definedName name="_xlnm.Print_Area" localSheetId="2">'Jurisdiction Summary'!$A$2:$G$39</definedName>
    <definedName name="_xlnm.Print_Area" localSheetId="1">'Legend and Terminology'!$A$1:$F$5</definedName>
    <definedName name="_xlnm.Print_Area" localSheetId="8">'Operations'!$A$1:$F$10</definedName>
    <definedName name="_xlnm.Print_Area" localSheetId="9">'Summary'!$A$2:$G$46</definedName>
    <definedName name="_xlnm.Print_Area" localSheetId="7">'Sys Integration &amp; Data Exchange'!$A$1:$F$16</definedName>
    <definedName name="_xlnm.Print_Area" localSheetId="3">'System Architecture'!$A$1:$F$11</definedName>
    <definedName name="_xlnm.Print_Area" localSheetId="11">'Version History'!$A$1:$H$10</definedName>
    <definedName name="_xlnm.Print_Titles" localSheetId="6">'AVR Generation'!$1:$3</definedName>
    <definedName name="_xlnm.Print_Titles" localSheetId="5">'Case Investigation'!$1:$3</definedName>
    <definedName name="_xlnm.Print_Titles" localSheetId="4">'Data Requirements'!$1:$3</definedName>
    <definedName name="_xlnm.Print_Titles" localSheetId="8">'Operations'!$1:$3</definedName>
    <definedName name="_xlnm.Print_Titles" localSheetId="7">'Sys Integration &amp; Data Exchange'!$1:$3</definedName>
    <definedName name="_xlnm.Print_Titles" localSheetId="3">'System Architecture'!$1:$3</definedName>
  </definedNames>
  <calcPr fullCalcOnLoad="1"/>
  <pivotCaches>
    <pivotCache cacheId="9" r:id="rId13"/>
    <pivotCache cacheId="20" r:id="rId14"/>
    <pivotCache cacheId="3" r:id="rId15"/>
    <pivotCache cacheId="4" r:id="rId16"/>
    <pivotCache cacheId="17" r:id="rId17"/>
    <pivotCache cacheId="18" r:id="rId18"/>
    <pivotCache cacheId="8" r:id="rId19"/>
    <pivotCache cacheId="10" r:id="rId20"/>
    <pivotCache cacheId="7" r:id="rId21"/>
    <pivotCache cacheId="21" r:id="rId22"/>
    <pivotCache cacheId="16" r:id="rId23"/>
    <pivotCache cacheId="19" r:id="rId24"/>
  </pivotCaches>
</workbook>
</file>

<file path=xl/sharedStrings.xml><?xml version="1.0" encoding="utf-8"?>
<sst xmlns="http://schemas.openxmlformats.org/spreadsheetml/2006/main" count="1305" uniqueCount="383">
  <si>
    <t xml:space="preserve">Does the OM solution collect data about any animals involved in an OM investigation?  Collected data may include:
    - Type (Dog, Monkey, etc)
    - Age
    - Gender
    - Owner's Name
    - Owner's Address
    - Color
    - Weight
    - Species
    - Subject ID (for animals involved
         in an OM investigation)
It may be a challenge to  ensure unambiguous identification because demographic details of an animal are not easily identified; therefore animals involved in investigations may need to be tagged.
</t>
  </si>
  <si>
    <t xml:space="preserve">Does the OM solution have the ability to avoid capturing redundant entity demographic information when attributes of both case and exposure data describe the same entity?
</t>
  </si>
  <si>
    <t xml:space="preserve">Does the OM solution allow for additional dynamic, event-specific data to be captured?
</t>
  </si>
  <si>
    <t xml:space="preserve">Does the OM solution support capturing dynamic, event specific data that describes contact between two subjects?
</t>
  </si>
  <si>
    <t>2.2.4.2.h</t>
  </si>
  <si>
    <t>2.2.6 - Specimen/Sample Collection and Laboratory Response Data</t>
  </si>
  <si>
    <t>Does your system perform this function or capture this information?</t>
  </si>
  <si>
    <t>Certification Team Comments</t>
  </si>
  <si>
    <t>To be completed by the Certification Team based on the responses and documentation you have provided and based on the formal interview with the jurisdiction.</t>
  </si>
  <si>
    <t>PHIN Requirement Cross Reference Number</t>
  </si>
  <si>
    <t>2.1.1</t>
  </si>
  <si>
    <t>2.1.3</t>
  </si>
  <si>
    <t>2.1.2</t>
  </si>
  <si>
    <t>2.1.3.1</t>
  </si>
  <si>
    <t>2.1.3.2</t>
  </si>
  <si>
    <t>2.1.4</t>
  </si>
  <si>
    <t>2.1.5</t>
  </si>
  <si>
    <t>2.3.1.1</t>
  </si>
  <si>
    <t>2.3.1.2</t>
  </si>
  <si>
    <t>2.3.1.3</t>
  </si>
  <si>
    <t>Section 2.3.1 - Case Investigation</t>
  </si>
  <si>
    <t>Section 2.3.2 - Linking</t>
  </si>
  <si>
    <t>2.3.2.1</t>
  </si>
  <si>
    <t>2.3.2.2</t>
  </si>
  <si>
    <t>2.3.2.3</t>
  </si>
  <si>
    <t>2.3.2.4</t>
  </si>
  <si>
    <t>2.3.2.5</t>
  </si>
  <si>
    <t>2.3.3.1</t>
  </si>
  <si>
    <t>2.3.3.2</t>
  </si>
  <si>
    <t>2.3.3.3</t>
  </si>
  <si>
    <t>2.3.3.4</t>
  </si>
  <si>
    <t>2.3.3.5</t>
  </si>
  <si>
    <t>2.4.1</t>
  </si>
  <si>
    <t>2.4.2</t>
  </si>
  <si>
    <t>2.4.3</t>
  </si>
  <si>
    <t>2.4.4</t>
  </si>
  <si>
    <t>2.4.5</t>
  </si>
  <si>
    <t>2.4.6</t>
  </si>
  <si>
    <t>Section 2.5 - System Integration and Data Exchange</t>
  </si>
  <si>
    <t>Section 2.7 - Operations</t>
  </si>
  <si>
    <t>2.5.1</t>
  </si>
  <si>
    <t>2.5.2</t>
  </si>
  <si>
    <t>2.5.4</t>
  </si>
  <si>
    <t>2.5.6</t>
  </si>
  <si>
    <t>2.5.11</t>
  </si>
  <si>
    <t>2.5.12</t>
  </si>
  <si>
    <t>2.5.13</t>
  </si>
  <si>
    <t>2.5.14</t>
  </si>
  <si>
    <t>2.5.15</t>
  </si>
  <si>
    <t>2.5.16</t>
  </si>
  <si>
    <t xml:space="preserve">2.2.4.2.c
</t>
  </si>
  <si>
    <t xml:space="preserve">2.2.6.1
</t>
  </si>
  <si>
    <t xml:space="preserve">2.2.9.2
</t>
  </si>
  <si>
    <t xml:space="preserve">Does the OM solution support multiple deployment options (i.e., client server, disconnected, and potentially web based)?
</t>
  </si>
  <si>
    <t xml:space="preserve">Does the OM solution provide the ability for computers in disconnected mode to reconnect to a server in order to share OM data among other computers that operate in disconnected mode?
</t>
  </si>
  <si>
    <t xml:space="preserve">2.2.4.3.d
</t>
  </si>
  <si>
    <r>
      <t>System Architecture:</t>
    </r>
    <r>
      <rPr>
        <sz val="10"/>
        <rFont val="Arial"/>
        <family val="2"/>
      </rPr>
      <t xml:space="preserve"> Broad system-level needs, such as flexible configuration,
should be addressed by systems supporting OM.</t>
    </r>
  </si>
  <si>
    <r>
      <t xml:space="preserve">
System Functions and Behaviors:  </t>
    </r>
    <r>
      <rPr>
        <sz val="10"/>
        <rFont val="Arial"/>
        <family val="2"/>
      </rPr>
      <t xml:space="preserve">An OM system should support case investigation, maintain detailed and comprehensive linkages, trace contacts, and outbreak restriction monitoring activities.
</t>
    </r>
  </si>
  <si>
    <r>
      <t xml:space="preserve">Operations: </t>
    </r>
    <r>
      <rPr>
        <sz val="10"/>
        <rFont val="Arial"/>
        <family val="2"/>
      </rPr>
      <t>Personnel, roles, activities, and responsibilities necessary to support OM solutions should be clearly defined.</t>
    </r>
  </si>
  <si>
    <t>2.3.1.4</t>
  </si>
  <si>
    <t>2.3.1.5</t>
  </si>
  <si>
    <t>v1.3.2_0415; based on OM_RSv1.8</t>
  </si>
  <si>
    <t xml:space="preserve">Does the OM solution create reports that clearly indicate the number of cases, the number of contacts per case, the number of cases with no known epi-link at the time of diagnosis, the laboratory results, and the number of vaccinations and/or treatments administered?
</t>
  </si>
  <si>
    <t>2.4.7</t>
  </si>
  <si>
    <t>2.4.8</t>
  </si>
  <si>
    <t xml:space="preserve">Does the OM solution have the ability to produce lists of action items (e.g. to do lists)?
</t>
  </si>
  <si>
    <t>2.4.9</t>
  </si>
  <si>
    <t>2.3.2.5.a</t>
  </si>
  <si>
    <t xml:space="preserve">Does the OM solution use entity-to-epi data links to match the entity to their symptoms, survey questions, specimens/samples collected, laboratory results, and prophylaxis and treatment data?
</t>
  </si>
  <si>
    <t>Jurisdiction Answer Summary</t>
  </si>
  <si>
    <t>PHIN Certification Center Summary</t>
  </si>
  <si>
    <t xml:space="preserve">For each new case or exposed individual within the scope of an investigation, does the OM solution link an assigned Entity ID to an Event ID?
</t>
  </si>
  <si>
    <t>Section 2.3.3 - Exposure Contact Tracing</t>
  </si>
  <si>
    <t xml:space="preserve">Does the OM solution provide the capability to associate each investigation subject with exposure contacts, including unambiguous links to contacts in other jurisdictions?
</t>
  </si>
  <si>
    <t xml:space="preserve">Does the OM solution allow for contacts of exposed entities (e.g., people, animals, places) to be traced, investigated, and monitored?
</t>
  </si>
  <si>
    <t xml:space="preserve">To support exposure contact tracing, does the OM solution have the ability to link one contact to multiple cases, and allow multiple contacts to be linked to a single case?
</t>
  </si>
  <si>
    <t>Section 2.4 - Analysis, Visualizaiton and Report Generation</t>
  </si>
  <si>
    <t xml:space="preserve">Does the OM solution have the ability to produce charts, maps, and graphs that illustrate outbreak data?  
Examples include:
    - Epi-curves
    - Effect of vaccination or 
        prophylaxis on the number 
        of new cases
    - Maps that illustrate the number 
        of cases by zip code
</t>
  </si>
  <si>
    <t xml:space="preserve">Does the OM solution provide the following to assist the emergency response group and investigators in responding to and containing an outbreak?
    - electronic data dictionaries 
        (or other user-defined data 
         descriptions to assist with 
         effective data exchange)
    - line lists
    - activity logs
    - aggregate data
    - call-back lists 
</t>
  </si>
  <si>
    <t xml:space="preserve">Does the OM solution have the abiltiy to aggregate data?
Examples include:
    - Number of cases
    - Number of contacts per case
    - Number of vaccinations and/or
        treatments administered
</t>
  </si>
  <si>
    <t>2.4.11</t>
  </si>
  <si>
    <t>2.4.12</t>
  </si>
  <si>
    <t xml:space="preserve">Does the OM solution have the ability to print questionnaires for multiple uses, including taking to the field, during phone interviews, etc.?
</t>
  </si>
  <si>
    <t>2.2.5.1</t>
  </si>
  <si>
    <t>2.2.6.5</t>
  </si>
  <si>
    <t xml:space="preserve">Does the OM solution collect detailed data about the source of exposure as well as the exposed entity in order to support exposure contact  tracing?  Collected data about the source and exposed entities could include:
    - Entity Type
    - Subject ID
    - Contact ID
    - Contact Name
    - Contact Address
    - Exposure Dates and Times
    - Health Status
    - Priority
</t>
  </si>
  <si>
    <t xml:space="preserve">Does the OM solution collect data about any living things other than persons or animals that are involved in an OM investigation?  Collected data may include: 
    -Type of living thing
    - Other customizable data 
        collection questions
</t>
  </si>
  <si>
    <t xml:space="preserve">Does the OM solution collect data about organizations involved in an OM investigation, (e.g., a local health department, a university, a professional association)?  Collected data may include:
    - Organization Name
    - Location
    - Contact Information
</t>
  </si>
  <si>
    <t xml:space="preserve">Does the OM solution collect data for any object involved in an OM investigation, such as a letter, invoice, food item, or any object that cannot be classified as a “person, organization, place, or animal.”?  Collected data may include:
    - Name of Object
    - Type
    - Physical Descriptors
    - Address
    - Identification Number
        (e.g. serial number, package
         slip number)
    - Relevant Date(s) and Time(s); 
        (e.g. invoice date, 
        shipping date, packing date)
</t>
  </si>
  <si>
    <t xml:space="preserve">In the context of a Case, does the OM solution allow for the recording of and linking of all entities exposed to the case?
</t>
  </si>
  <si>
    <t>2.2.5.1.c</t>
  </si>
  <si>
    <t xml:space="preserve">Does the OM solution support the inclusion of labeling, packaging, and shipping instructions (e.g. container type, storage condition, preservative), and the shipping manifest with batch shipments of specimens/samples?
</t>
  </si>
  <si>
    <t xml:space="preserve">Does the OM solution have the ability to update the case diagnosis either manually or automatically if the case definition changes during an event?
    </t>
  </si>
  <si>
    <t xml:space="preserve">In order to assist in a case investigation of events, does the OM solution collect epidemiological (Epi) data? Standard, collected data may include:
    - Onset date and time of symptoms
    - Type of Symptoms
    - Risk Factors
    - Medical History Data
    - Laboratory Data
    - Procedure Data
    - Questionnaire Responses
    </t>
  </si>
  <si>
    <t xml:space="preserve">So that the investigator may be contacted to answer additional questions or to provide further information, does the OM solution collect demographic information about the event investigator?  Collected data may include: 
    - Investigator Name
    - Investigator Address
    - Investigator Contact 
       Information
</t>
  </si>
  <si>
    <t xml:space="preserve">Does the OM solution capture both the jurisdiction investigating the event and the jurisdiction reporting the cases and associated investigations?
</t>
  </si>
  <si>
    <t>2.2.4.3</t>
  </si>
  <si>
    <t xml:space="preserve">Does the OM solution collect epi data to assist in the exposure investigation of health events?  Standard epi data to be collected parallels the data to be collected for case investigation and includes:
    - Onset date and time of symptoms
    - Type of symptoms
    - Risk Factors
    - Laboratory Data
    - Procedure Data
    - Questionnaire Responses
   </t>
  </si>
  <si>
    <t xml:space="preserve">Does the OM Solution support the monitoring and follow-up activities required when tracking the status of cases and exposed individuals?
</t>
  </si>
  <si>
    <t xml:space="preserve">Does the OM solution collect monitoring data about cases and exposed individuals who are isolated or quarantined because of a health event? 
</t>
  </si>
  <si>
    <t xml:space="preserve">Does the OM solution collect follow-up data from take response exams of persons who received a countermeasure requiring such an exam (e.g. smallpox vaccination)?
</t>
  </si>
  <si>
    <t xml:space="preserve">Does the OM solution assign a jurisdictionally unique identifier (e.g. Specimen ID) for specimens/samples collected for laboratory testing?
</t>
  </si>
  <si>
    <t xml:space="preserve">Does the OM solution link the subject of a specimen/sample collected for laboratory testing to the specimen/sample by using a jurisdictionally unique identifier (e.g. Subject ID)?
</t>
  </si>
  <si>
    <t xml:space="preserve">Does the OM solution store data about the specimens/samples that are collected for laboratory testing?
    - specimen ID
    - subject ID 
    - purpose of test
    - collection date and time
    - subject type 
        (e.g. human, plant, animal, food) 
    - specimen category
    - specimen type
    - suspected agent
    - risk indicator 
        (e.g., infectious, radioactive, 
        corrosive)
    - person performing specimen
        / sample collection (including
        contact information)
    - location of collection
    - volume and quantity details
</t>
  </si>
  <si>
    <t xml:space="preserve">Does the OM solution capture chain of custody information for  forensic and select agent samples?  Data collected includes:
    - The person who collected the 
        sample
    - The location of the collection
    - All people who came into 
         contact with the sample 
         during the preparation
         for shipment to the laboratory
    - Acceptance of the package by the
         shipper
</t>
  </si>
  <si>
    <t xml:space="preserve">For batch shipments of specimens/samples that are transferred to test laboratories or other facilities, does the OM solution collect:
    - Shipper (UPS, FedEx)?
    - Shipment tracking number?
    - Sending Organization Contact 
        Information?
</t>
  </si>
  <si>
    <t xml:space="preserve">If the specimen/sample collection record exists, does the OM solution use the Specimen ID to link the laboratory result to the specimen/sample collection record?
</t>
  </si>
  <si>
    <t xml:space="preserve">If the specimen/sample collection record does not exist, does the OM solution link the laboratory result to the subject using the Subject ID?
</t>
  </si>
  <si>
    <t xml:space="preserve">Does the OM solution support all levels of granularity of results (e.g., specimen/sample level, assay level)?
</t>
  </si>
  <si>
    <t xml:space="preserve">Does the OM solution capture or link to data regarding prophylaxis or treatment to cases, exposed individuals, or at risk persons?  Collected data could include:
   - Person who ordered the 
       prophylaxis or treatment
   - Name of treatment or prophylaxis    
   - Date given
   - Type
   - Duration
   - Dosage
</t>
  </si>
  <si>
    <t xml:space="preserve">For affected persons suffering a negative reaction to administered vaccinations or prophylaxis, does the OM solution collect and use adverse event data to determine the need for additional interventions or to determine if there are problems with pharmaceuticals, batches, or facility or person administering the vaccination or prophylaxis?
</t>
  </si>
  <si>
    <t xml:space="preserve">Does the OM solution capture information in order to generate activity logs for management purposes?  Collected data could include:
    - Date and Time of an Activity
    - Type of Activity
    - Who Initiated the Activity
    - Contact Information 
</t>
  </si>
  <si>
    <t xml:space="preserve">Does the OM solution produce activity logs for investigators to track their actions?
    - Logs to assist with follow-up 
       investigations (monitor 
       symptoms; schedule visits, 
       etc.)
</t>
  </si>
  <si>
    <t xml:space="preserve">Does the OM solution provide the ability to control the configuration of and revisions to investigation-specific questionnaires?
</t>
  </si>
  <si>
    <t xml:space="preserve">Does the OM solution provide the ability to make investigation specific questionnaires and implementation guides electronically available?
</t>
  </si>
  <si>
    <t xml:space="preserve">Does the OM solution have electronic questionnaires that provide the capability to accept digital signatures?    
</t>
  </si>
  <si>
    <t>2.3.1.6</t>
  </si>
  <si>
    <t xml:space="preserve">Does the OM solution support  the use of reusable questionnaire libraries for investigations that use common terminology (where applicable) to maximize the efficiency of data exchange?
</t>
  </si>
  <si>
    <t xml:space="preserve">Does the OM solution have the ability to track the changes to the status of case records made as a result of changes in the case definition?
</t>
  </si>
  <si>
    <t xml:space="preserve">Does the OM solution have electronic questionnaires which have been developed and validated?    
The questionnaires should be designed by investigators to collect common data elements (i.e., patient demographics, test results, and exposure contacts), agent-specific data elements (i.e., specific laboratory test), and other customized data elements.
</t>
  </si>
  <si>
    <t xml:space="preserve">As supported by linkages among entities, events and actions, does the OM solution capture information about possible cases and potential contacts from the identification process through the treatment and follow-up process?
</t>
  </si>
  <si>
    <t xml:space="preserve">If the specimen/sample was created from another specimen/sample (e.g. aliquots, and new specimen types created from a source sample) does the OM solution link the laboratory results for the child specimens/samples to the corresponding parent specimen/sample?
</t>
  </si>
  <si>
    <t xml:space="preserve">2.2.6.3
</t>
  </si>
  <si>
    <t xml:space="preserve">2.2.6.3.a
</t>
  </si>
  <si>
    <t xml:space="preserve">2.2.6.3.b
</t>
  </si>
  <si>
    <t xml:space="preserve">2.2.6.3.c
</t>
  </si>
  <si>
    <t xml:space="preserve">2.2.6.3.d
</t>
  </si>
  <si>
    <t xml:space="preserve">2.2.6.2
</t>
  </si>
  <si>
    <t xml:space="preserve">v1.3.1; revisions received on Mar 22; based on OM_RSv1.5
</t>
  </si>
  <si>
    <t xml:space="preserve"> based on OM_RSv1.4
</t>
  </si>
  <si>
    <t>v1.3.2; based on OM_RSv1.7</t>
  </si>
  <si>
    <t>2.2.6.7</t>
  </si>
  <si>
    <t xml:space="preserve">Does the OM solution capture chain of custody information for all specimens/samples?
</t>
  </si>
  <si>
    <t>2.2.6.6</t>
  </si>
  <si>
    <t xml:space="preserve">Is the OM solution able to create a laboratory test request for a specimen/sample or a group of specimens/samples?
</t>
  </si>
  <si>
    <t>2.2.6.8</t>
  </si>
  <si>
    <t>2.2.6.9</t>
  </si>
  <si>
    <t xml:space="preserve">Does the OM solution support storing laboratory results and does the OM solution link the results to the original laboratory test request?
</t>
  </si>
  <si>
    <t>2.2.6.10</t>
  </si>
  <si>
    <t>2.2.6.10.a</t>
  </si>
  <si>
    <t>2.2.6.10.b</t>
  </si>
  <si>
    <t>2.2.6.10.c</t>
  </si>
  <si>
    <t>2.3.1.1.a</t>
  </si>
  <si>
    <t>Outbreak Management Version 1.0 - Based on RSv1.0 of the Requirements Document</t>
  </si>
  <si>
    <r>
      <t xml:space="preserve">
Purpose:  This is a score sheet to objectively grade a jurisdiction's adherence to specific PHIN functional requirements.  Each function is given a score.  The spreadsheet includes elements of the data exchange.
</t>
    </r>
    <r>
      <rPr>
        <b/>
        <sz val="12"/>
        <rFont val="Arial"/>
        <family val="2"/>
      </rPr>
      <t>Instructions:</t>
    </r>
    <r>
      <rPr>
        <sz val="12"/>
        <rFont val="Arial"/>
        <family val="2"/>
      </rPr>
      <t xml:space="preserve">  For each worksheet, you must complete the sections that are highlighted in yellow .  The notes under each section (Legend for Data Fields) give details about what data is needed to pass the different functional requirements.  All critical requirements must be accounted for in order for a jurisdiction to be recommended for certification.
</t>
    </r>
    <r>
      <rPr>
        <b/>
        <sz val="12"/>
        <rFont val="Arial"/>
        <family val="2"/>
      </rPr>
      <t>To update the summary tables:</t>
    </r>
    <r>
      <rPr>
        <sz val="12"/>
        <rFont val="Arial"/>
        <family val="2"/>
      </rPr>
      <t xml:space="preserve"> The tables are automatically updated when the spreadsheet is </t>
    </r>
    <r>
      <rPr>
        <b/>
        <u val="single"/>
        <sz val="12"/>
        <rFont val="Arial"/>
        <family val="2"/>
      </rPr>
      <t>opened</t>
    </r>
    <r>
      <rPr>
        <sz val="12"/>
        <rFont val="Arial"/>
        <family val="2"/>
      </rPr>
      <t xml:space="preserve">.  
1.  Save your spreadsheet.  
2.  Close the spreadsheet.  
3.  Re-open the spreadsheet.
4.  Go to the Jurisdiction Summary or the Summary worksheet.
The scores will have been updated from the last time you saved your data.  Remember, the tables are automatically updated when the spreadsheet is </t>
    </r>
    <r>
      <rPr>
        <b/>
        <u val="single"/>
        <sz val="12"/>
        <rFont val="Arial"/>
        <family val="2"/>
      </rPr>
      <t>opened</t>
    </r>
    <r>
      <rPr>
        <sz val="12"/>
        <rFont val="Arial"/>
        <family val="2"/>
      </rPr>
      <t xml:space="preserve">.
See Legend and Terminology for information on filling out the worksheets.
</t>
    </r>
  </si>
  <si>
    <t>FSAT_OM Ver 1.0 based on OM_RSv1.0 dated 4/26/2005</t>
  </si>
  <si>
    <t>Updated Titles; Updated Footers to remove SAMPLE/Draft indicator</t>
  </si>
  <si>
    <t>FSAT_OM Ver1.0_Final</t>
  </si>
  <si>
    <t xml:space="preserve">For requirements: The must have vs. the need to have.  Drop down menu pre-completed by PHIN Cert Team
Examples:
Critical - all critical data elements must be reviewed. 
Non-Critical - these will be scored if flagged on the CertifiedData.xls spreadsheet. 
</t>
  </si>
  <si>
    <t>Outbreak Management Version 1.0 - Based on RSv1.0 of the Requirements Document
This is an intentionally blank page</t>
  </si>
  <si>
    <t xml:space="preserve">Does the OM solution have the capability of using configurable, domain-specific vocabulary?
</t>
  </si>
  <si>
    <t>2.2.1.1.a</t>
  </si>
  <si>
    <t xml:space="preserve">Does the OM solution collect data about locations involved in an OM investigation?  Collected data may include:
    - Name (if applicable)
    - Type (Floor, building, room, 
        store, etc.)
    - Street address
    - City
    - State
    - Zip code
    - Country
    - GPS Coordinates
    - Other specific details (Specific
        building on campus; a
        business branch location; a
        local chapter's meeting hall)
</t>
  </si>
  <si>
    <t xml:space="preserve">Does the OM solution collect data about any conveyance involved in an OM Investigation?  Collected data may include:
    - Type of Conveyance
    - Route taken (e.g., flight number)
    </t>
  </si>
  <si>
    <t>Section 2.2.2 - Health Event Data</t>
  </si>
  <si>
    <t>2.2.1.9</t>
  </si>
  <si>
    <t xml:space="preserve">Does the OM solution have the ability to assign jurisdictionally unique event identifier (ID) to a health event?  
</t>
  </si>
  <si>
    <t>2.2.2.3</t>
  </si>
  <si>
    <t>2.2.2.4</t>
  </si>
  <si>
    <t xml:space="preserve">Does the OM solution collect data about an entity's travel history to support investigations of entities infected, exposed or potentially exposed?
</t>
  </si>
  <si>
    <t xml:space="preserve">Does the OM solution collect the following exposure investigation data?
    - Information related to exposure 
        levels
     - Type of exposure (e.g., intimate, 
         social, household,
         common conveyance)
    - Place of Exposure
    - Length of time the entity was 
        exposed
    - Frequency of Exposure
    - Entity’s proximity to the source 
        of exposure
</t>
  </si>
  <si>
    <t>Final ready to be posted on Certification Web Pages</t>
  </si>
  <si>
    <t xml:space="preserve">Does the OM solution have the ability to capture changes to the case description that occur as the health event evolves?
</t>
  </si>
  <si>
    <t xml:space="preserve">Does the OM solution support the collection an an entity's travel history data?  Collected data may include:
    - method of transportation (e.g.,
        bus, plane, boat, car)
    - flight number
    - departure and arrival dates and
        times
    - origination and destination 
        locations (e.g., city, state,
        country)
</t>
  </si>
  <si>
    <t>2.2.3.1a</t>
  </si>
  <si>
    <t xml:space="preserve">Does the OM solution collect travel history data for an animal or object?  Collected data may include:
    - Shipping Invoices
    - Animal Shelter Delivery Receipts
    - Delivery Schedules
    - Delivery Vehicle Information
    - Driver Information
</t>
  </si>
  <si>
    <t>2.2.4.2</t>
  </si>
  <si>
    <t xml:space="preserve">2.2.4.2.d
</t>
  </si>
  <si>
    <t>2.2.4.2.f</t>
  </si>
  <si>
    <t>2.2.4.2.g</t>
  </si>
  <si>
    <t>Revision History</t>
  </si>
  <si>
    <t>Date</t>
  </si>
  <si>
    <t>Change</t>
  </si>
  <si>
    <t>Changed By</t>
  </si>
  <si>
    <t>J Esquibel</t>
  </si>
  <si>
    <t xml:space="preserve">Does the OM solution have the capability of creating new contacts from existing case records, including identifying the contact type?
</t>
  </si>
  <si>
    <t xml:space="preserve">Does the organization have clearly defined policies and procedures for communicating information to appropriate stakeholders (i.e., state and federal emergency management organizations, FEMA, hazmat teams, public works facilities, intelligence organizations, the media, and the public)?
</t>
  </si>
  <si>
    <t xml:space="preserve">Does the organization have processes and personnel identified to support agent-specific deployment packages, including syndromic grouping libraries and vocabulary sub-sets?
</t>
  </si>
  <si>
    <t>Section 2.3. - System Functions and Behaviors</t>
  </si>
  <si>
    <t xml:space="preserve">2.2.9.3
</t>
  </si>
  <si>
    <t xml:space="preserve">While still allowing for the flexibility of ad-hoc reporting, does the OM solution use pre-formatted queries and reports in order to allow faster and more accurate reporting?
</t>
  </si>
  <si>
    <t xml:space="preserve">Does the OM solution produce individual reports for each emergency team member or investigator?
</t>
  </si>
  <si>
    <r>
      <t xml:space="preserve">Analysis, Visualization, and Report Generation: </t>
    </r>
    <r>
      <rPr>
        <sz val="10"/>
        <rFont val="Arial"/>
        <family val="2"/>
      </rPr>
      <t>An OM solution should enable investigators to produce both aggregated and individual reports about affected entities and events.</t>
    </r>
  </si>
  <si>
    <t>y</t>
  </si>
  <si>
    <t xml:space="preserve">
Preferred Validation Method
(The Cert Team will describe preferred method by which jurisdiction can demonstrate compliance.)
(Examples:  Demo; User Manual; Screen Prints)
</t>
  </si>
  <si>
    <t xml:space="preserve">Is the OM solution able to accept data from other partner systems that support OM activities?
</t>
  </si>
  <si>
    <t>2.7.3</t>
  </si>
  <si>
    <t xml:space="preserve">Does the organization have protocols and personnel identified to support the set-up and configuration of laptops and other field devices?
</t>
  </si>
  <si>
    <t>2.7.3.1</t>
  </si>
  <si>
    <t>2.7.3.2</t>
  </si>
  <si>
    <t>2.7.4</t>
  </si>
  <si>
    <t xml:space="preserve">Does the OM solution support structured data entry for common forms and fields to ensure data integrity, validity, and standardization?
</t>
  </si>
  <si>
    <t xml:space="preserve">Does the OM solution have the ability to electronically record and store data from remote devices that may be uploaded to an aggregating system?
</t>
  </si>
  <si>
    <t xml:space="preserve">Does the OM solution allow for analytical searches based upon multiple criteria?
</t>
  </si>
  <si>
    <t>2.7.1</t>
  </si>
  <si>
    <t>2.7.2</t>
  </si>
  <si>
    <t>2.2.4.1</t>
  </si>
  <si>
    <t>2.2.4.2.a</t>
  </si>
  <si>
    <t>2.2.4.2.b</t>
  </si>
  <si>
    <t>2.2.4.2.e</t>
  </si>
  <si>
    <t>2.2.4.3.a</t>
  </si>
  <si>
    <t>2.2.4.3.b</t>
  </si>
  <si>
    <t>2.2.4.3.c</t>
  </si>
  <si>
    <t>Section 2.2.4 - Case Investigation and Exposure Contact Data</t>
  </si>
  <si>
    <t>2.2.5 - Monitoring and Follow-up Data</t>
  </si>
  <si>
    <t>2.2.5.1.a</t>
  </si>
  <si>
    <t>2.2.5.1.b</t>
  </si>
  <si>
    <t>2.2.7.2</t>
  </si>
  <si>
    <t xml:space="preserve">Does the OM solution have the ability to produce contact work lists for each investigator to use?  Does the OM solution allow the lists to be sorted by priority and/or geography?
</t>
  </si>
  <si>
    <t>2.5.5.1</t>
  </si>
  <si>
    <t xml:space="preserve">Is the OM solution able to link laboratory results to laboratory test requests which are linked to subjects?
</t>
  </si>
  <si>
    <t xml:space="preserve">Does the OM solution have the ability to exchange messages for laboratory results with systems supporting surveillance, early event detection (EED), and other preparedness areas?
</t>
  </si>
  <si>
    <t>2.5.9.1</t>
  </si>
  <si>
    <t xml:space="preserve">Does the OM solution have the ability to link administered countermeasures to the entity that received the countermeasure?
</t>
  </si>
  <si>
    <t xml:space="preserve">Can the OM solution provide the aggregate data necessary for health event monitoring to systems that support response tracking?  Data to be reported can include:
    - Number of suspect cases
    - Number of persons under 
        isolation or quarantine
    - Number of patients receiving
        countermeasures
</t>
  </si>
  <si>
    <t xml:space="preserve">Can the OM solution group message components by observation type (e.g., laboratory, symptom, exposure, risk, treatment)?
</t>
  </si>
  <si>
    <t xml:space="preserve">Are all instances of OM applications working from the same server able to share and use the same data?
</t>
  </si>
  <si>
    <t xml:space="preserve">Does the OM solution collect demographic data about persons involved in an OM investigation?  Collected data may include:
    - Subject ID
    - Name
    - Address
    - Date of Birth
    - Gender
    - Phone Number
    - Race
    - Ethnicity
    - Country of Citizenship
    </t>
  </si>
  <si>
    <t xml:space="preserve">Does the OM solution capture demographic data about persons involved in an OM investigation?  Collected data may include:
    - Occupation
    - Work History
    - Other descriptive details
    </t>
  </si>
  <si>
    <t xml:space="preserve">Does the OM solution collect data about any public or private gathering of people (church social, ball game) involved in an OM investigation?  Collected data may include:
    - Time
    - Location
    - Nature of Event
    </t>
  </si>
  <si>
    <t xml:space="preserve">Does the OM solution have the ability to collect descriptive data about an event?  Collected data may include:
    - Reason for Investigation
    - Category of Event (e.g.
       environmental, infectious)
    - Date event Began
    - Suspected Agent (if known) or
         Investigation Focus
    - Geographic Area Impacted
        by the event
    - Event Status (e.g., open,
        closed).
 </t>
  </si>
  <si>
    <t xml:space="preserve">Does the OM solution have the ability to record the case description for a health event?
</t>
  </si>
  <si>
    <t xml:space="preserve">Does the OM solution collect travel history data and information about each leg of a trip, as well as the parent information about the trip?  
   For example, if a person who lives in Georgia travels to Seattle and becomes exposed to monkey pox, then visits a friend in Santa Fe, travel history and conveyance data should be noted accordingly for each place the exposed person traveled.
</t>
  </si>
  <si>
    <t xml:space="preserve">When relevant to an investigation, does the OM solution collect detailed conveyance data for each vehicle with which the entity was in contact?  Collected data may include:
    - Carrier Identifier 
    - Type of Conveyance 
        (airplane; bus; train; etc)
    - Make 
    - Model
    - Year 
    - Vehicle Identification Number
  </t>
  </si>
  <si>
    <t xml:space="preserve">Does the OM solution capture public health case data for an entity?
</t>
  </si>
  <si>
    <t xml:space="preserve">Does the OM solution collect the following public health case data about an entity? 
    - Case ID Unique within jurisdiction
         being reported
    - Suspected Agent
    - Case Diagnosis
    - Health Status (e.g. no symptoms, 
         acute illness)
    - Case Status (e.g. confirmed,
         probable, suspect)
    - Investigation Dates
    - Clinical History
    - Symptom onset date and time
    - Epidemiological links to other
        cases
    - Priority (e.g. high, medium, 
        low)
  </t>
  </si>
  <si>
    <t xml:space="preserve">Does the OM solution have the ability to classify entities associated with the investigation as investigation controls?
</t>
  </si>
  <si>
    <t xml:space="preserve">Does the OM solution capture exposure contact data?
</t>
  </si>
  <si>
    <t xml:space="preserve">Does the OM solution collect follow-up data subjects or their proxies to track symptoms and compliance with recommended treatment plans or prophylaxis?
</t>
  </si>
  <si>
    <t xml:space="preserve">For clinical specimens, does the OM solution include information about the source/site from which the specimen was taken, symptom date of onset, and whether the sample is acute or convalescent?
   </t>
  </si>
  <si>
    <t xml:space="preserve">For food samples, does the OM solution include the following? 
  - lot number
  - batch number
  - manufacturer name
  - shipping invoice
  - temperature
  - sample type (e.g., dairy - milk,
    red meat, spice)
  - product storage condition
</t>
  </si>
  <si>
    <t xml:space="preserve">For environmental samples, does the OM solution include the following?   
  - collection method, 
  - location (geocode if 
      possible) from which the 
      specimen was taken,   
  - source (e.g., rain or well for water, 
     radiation release, asbestos, chair 
     or desk in a specified location), 
  - nature of the sample (e.g.,soil, 
     water, air), 
  - quality control data, 
  - collection begin and end date and
     time for air samples,
  - original volume and volume of 
     concentrate tested for water 
     samples
</t>
  </si>
  <si>
    <t>To improve the quality and efficiency of data collection, does the OM solution support bar-coding for capturing detailed specimen/sample data?</t>
  </si>
  <si>
    <t xml:space="preserve">Does the OM solution store data about laboratory results?  Examples of this data include:
    - Specimen ID
    - Subject ID
    - Test Date and Time
    - Test Type (LOINC)
    - Data for each organization 
         involved in the testing of 
         the specimen/sample (e.g., 
         testing or reference laboratory
         name, location, contact
         information)
    - Laboratory results and results
          values (SNOMED)
    - Other data such as unit of
          measure for result value, over-
          all interpretation
    - Any other relevant notes
</t>
  </si>
  <si>
    <t xml:space="preserve">Does the OM solution collect contraindication information to indicate why vaccinations, treatments, or antidotes may not have been administered or why the patient may not have complied with the prescribed interventions?
</t>
  </si>
  <si>
    <t xml:space="preserve">Does the OM solution provide a manual or automatic means of updating the status of case records as the definition changes?
</t>
  </si>
  <si>
    <t xml:space="preserve">Does the OM solution provide for dynamically defined associations bwtween entities for the purpose of defining relationships?   Examples include:
    - person-to-person (e.g., family 
        relationship, exposure
        relationship)
    - person-to-place (e.g, household,
        common place)
    - animal-to-person
    - object-to-place
</t>
  </si>
  <si>
    <t xml:space="preserve">Does the OM solution link laboratory results to corresponding specimens/samples, and to subjects when the participating laboratory returns the results?  
The linkages must unambiguously associate multiple laboratory results to subjects.
</t>
  </si>
  <si>
    <t xml:space="preserve">Is OM data accessible for use with commonly available analytical tools (e.g., SAS, SPSS, EPI-INFO, MS Access, Crystal Reports)?
</t>
  </si>
  <si>
    <t xml:space="preserve">Does the OM solution aggregate health event data into a centralized data store designed specifically to support analysis of events over time?
</t>
  </si>
  <si>
    <t xml:space="preserve">For association to an event, does the OM solution store contact information for key response organizations in a local instance of the public health directory?
</t>
  </si>
  <si>
    <t xml:space="preserve">Is the OM solution able to receive, parse, and process messages for laboratory test request responses?
</t>
  </si>
  <si>
    <t xml:space="preserve">Does the OM solution have the ability to exchange aggregated data?  Examples include:
  - number of cases
  - number of contacts per case
  - number of vaccinations and/or
     treatments administered
</t>
  </si>
  <si>
    <t xml:space="preserve">OM solutions are configurable to meet the individual needs of each event.  
Are the mapping interfaces and data dictionaries clearly defined and included in data exchanges by the OM solution to indicate and describe both standard and customized fields?
</t>
  </si>
  <si>
    <t xml:space="preserve">Can the OM solution support multiple file formats for import and export, such as databases, spreadsheets, messages, text files, and others?
</t>
  </si>
  <si>
    <t xml:space="preserve">Does the OM solution support analysis and information sharing of possible health events at all levels of public health (national, state, local)?
</t>
  </si>
  <si>
    <t xml:space="preserve">Are policies and procedures in place for determining when follow up and isolation and quarantine monitoring should be done as a part of a focused countermeasure administration and reponse effort, rather than as a function of exposure contact tracing?
</t>
  </si>
  <si>
    <t xml:space="preserve">To support multiple deployment options, does the organization have defined policies regarding data synchronization?
</t>
  </si>
  <si>
    <t xml:space="preserve">Has the organization identified the configuration management protocols and personnel to support multiple deployment options? 
</t>
  </si>
  <si>
    <t xml:space="preserve">
Outbreak Management Version 1.0 - Based on RSv1.0 of the Requirements Document</t>
  </si>
  <si>
    <t xml:space="preserve">Does the OM solution have the ability to compare characteristics of exposed and non-exposed (e.g., controls) persons?
</t>
  </si>
  <si>
    <t>2.4.10</t>
  </si>
  <si>
    <t xml:space="preserve">Does the OM solution produce communication activity logs?
    - Logs to support communication 
       of events that cross jurisdictional
       boundaries
</t>
  </si>
  <si>
    <t>2.2.6.4</t>
  </si>
  <si>
    <t>Section 2.2.7 - Prophylaxis and Treatment Data</t>
  </si>
  <si>
    <t>2.2.7.1</t>
  </si>
  <si>
    <t>2.2.8.1</t>
  </si>
  <si>
    <t>Section 2.2.8 - Adverse Event Data</t>
  </si>
  <si>
    <t>Section 2.2.9 - Activity Logging Data</t>
  </si>
  <si>
    <t>2.2.9.1</t>
  </si>
  <si>
    <t>Section 2.2 - Data Requirements</t>
  </si>
  <si>
    <t>2.2.1 - Entity Data</t>
  </si>
  <si>
    <t>2.2.1.1</t>
  </si>
  <si>
    <t>2.2.1.2</t>
  </si>
  <si>
    <t>2.2.1.3</t>
  </si>
  <si>
    <t>2.2.1.4</t>
  </si>
  <si>
    <t>2.2.1.5</t>
  </si>
  <si>
    <t>2.2.1.6</t>
  </si>
  <si>
    <t>2.2.1.7</t>
  </si>
  <si>
    <t>2.2.1.8</t>
  </si>
  <si>
    <t>2.2.2.1</t>
  </si>
  <si>
    <t>2.2.2.2</t>
  </si>
  <si>
    <t>2.2.3.1</t>
  </si>
  <si>
    <t>2.2.3.2</t>
  </si>
  <si>
    <t>2.2.3.3</t>
  </si>
  <si>
    <t>Section 2.2.3 - Travel History and Conveyance Data</t>
  </si>
  <si>
    <t>Section 2.1 - System Architecture</t>
  </si>
  <si>
    <t>Functional Requirement #x</t>
  </si>
  <si>
    <t>Special considerations or special issues or training needed to perform this function or to capture this information.</t>
  </si>
  <si>
    <t>The Jurisdiction should complete this section.
The Jurisdiction will answer from a drop down menu. Y for Yes; N for No</t>
  </si>
  <si>
    <t xml:space="preserve">The Certification Team uses this section to document the minimum score to Pass this function.  </t>
  </si>
  <si>
    <t>The jurisdiction should document any constraints or issues.
Examples:  
Constraint:
There is a PHIN Requirement to answer a specific question with Y for Yes, N for No, or U for Unknown.  The jurisdiction only captures Yes or No; there is no provision for Unknown.
Issue:
The jurisdiction captures the data but there are state regulations that prohibit the reporting of this information.</t>
  </si>
  <si>
    <t>Preferred Validation Method
(The Cert Team will describe preferred method by which jurisdiction can demonstrate compliance.)
(Examples:  Demo; User Manual; Screen Prints)</t>
  </si>
  <si>
    <t>Special considerations or special issues or special training needed to perform this function or to capture this information.</t>
  </si>
  <si>
    <t>The jurisdiction must complete columns E and F</t>
  </si>
  <si>
    <t>This section is hidden.  Information to be completed by Cert Team.</t>
  </si>
  <si>
    <t>Functionality does not exist</t>
  </si>
  <si>
    <t>Total % Passed</t>
  </si>
  <si>
    <t>Possible Points</t>
  </si>
  <si>
    <t>Minimum Points</t>
  </si>
  <si>
    <t>Number Passed</t>
  </si>
  <si>
    <t>Number Failed</t>
  </si>
  <si>
    <t>Total % Compliant - Critical</t>
  </si>
  <si>
    <t>Total % Compliant - Non-Critical</t>
  </si>
  <si>
    <t>Approval Legend</t>
  </si>
  <si>
    <t>&gt; 25% Critical - Level 1 Approval</t>
  </si>
  <si>
    <t>&gt; 50% Critical - Level 2 Approval</t>
  </si>
  <si>
    <t>&gt; 75% Critical - Level 3 Approval</t>
  </si>
  <si>
    <t>&gt; xx% Critical - Approved to be Considered for Full Certification</t>
  </si>
  <si>
    <t>Tracking #</t>
  </si>
  <si>
    <t>Requirement</t>
  </si>
  <si>
    <t>Validation Method</t>
  </si>
  <si>
    <t>Jurisdiction Captures</t>
  </si>
  <si>
    <t>Special Considerations</t>
  </si>
  <si>
    <t>Critical?
Not Critical?</t>
  </si>
  <si>
    <t>PHIN Functional Specification:</t>
  </si>
  <si>
    <t>% Answered Yes</t>
  </si>
  <si>
    <t>Number No</t>
  </si>
  <si>
    <t>Number Yes</t>
  </si>
  <si>
    <t>User Demo</t>
  </si>
  <si>
    <t>% No. Passed</t>
  </si>
  <si>
    <t>This information is provided to the jurisdiction by the Certification Team</t>
  </si>
  <si>
    <t>Total % Answered Yes</t>
  </si>
  <si>
    <t>Total % - Critical</t>
  </si>
  <si>
    <t>Total % - Non-Critical</t>
  </si>
  <si>
    <t>PHIN Compliance Score</t>
  </si>
  <si>
    <t>Documents describing the data feeds or negotiated contracts with data sources</t>
  </si>
  <si>
    <t>Policy, guidelines, training materials</t>
  </si>
  <si>
    <t>Operations manuals, guidelines, policies</t>
  </si>
  <si>
    <t>Outbreak Management</t>
  </si>
  <si>
    <t>Documentation and User Demo</t>
  </si>
  <si>
    <t>Documentation</t>
  </si>
  <si>
    <t>Data</t>
  </si>
  <si>
    <t>Total</t>
  </si>
  <si>
    <t>Sum of Passing Score</t>
  </si>
  <si>
    <t>Count of Pass
Fail</t>
  </si>
  <si>
    <t>Count of Jurisdiction Captures</t>
  </si>
  <si>
    <t>Critical Sum of Passing Score</t>
  </si>
  <si>
    <t>Critical Count of Pass
Fail</t>
  </si>
  <si>
    <t>Critical Count of Jurisdiction Captures</t>
  </si>
  <si>
    <t>Non-Critical Sum of Passing Score</t>
  </si>
  <si>
    <t>Non-Critical Count of Pass
Fail</t>
  </si>
  <si>
    <t>Non-Critical Count of Jurisdiction Captures</t>
  </si>
  <si>
    <t>%Passed</t>
  </si>
  <si>
    <t>%Failed</t>
  </si>
  <si>
    <t>Critical Total</t>
  </si>
  <si>
    <t>Non-Critical Total</t>
  </si>
  <si>
    <t>%Yes</t>
  </si>
  <si>
    <t>%No</t>
  </si>
  <si>
    <t>There is a separate workbook for each functional requirement section.  The data comes directly from the Functional Requirements documents.</t>
  </si>
  <si>
    <t>Sum of Critical?
Not Critical?</t>
  </si>
  <si>
    <t>Count of Passing Score</t>
  </si>
  <si>
    <t>Critical Sum of Critical?
Not Critical?</t>
  </si>
  <si>
    <t>Critical Count of Passing Score</t>
  </si>
  <si>
    <t>Non-Critical Sum of Critical?
Not Critical?</t>
  </si>
  <si>
    <t>Non-Critical Count of Passing Score</t>
  </si>
  <si>
    <t xml:space="preserve">The PHIN Cert team will suggest the preferred method by which the jurisdiction can demonstrate compliance.
Examples:
1.  System Demonstration
2.  Screen Prints
3.  Data Extract File
4.  Process procedures </t>
  </si>
  <si>
    <t>Instructions for Completing the Worksheets</t>
  </si>
  <si>
    <t>Data Requirements</t>
  </si>
  <si>
    <t>Case Investigation</t>
  </si>
  <si>
    <t>AVR Generation</t>
  </si>
  <si>
    <t>System Integration and Data Exchange</t>
  </si>
  <si>
    <t>Operations</t>
  </si>
  <si>
    <t>Produce various work lists</t>
  </si>
  <si>
    <t xml:space="preserve">User Demo </t>
  </si>
  <si>
    <t>Does the system perform this function or capture this information?
(Answer is Y or N)</t>
  </si>
  <si>
    <t>System Architecture</t>
  </si>
  <si>
    <t>Critical
Non Critical</t>
  </si>
  <si>
    <t>Critical</t>
  </si>
  <si>
    <t>Non-Critical</t>
  </si>
  <si>
    <t>No way to track functionality</t>
  </si>
  <si>
    <t>State process is 100% manual</t>
  </si>
  <si>
    <t>State process is mostly manual with minimal automation</t>
  </si>
  <si>
    <t>State process is mostly automated with some manual processes</t>
  </si>
  <si>
    <t>Critical Requirements</t>
  </si>
  <si>
    <t>Non-Critical Requirements</t>
  </si>
  <si>
    <t>Total Points</t>
  </si>
  <si>
    <t>Critical
 or 
Non Critical</t>
  </si>
  <si>
    <t>Passing Score</t>
  </si>
  <si>
    <t>Pass
Fail</t>
  </si>
  <si>
    <t>PHIN Cert Score</t>
  </si>
  <si>
    <t>[Type your jurisdiction name here]</t>
  </si>
  <si>
    <t>P</t>
  </si>
  <si>
    <t>F</t>
  </si>
  <si>
    <t>To be completed by PHIN Cert Team based on the responses and documentation you have provided.</t>
  </si>
  <si>
    <t>PHIN equivalent - fully automated</t>
  </si>
  <si>
    <t>ID Number from Functional Requirements Docs</t>
  </si>
  <si>
    <t>Preferred Validation Method</t>
  </si>
  <si>
    <t>Y</t>
  </si>
  <si>
    <t>N</t>
  </si>
  <si>
    <r>
      <t xml:space="preserve">
Data Requirements: </t>
    </r>
    <r>
      <rPr>
        <sz val="10"/>
        <rFont val="Arial"/>
        <family val="2"/>
      </rPr>
      <t xml:space="preserve">Systems supporting OM need a variety of data to support investigations, including data regarding demographics, cases, exposures, investigations, agents, contacts, specimen/sample collection, laboratory tests, travel and conveyance, and restriction monitoring. </t>
    </r>
    <r>
      <rPr>
        <b/>
        <sz val="10"/>
        <rFont val="Arial"/>
        <family val="2"/>
      </rPr>
      <t xml:space="preserve">
</t>
    </r>
  </si>
  <si>
    <r>
      <t xml:space="preserve">System Integration and Data Exchange: </t>
    </r>
    <r>
      <rPr>
        <sz val="10"/>
        <rFont val="Arial"/>
        <family val="2"/>
      </rPr>
      <t>OM information must be exchangeable, based on established standards, between systems involved in the investigation, identification, confirmation, and reporting of a public health event.</t>
    </r>
  </si>
  <si>
    <t xml:space="preserve">In order to capture the information unique to each particular event, does the OM solution permit configuration flexibility so that new data fields, entities, and relationships may be added?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</si>
</sst>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00000000000000%"/>
    <numFmt numFmtId="167" formatCode="&quot;$&quot;#,##0.00"/>
    <numFmt numFmtId="168" formatCode="0.0"/>
    <numFmt numFmtId="169" formatCode="mm/dd/yy"/>
    <numFmt numFmtId="170" formatCode="mmm\-yyyy"/>
  </numFmts>
  <fonts count="12">
    <font>
      <sz val="10"/>
      <name val="Arial"/>
      <family val="0"/>
    </font>
    <font>
      <b/>
      <sz val="10"/>
      <name val="Arial"/>
      <family val="2"/>
    </font>
    <font>
      <b/>
      <sz val="12"/>
      <name val="Arial"/>
      <family val="2"/>
    </font>
    <font>
      <sz val="8"/>
      <name val="Tahoma"/>
      <family val="2"/>
    </font>
    <font>
      <sz val="12"/>
      <name val="Arial"/>
      <family val="2"/>
    </font>
    <font>
      <b/>
      <u val="single"/>
      <sz val="12"/>
      <name val="Arial"/>
      <family val="2"/>
    </font>
    <font>
      <b/>
      <sz val="14"/>
      <name val="Arial"/>
      <family val="2"/>
    </font>
    <font>
      <b/>
      <i/>
      <sz val="12"/>
      <name val="Arial"/>
      <family val="2"/>
    </font>
    <font>
      <sz val="14"/>
      <name val="Arial"/>
      <family val="2"/>
    </font>
    <font>
      <b/>
      <sz val="11"/>
      <name val="Arial"/>
      <family val="2"/>
    </font>
    <font>
      <sz val="11"/>
      <name val="Arial"/>
      <family val="2"/>
    </font>
    <font>
      <b/>
      <sz val="8"/>
      <name val="Arial"/>
      <family val="2"/>
    </font>
  </fonts>
  <fills count="15">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31"/>
        <bgColor indexed="64"/>
      </patternFill>
    </fill>
    <fill>
      <patternFill patternType="solid">
        <fgColor indexed="24"/>
        <bgColor indexed="64"/>
      </patternFill>
    </fill>
    <fill>
      <patternFill patternType="solid">
        <fgColor indexed="49"/>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26"/>
        <bgColor indexed="64"/>
      </patternFill>
    </fill>
    <fill>
      <patternFill patternType="solid">
        <fgColor indexed="52"/>
        <bgColor indexed="64"/>
      </patternFill>
    </fill>
    <fill>
      <patternFill patternType="solid">
        <fgColor indexed="54"/>
        <bgColor indexed="64"/>
      </patternFill>
    </fill>
    <fill>
      <patternFill patternType="lightGrid">
        <fgColor indexed="22"/>
        <bgColor indexed="24"/>
      </patternFill>
    </fill>
  </fills>
  <borders count="58">
    <border>
      <left/>
      <right/>
      <top/>
      <bottom/>
      <diagonal/>
    </border>
    <border>
      <left style="thin"/>
      <right style="thin"/>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style="thin"/>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right>
        <color indexed="63"/>
      </right>
      <top style="thin">
        <color indexed="8"/>
      </top>
      <bottom>
        <color indexed="63"/>
      </bottom>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color indexed="63"/>
      </right>
      <top style="thin">
        <color indexed="8"/>
      </top>
      <bottom>
        <color indexed="63"/>
      </bottom>
    </border>
    <border>
      <left style="medium"/>
      <right>
        <color indexed="63"/>
      </right>
      <top style="thin"/>
      <bottom>
        <color indexed="63"/>
      </bottom>
    </border>
    <border>
      <left style="medium"/>
      <right>
        <color indexed="63"/>
      </right>
      <top style="thin">
        <color indexed="8"/>
      </top>
      <bottom style="medium"/>
    </border>
    <border>
      <left style="thin"/>
      <right>
        <color indexed="63"/>
      </right>
      <top style="thin">
        <color indexed="8"/>
      </top>
      <bottom style="medium"/>
    </border>
    <border>
      <left>
        <color indexed="63"/>
      </left>
      <right style="thin"/>
      <top>
        <color indexed="63"/>
      </top>
      <bottom style="thin"/>
    </border>
    <border>
      <left style="thin"/>
      <right style="medium"/>
      <top>
        <color indexed="63"/>
      </top>
      <bottom style="thin"/>
    </border>
    <border>
      <left style="medium"/>
      <right>
        <color indexed="63"/>
      </right>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thin">
        <color indexed="8"/>
      </left>
      <right style="medium"/>
      <top style="thin">
        <color indexed="8"/>
      </top>
      <bottom>
        <color indexed="63"/>
      </bottom>
    </border>
    <border>
      <left style="thin">
        <color indexed="8"/>
      </left>
      <right style="medium"/>
      <top>
        <color indexed="63"/>
      </top>
      <bottom>
        <color indexed="63"/>
      </bottom>
    </border>
    <border>
      <left style="thin">
        <color indexed="8"/>
      </left>
      <right style="medium"/>
      <top style="thin">
        <color indexed="8"/>
      </top>
      <bottom style="medium"/>
    </border>
    <border>
      <left style="thin"/>
      <right>
        <color indexed="63"/>
      </right>
      <top style="medium"/>
      <bottom>
        <color indexed="63"/>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2">
    <xf numFmtId="0" fontId="0" fillId="0" borderId="0" xfId="0" applyAlignment="1">
      <alignment/>
    </xf>
    <xf numFmtId="0" fontId="0" fillId="0" borderId="1" xfId="0" applyBorder="1" applyAlignment="1">
      <alignment vertical="top" wrapText="1"/>
    </xf>
    <xf numFmtId="0" fontId="0" fillId="0" borderId="1" xfId="0" applyBorder="1" applyAlignment="1">
      <alignment/>
    </xf>
    <xf numFmtId="0" fontId="0" fillId="0" borderId="1" xfId="0" applyBorder="1" applyAlignment="1">
      <alignment vertical="top"/>
    </xf>
    <xf numFmtId="0" fontId="0" fillId="2" borderId="1" xfId="0" applyFont="1" applyFill="1" applyBorder="1" applyAlignment="1">
      <alignment horizontal="left"/>
    </xf>
    <xf numFmtId="0" fontId="0" fillId="0" borderId="1" xfId="0" applyNumberFormat="1" applyBorder="1" applyAlignment="1" applyProtection="1">
      <alignment vertical="center" wrapText="1"/>
      <protection/>
    </xf>
    <xf numFmtId="0" fontId="0" fillId="0" borderId="1" xfId="0" applyBorder="1" applyAlignment="1">
      <alignment vertical="center" wrapText="1"/>
    </xf>
    <xf numFmtId="0" fontId="0" fillId="0" borderId="1" xfId="0" applyBorder="1" applyAlignment="1">
      <alignment vertical="center"/>
    </xf>
    <xf numFmtId="164" fontId="0" fillId="0" borderId="1" xfId="0" applyNumberFormat="1" applyBorder="1" applyAlignment="1">
      <alignment horizontal="center" vertical="center"/>
    </xf>
    <xf numFmtId="0" fontId="0" fillId="0" borderId="1" xfId="0" applyFill="1" applyBorder="1" applyAlignment="1">
      <alignment vertical="top" wrapText="1"/>
    </xf>
    <xf numFmtId="0" fontId="0" fillId="0" borderId="0" xfId="0" applyBorder="1" applyAlignment="1">
      <alignment/>
    </xf>
    <xf numFmtId="0" fontId="1" fillId="0" borderId="1" xfId="0" applyFont="1" applyBorder="1" applyAlignment="1">
      <alignment vertical="top" wrapText="1"/>
    </xf>
    <xf numFmtId="1" fontId="0" fillId="0" borderId="1" xfId="0" applyNumberFormat="1" applyBorder="1" applyAlignment="1" applyProtection="1">
      <alignment vertical="center" wrapText="1"/>
      <protection/>
    </xf>
    <xf numFmtId="9" fontId="0" fillId="0" borderId="1" xfId="0" applyNumberFormat="1" applyBorder="1" applyAlignment="1" applyProtection="1">
      <alignment vertical="center" wrapText="1"/>
      <protection/>
    </xf>
    <xf numFmtId="2" fontId="0" fillId="0" borderId="1" xfId="0" applyNumberFormat="1" applyBorder="1" applyAlignment="1" applyProtection="1">
      <alignment vertical="center" wrapText="1"/>
      <protection/>
    </xf>
    <xf numFmtId="0" fontId="0" fillId="0" borderId="1" xfId="0" applyNumberFormat="1" applyBorder="1" applyAlignment="1">
      <alignment vertical="top" wrapText="1"/>
    </xf>
    <xf numFmtId="0" fontId="0" fillId="0" borderId="0" xfId="0" applyAlignment="1">
      <alignment horizontal="center"/>
    </xf>
    <xf numFmtId="0" fontId="0" fillId="0" borderId="2"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0" xfId="0" applyAlignment="1">
      <alignment vertical="center" wrapText="1"/>
    </xf>
    <xf numFmtId="0" fontId="0" fillId="0" borderId="1" xfId="0" applyBorder="1" applyAlignment="1">
      <alignment horizontal="center"/>
    </xf>
    <xf numFmtId="9" fontId="0" fillId="0" borderId="0" xfId="0" applyNumberFormat="1" applyBorder="1" applyAlignment="1">
      <alignment horizontal="center"/>
    </xf>
    <xf numFmtId="9" fontId="0" fillId="0" borderId="2" xfId="0" applyNumberFormat="1" applyBorder="1" applyAlignment="1">
      <alignment horizontal="center"/>
    </xf>
    <xf numFmtId="0" fontId="0" fillId="0" borderId="1" xfId="0" applyNumberFormat="1" applyBorder="1" applyAlignment="1">
      <alignment horizontal="center" vertical="center"/>
    </xf>
    <xf numFmtId="1" fontId="0" fillId="0" borderId="1" xfId="0" applyNumberFormat="1" applyBorder="1" applyAlignment="1">
      <alignment horizontal="center"/>
    </xf>
    <xf numFmtId="0" fontId="0" fillId="0" borderId="1" xfId="0" applyFont="1" applyFill="1" applyBorder="1" applyAlignment="1">
      <alignment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top" wrapText="1"/>
    </xf>
    <xf numFmtId="0" fontId="0" fillId="0" borderId="1" xfId="0" applyBorder="1" applyAlignment="1">
      <alignment/>
    </xf>
    <xf numFmtId="0" fontId="4" fillId="0" borderId="0" xfId="0" applyFont="1" applyAlignment="1">
      <alignment/>
    </xf>
    <xf numFmtId="0" fontId="4" fillId="0" borderId="0" xfId="0" applyFont="1" applyFill="1" applyAlignment="1">
      <alignment/>
    </xf>
    <xf numFmtId="0" fontId="4" fillId="0" borderId="3" xfId="0" applyFont="1" applyFill="1" applyBorder="1" applyAlignment="1">
      <alignment vertical="top" wrapText="1"/>
    </xf>
    <xf numFmtId="0" fontId="4" fillId="0" borderId="4" xfId="0" applyFont="1" applyFill="1" applyBorder="1" applyAlignment="1">
      <alignment vertical="top" wrapText="1"/>
    </xf>
    <xf numFmtId="0" fontId="4" fillId="0" borderId="5" xfId="0" applyFont="1" applyFill="1" applyBorder="1" applyAlignment="1">
      <alignment vertical="top" wrapText="1"/>
    </xf>
    <xf numFmtId="0" fontId="4" fillId="0" borderId="6" xfId="0" applyFont="1" applyFill="1" applyBorder="1" applyAlignment="1">
      <alignment/>
    </xf>
    <xf numFmtId="0" fontId="4" fillId="0" borderId="7" xfId="0" applyFont="1" applyFill="1" applyBorder="1" applyAlignment="1">
      <alignment/>
    </xf>
    <xf numFmtId="0" fontId="0" fillId="0" borderId="0" xfId="0" applyAlignment="1">
      <alignment/>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164" fontId="2" fillId="3" borderId="10" xfId="0" applyNumberFormat="1" applyFont="1" applyFill="1" applyBorder="1" applyAlignment="1">
      <alignment horizontal="center" vertical="center" wrapText="1"/>
    </xf>
    <xf numFmtId="164" fontId="1" fillId="0" borderId="1" xfId="0" applyNumberFormat="1" applyFont="1" applyFill="1" applyBorder="1" applyAlignment="1">
      <alignment vertical="top" wrapText="1"/>
    </xf>
    <xf numFmtId="0" fontId="0" fillId="0" borderId="1" xfId="0" applyFont="1" applyFill="1" applyBorder="1" applyAlignment="1">
      <alignment horizontal="center" vertical="center"/>
    </xf>
    <xf numFmtId="0" fontId="0" fillId="0" borderId="1" xfId="0" applyNumberFormat="1" applyFont="1" applyFill="1" applyBorder="1" applyAlignment="1">
      <alignment vertical="top" wrapText="1"/>
    </xf>
    <xf numFmtId="0" fontId="0" fillId="0" borderId="1" xfId="0" applyFill="1" applyBorder="1" applyAlignment="1">
      <alignment horizontal="center" vertical="center"/>
    </xf>
    <xf numFmtId="0" fontId="0" fillId="0" borderId="1" xfId="0" applyNumberFormat="1" applyFill="1" applyBorder="1" applyAlignment="1">
      <alignment vertical="top" wrapText="1"/>
    </xf>
    <xf numFmtId="1" fontId="0" fillId="0" borderId="11" xfId="0" applyNumberFormat="1" applyBorder="1" applyAlignment="1">
      <alignment horizontal="center"/>
    </xf>
    <xf numFmtId="0" fontId="1" fillId="0" borderId="12" xfId="0" applyFont="1" applyFill="1" applyBorder="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0" fillId="0" borderId="16" xfId="0" applyBorder="1" applyAlignment="1">
      <alignment horizontal="center"/>
    </xf>
    <xf numFmtId="0" fontId="2" fillId="5" borderId="17" xfId="0" applyFont="1" applyFill="1" applyBorder="1" applyAlignment="1">
      <alignment horizontal="right" vertical="center" wrapText="1"/>
    </xf>
    <xf numFmtId="0" fontId="1" fillId="0" borderId="18" xfId="0" applyFont="1" applyFill="1" applyBorder="1" applyAlignment="1">
      <alignment horizontal="right"/>
    </xf>
    <xf numFmtId="0" fontId="0" fillId="0" borderId="19" xfId="0" applyBorder="1" applyAlignment="1">
      <alignment/>
    </xf>
    <xf numFmtId="0" fontId="0" fillId="0" borderId="20" xfId="0" applyBorder="1" applyAlignment="1">
      <alignment/>
    </xf>
    <xf numFmtId="0" fontId="0" fillId="0" borderId="17" xfId="0" applyBorder="1" applyAlignment="1">
      <alignment/>
    </xf>
    <xf numFmtId="0" fontId="0" fillId="0" borderId="21" xfId="0" applyBorder="1" applyAlignment="1">
      <alignment/>
    </xf>
    <xf numFmtId="0" fontId="1" fillId="0" borderId="19" xfId="0" applyFont="1" applyBorder="1" applyAlignment="1">
      <alignment horizontal="center"/>
    </xf>
    <xf numFmtId="0" fontId="0" fillId="0" borderId="20" xfId="0" applyBorder="1" applyAlignment="1">
      <alignment horizontal="center"/>
    </xf>
    <xf numFmtId="0" fontId="0" fillId="0" borderId="19" xfId="0" applyFill="1" applyBorder="1" applyAlignment="1">
      <alignment horizontal="right"/>
    </xf>
    <xf numFmtId="0" fontId="0" fillId="0" borderId="17" xfId="0" applyFill="1" applyBorder="1" applyAlignment="1">
      <alignment horizontal="right"/>
    </xf>
    <xf numFmtId="0" fontId="6" fillId="5" borderId="18" xfId="0" applyFont="1" applyFill="1" applyBorder="1" applyAlignment="1">
      <alignment horizontal="center" vertical="center" wrapText="1"/>
    </xf>
    <xf numFmtId="0" fontId="6" fillId="5" borderId="18" xfId="0" applyFont="1" applyFill="1" applyBorder="1" applyAlignment="1">
      <alignment horizontal="center" vertical="center"/>
    </xf>
    <xf numFmtId="168"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0" fillId="0" borderId="1" xfId="0" applyFill="1" applyBorder="1" applyAlignment="1">
      <alignment/>
    </xf>
    <xf numFmtId="0" fontId="0" fillId="0" borderId="1" xfId="0" applyFill="1" applyBorder="1" applyAlignment="1">
      <alignment vertical="center"/>
    </xf>
    <xf numFmtId="9" fontId="0" fillId="0" borderId="1" xfId="0" applyNumberFormat="1" applyBorder="1" applyAlignment="1">
      <alignment vertical="top"/>
    </xf>
    <xf numFmtId="9" fontId="0" fillId="0" borderId="1" xfId="0" applyNumberFormat="1" applyBorder="1" applyAlignment="1">
      <alignment vertical="top" wrapText="1"/>
    </xf>
    <xf numFmtId="0" fontId="0" fillId="0" borderId="0" xfId="0" applyFill="1" applyBorder="1" applyAlignment="1">
      <alignment/>
    </xf>
    <xf numFmtId="0" fontId="1" fillId="0" borderId="0" xfId="0" applyFont="1" applyFill="1" applyBorder="1" applyAlignment="1">
      <alignment horizontal="center"/>
    </xf>
    <xf numFmtId="0" fontId="0" fillId="0" borderId="0" xfId="0" applyNumberFormat="1" applyFill="1" applyBorder="1" applyAlignment="1">
      <alignment/>
    </xf>
    <xf numFmtId="9" fontId="0" fillId="0" borderId="0" xfId="0" applyNumberFormat="1" applyFill="1" applyBorder="1" applyAlignment="1">
      <alignment/>
    </xf>
    <xf numFmtId="0" fontId="0" fillId="0" borderId="0" xfId="0" applyFill="1" applyBorder="1" applyAlignment="1">
      <alignment horizontal="center"/>
    </xf>
    <xf numFmtId="0" fontId="0" fillId="0" borderId="14" xfId="0" applyFont="1" applyBorder="1" applyAlignment="1">
      <alignment/>
    </xf>
    <xf numFmtId="0" fontId="0" fillId="0" borderId="22" xfId="0" applyBorder="1" applyAlignment="1">
      <alignment/>
    </xf>
    <xf numFmtId="0" fontId="0" fillId="0" borderId="23"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1" xfId="0" applyBorder="1" applyAlignment="1">
      <alignment/>
    </xf>
    <xf numFmtId="9" fontId="0" fillId="6" borderId="11" xfId="0" applyNumberFormat="1" applyFill="1" applyBorder="1" applyAlignment="1">
      <alignment/>
    </xf>
    <xf numFmtId="9" fontId="0" fillId="6" borderId="1" xfId="0" applyNumberFormat="1" applyFill="1" applyBorder="1" applyAlignment="1">
      <alignment/>
    </xf>
    <xf numFmtId="0" fontId="0" fillId="0" borderId="11" xfId="0" applyFill="1" applyBorder="1" applyAlignment="1">
      <alignment/>
    </xf>
    <xf numFmtId="0" fontId="0" fillId="0" borderId="5" xfId="0" applyFill="1" applyBorder="1" applyAlignment="1">
      <alignment/>
    </xf>
    <xf numFmtId="0" fontId="0" fillId="6" borderId="1" xfId="0" applyFill="1" applyBorder="1" applyAlignment="1">
      <alignment horizontal="center"/>
    </xf>
    <xf numFmtId="0" fontId="0" fillId="6" borderId="11" xfId="0" applyFill="1" applyBorder="1" applyAlignment="1">
      <alignment horizontal="center"/>
    </xf>
    <xf numFmtId="0" fontId="0" fillId="6" borderId="1" xfId="0" applyFill="1" applyBorder="1" applyAlignment="1">
      <alignment/>
    </xf>
    <xf numFmtId="0" fontId="0" fillId="6" borderId="11" xfId="0" applyFill="1" applyBorder="1" applyAlignment="1">
      <alignment/>
    </xf>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164" fontId="1" fillId="7" borderId="1" xfId="0" applyNumberFormat="1" applyFont="1" applyFill="1" applyBorder="1" applyAlignment="1">
      <alignment horizontal="center" vertical="center" wrapText="1"/>
    </xf>
    <xf numFmtId="164" fontId="2" fillId="3" borderId="27" xfId="0" applyNumberFormat="1" applyFont="1" applyFill="1" applyBorder="1" applyAlignment="1">
      <alignment horizontal="center" vertical="center" wrapText="1"/>
    </xf>
    <xf numFmtId="0" fontId="4" fillId="0" borderId="28" xfId="0" applyFont="1" applyFill="1" applyBorder="1" applyAlignment="1">
      <alignment vertical="top" wrapText="1"/>
    </xf>
    <xf numFmtId="0" fontId="0" fillId="0" borderId="1" xfId="0" applyFill="1" applyBorder="1" applyAlignment="1">
      <alignment/>
    </xf>
    <xf numFmtId="0" fontId="1" fillId="8" borderId="1" xfId="0"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0" fontId="0" fillId="0" borderId="1" xfId="0" applyFont="1" applyFill="1" applyBorder="1" applyAlignment="1">
      <alignment horizontal="left"/>
    </xf>
    <xf numFmtId="0" fontId="0" fillId="0" borderId="0" xfId="0" applyNumberFormat="1" applyBorder="1" applyAlignment="1">
      <alignment/>
    </xf>
    <xf numFmtId="0" fontId="0" fillId="0" borderId="29" xfId="0" applyBorder="1" applyAlignment="1">
      <alignment/>
    </xf>
    <xf numFmtId="9" fontId="0" fillId="0" borderId="29" xfId="0" applyNumberFormat="1" applyFill="1" applyBorder="1" applyAlignment="1">
      <alignment/>
    </xf>
    <xf numFmtId="9" fontId="0" fillId="6" borderId="29" xfId="0" applyNumberFormat="1" applyFill="1" applyBorder="1" applyAlignment="1">
      <alignment/>
    </xf>
    <xf numFmtId="9" fontId="0" fillId="0" borderId="29" xfId="0" applyNumberFormat="1" applyBorder="1" applyAlignment="1">
      <alignment/>
    </xf>
    <xf numFmtId="9" fontId="0" fillId="0" borderId="28" xfId="0" applyNumberFormat="1" applyFill="1" applyBorder="1" applyAlignment="1">
      <alignment/>
    </xf>
    <xf numFmtId="0" fontId="0" fillId="0" borderId="30" xfId="0" applyBorder="1" applyAlignment="1">
      <alignment/>
    </xf>
    <xf numFmtId="0" fontId="0" fillId="0" borderId="30" xfId="0" applyBorder="1" applyAlignment="1">
      <alignment/>
    </xf>
    <xf numFmtId="0" fontId="0" fillId="0" borderId="31" xfId="0" applyBorder="1" applyAlignment="1">
      <alignment/>
    </xf>
    <xf numFmtId="0" fontId="0" fillId="0" borderId="20" xfId="0" applyFill="1" applyBorder="1" applyAlignment="1">
      <alignment/>
    </xf>
    <xf numFmtId="0" fontId="0" fillId="0" borderId="32" xfId="0" applyBorder="1" applyAlignment="1">
      <alignment/>
    </xf>
    <xf numFmtId="0" fontId="0" fillId="0" borderId="33" xfId="0" applyBorder="1" applyAlignment="1">
      <alignment/>
    </xf>
    <xf numFmtId="0" fontId="0" fillId="0" borderId="2" xfId="0" applyFill="1" applyBorder="1" applyAlignment="1">
      <alignment/>
    </xf>
    <xf numFmtId="9" fontId="0" fillId="0" borderId="2" xfId="0" applyNumberFormat="1" applyFill="1" applyBorder="1" applyAlignment="1">
      <alignment/>
    </xf>
    <xf numFmtId="0" fontId="0" fillId="0" borderId="21" xfId="0" applyFill="1" applyBorder="1" applyAlignment="1">
      <alignment/>
    </xf>
    <xf numFmtId="0" fontId="1" fillId="6" borderId="34" xfId="0" applyFont="1" applyFill="1" applyBorder="1" applyAlignment="1">
      <alignment horizontal="center"/>
    </xf>
    <xf numFmtId="0" fontId="1" fillId="6" borderId="35" xfId="0" applyFont="1" applyFill="1" applyBorder="1" applyAlignment="1">
      <alignment horizont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NumberFormat="1" applyBorder="1" applyAlignment="1">
      <alignment/>
    </xf>
    <xf numFmtId="0" fontId="0" fillId="0" borderId="40" xfId="0" applyNumberFormat="1" applyBorder="1" applyAlignment="1">
      <alignment/>
    </xf>
    <xf numFmtId="0" fontId="0" fillId="0" borderId="41" xfId="0" applyNumberFormat="1" applyBorder="1" applyAlignment="1">
      <alignment/>
    </xf>
    <xf numFmtId="0" fontId="0" fillId="0" borderId="42" xfId="0" applyBorder="1" applyAlignment="1">
      <alignment/>
    </xf>
    <xf numFmtId="0" fontId="0" fillId="0" borderId="39" xfId="0" applyBorder="1" applyAlignment="1">
      <alignment/>
    </xf>
    <xf numFmtId="0" fontId="0" fillId="0" borderId="0" xfId="0" applyFont="1" applyFill="1" applyAlignment="1">
      <alignment/>
    </xf>
    <xf numFmtId="0" fontId="1" fillId="0" borderId="1" xfId="0" applyFont="1" applyFill="1" applyBorder="1" applyAlignment="1">
      <alignmen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top" wrapText="1"/>
    </xf>
    <xf numFmtId="0" fontId="4" fillId="6" borderId="1" xfId="0" applyFont="1" applyFill="1" applyBorder="1" applyAlignment="1">
      <alignment wrapText="1"/>
    </xf>
    <xf numFmtId="0" fontId="0" fillId="9" borderId="1" xfId="0" applyFill="1" applyBorder="1" applyAlignment="1">
      <alignment horizontal="center" vertical="center" wrapText="1"/>
    </xf>
    <xf numFmtId="0" fontId="0" fillId="9" borderId="1" xfId="0" applyFill="1" applyBorder="1" applyAlignment="1">
      <alignment wrapText="1"/>
    </xf>
    <xf numFmtId="0" fontId="0" fillId="0" borderId="1" xfId="0" applyFill="1" applyBorder="1" applyAlignment="1">
      <alignment wrapText="1"/>
    </xf>
    <xf numFmtId="0" fontId="0" fillId="10" borderId="43" xfId="0" applyFill="1" applyBorder="1" applyAlignment="1">
      <alignment horizontal="center"/>
    </xf>
    <xf numFmtId="0" fontId="0" fillId="10" borderId="44" xfId="0" applyFill="1" applyBorder="1" applyAlignment="1">
      <alignment horizontal="center"/>
    </xf>
    <xf numFmtId="0" fontId="0" fillId="0" borderId="0" xfId="0" applyAlignment="1">
      <alignment vertical="top"/>
    </xf>
    <xf numFmtId="164" fontId="1" fillId="11"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164" fontId="1" fillId="0" borderId="1" xfId="0" applyNumberFormat="1" applyFont="1" applyFill="1" applyBorder="1" applyAlignment="1" applyProtection="1">
      <alignment vertical="top" wrapText="1"/>
      <protection locked="0"/>
    </xf>
    <xf numFmtId="164" fontId="0" fillId="0" borderId="1" xfId="0" applyNumberFormat="1" applyBorder="1" applyAlignment="1" applyProtection="1">
      <alignment horizontal="center" vertical="center"/>
      <protection locked="0"/>
    </xf>
    <xf numFmtId="0" fontId="0" fillId="0" borderId="1" xfId="0" applyNumberFormat="1" applyFill="1" applyBorder="1" applyAlignment="1" applyProtection="1">
      <alignment vertical="top" wrapText="1"/>
      <protection locked="0"/>
    </xf>
    <xf numFmtId="0" fontId="4" fillId="9" borderId="4" xfId="0" applyFont="1" applyFill="1" applyBorder="1" applyAlignment="1">
      <alignment vertical="top" wrapText="1"/>
    </xf>
    <xf numFmtId="164" fontId="4" fillId="9" borderId="5" xfId="0" applyNumberFormat="1" applyFont="1" applyFill="1" applyBorder="1" applyAlignment="1">
      <alignment horizontal="left" vertical="top" wrapText="1"/>
    </xf>
    <xf numFmtId="164" fontId="1" fillId="11" borderId="1" xfId="0" applyNumberFormat="1" applyFont="1" applyFill="1" applyBorder="1" applyAlignment="1" applyProtection="1">
      <alignment horizontal="left" vertical="top" wrapText="1"/>
      <protection locked="0"/>
    </xf>
    <xf numFmtId="169" fontId="0" fillId="0" borderId="45" xfId="0" applyNumberFormat="1" applyFill="1" applyBorder="1" applyAlignment="1">
      <alignment horizontal="center" vertical="top" wrapText="1"/>
    </xf>
    <xf numFmtId="0" fontId="0" fillId="0" borderId="35" xfId="0" applyNumberFormat="1" applyFill="1" applyBorder="1" applyAlignment="1">
      <alignment horizontal="center" vertical="top" wrapText="1"/>
    </xf>
    <xf numFmtId="169" fontId="0" fillId="0" borderId="16" xfId="0" applyNumberFormat="1" applyFill="1" applyBorder="1" applyAlignment="1">
      <alignment horizontal="center" vertical="top"/>
    </xf>
    <xf numFmtId="0" fontId="0" fillId="0" borderId="11" xfId="0" applyNumberFormat="1" applyFill="1" applyBorder="1" applyAlignment="1">
      <alignment horizontal="center" vertical="top" wrapText="1"/>
    </xf>
    <xf numFmtId="169" fontId="0" fillId="0" borderId="3" xfId="0" applyNumberFormat="1" applyFill="1" applyBorder="1" applyAlignment="1">
      <alignment horizontal="center" vertical="top"/>
    </xf>
    <xf numFmtId="0" fontId="0" fillId="0" borderId="5" xfId="0" applyNumberFormat="1" applyFill="1" applyBorder="1" applyAlignment="1">
      <alignment horizontal="center" vertical="top" wrapText="1"/>
    </xf>
    <xf numFmtId="0" fontId="4" fillId="0" borderId="0" xfId="0" applyFont="1" applyBorder="1" applyAlignment="1">
      <alignment vertical="top" wrapText="1"/>
    </xf>
    <xf numFmtId="0" fontId="0" fillId="0" borderId="0" xfId="0" applyBorder="1" applyAlignment="1">
      <alignment wrapText="1"/>
    </xf>
    <xf numFmtId="0" fontId="2" fillId="0" borderId="0" xfId="0" applyFont="1" applyBorder="1" applyAlignment="1">
      <alignment vertical="top" wrapText="1"/>
    </xf>
    <xf numFmtId="0" fontId="6" fillId="0" borderId="0" xfId="0" applyFont="1" applyBorder="1" applyAlignment="1">
      <alignment horizontal="center"/>
    </xf>
    <xf numFmtId="0" fontId="8" fillId="0" borderId="0" xfId="0" applyFont="1" applyBorder="1" applyAlignment="1">
      <alignment horizontal="center"/>
    </xf>
    <xf numFmtId="0" fontId="0" fillId="0" borderId="0" xfId="0" applyAlignment="1">
      <alignment horizontal="center"/>
    </xf>
    <xf numFmtId="0" fontId="2"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2" fillId="12" borderId="47" xfId="0" applyFont="1"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2" fillId="12" borderId="46" xfId="0" applyFont="1"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 fillId="12" borderId="36" xfId="0"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12" borderId="50" xfId="0" applyFill="1" applyBorder="1" applyAlignment="1">
      <alignment horizontal="center" vertical="center"/>
    </xf>
    <xf numFmtId="1" fontId="0" fillId="0" borderId="27" xfId="0" applyNumberFormat="1" applyBorder="1" applyAlignment="1">
      <alignment horizontal="center"/>
    </xf>
    <xf numFmtId="1" fontId="0" fillId="0" borderId="9" xfId="0" applyNumberFormat="1" applyBorder="1" applyAlignment="1">
      <alignment/>
    </xf>
    <xf numFmtId="0" fontId="6" fillId="5" borderId="46" xfId="0" applyFont="1" applyFill="1" applyBorder="1" applyAlignment="1">
      <alignment horizontal="center" vertical="center"/>
    </xf>
    <xf numFmtId="0" fontId="8" fillId="0" borderId="47" xfId="0" applyFont="1" applyBorder="1" applyAlignment="1">
      <alignment vertical="center"/>
    </xf>
    <xf numFmtId="0" fontId="8" fillId="0" borderId="48" xfId="0" applyFont="1" applyBorder="1" applyAlignment="1">
      <alignment vertical="center"/>
    </xf>
    <xf numFmtId="0" fontId="7" fillId="5" borderId="2" xfId="0" applyFont="1" applyFill="1" applyBorder="1" applyAlignment="1">
      <alignment horizontal="center" vertical="center" wrapText="1"/>
    </xf>
    <xf numFmtId="0" fontId="7" fillId="5" borderId="21" xfId="0" applyFont="1" applyFill="1" applyBorder="1" applyAlignment="1">
      <alignment horizontal="center" vertical="center"/>
    </xf>
    <xf numFmtId="0" fontId="6" fillId="4" borderId="36" xfId="0" applyFont="1" applyFill="1" applyBorder="1" applyAlignment="1">
      <alignment horizontal="center" vertical="center"/>
    </xf>
    <xf numFmtId="0" fontId="8" fillId="4" borderId="17" xfId="0" applyFont="1" applyFill="1" applyBorder="1" applyAlignment="1">
      <alignment horizontal="center" vertical="center"/>
    </xf>
    <xf numFmtId="9" fontId="0" fillId="0" borderId="27" xfId="0" applyNumberFormat="1" applyBorder="1" applyAlignment="1">
      <alignment horizontal="center"/>
    </xf>
    <xf numFmtId="9" fontId="0" fillId="0" borderId="9" xfId="0" applyNumberFormat="1" applyBorder="1" applyAlignment="1">
      <alignment/>
    </xf>
    <xf numFmtId="0" fontId="1" fillId="13" borderId="46" xfId="0" applyFont="1" applyFill="1" applyBorder="1" applyAlignment="1">
      <alignment horizontal="center" wrapText="1"/>
    </xf>
    <xf numFmtId="0" fontId="1" fillId="13" borderId="47" xfId="0" applyFont="1" applyFill="1" applyBorder="1" applyAlignment="1">
      <alignment horizontal="center" wrapText="1"/>
    </xf>
    <xf numFmtId="0" fontId="1" fillId="13" borderId="48" xfId="0" applyFont="1" applyFill="1" applyBorder="1" applyAlignment="1">
      <alignment horizontal="center" wrapText="1"/>
    </xf>
    <xf numFmtId="0" fontId="6" fillId="5" borderId="46" xfId="0" applyFont="1" applyFill="1" applyBorder="1" applyAlignment="1">
      <alignment horizontal="center"/>
    </xf>
    <xf numFmtId="0" fontId="6" fillId="5" borderId="47" xfId="0" applyFont="1" applyFill="1" applyBorder="1" applyAlignment="1">
      <alignment horizontal="center"/>
    </xf>
    <xf numFmtId="0" fontId="8" fillId="0" borderId="48" xfId="0" applyFont="1" applyBorder="1" applyAlignment="1">
      <alignment horizontal="center"/>
    </xf>
    <xf numFmtId="9" fontId="8" fillId="4" borderId="46" xfId="0" applyNumberFormat="1" applyFont="1" applyFill="1" applyBorder="1" applyAlignment="1">
      <alignment horizontal="center"/>
    </xf>
    <xf numFmtId="9" fontId="8" fillId="4" borderId="47" xfId="0" applyNumberFormat="1" applyFont="1" applyFill="1" applyBorder="1" applyAlignment="1">
      <alignment horizontal="center"/>
    </xf>
    <xf numFmtId="0" fontId="8" fillId="0" borderId="47" xfId="0" applyFont="1" applyBorder="1" applyAlignment="1">
      <alignment horizontal="center"/>
    </xf>
    <xf numFmtId="0" fontId="1" fillId="4" borderId="49" xfId="0" applyFont="1" applyFill="1" applyBorder="1" applyAlignment="1">
      <alignment horizontal="center" vertical="center" wrapText="1"/>
    </xf>
    <xf numFmtId="0" fontId="0" fillId="0" borderId="50" xfId="0" applyBorder="1" applyAlignment="1">
      <alignment vertical="center" wrapText="1"/>
    </xf>
    <xf numFmtId="0" fontId="1" fillId="4" borderId="36" xfId="0" applyFont="1" applyFill="1" applyBorder="1" applyAlignment="1">
      <alignment horizontal="center" vertical="center" wrapText="1"/>
    </xf>
    <xf numFmtId="9" fontId="1" fillId="0" borderId="43" xfId="0" applyNumberFormat="1" applyFont="1" applyBorder="1" applyAlignment="1">
      <alignment horizontal="center"/>
    </xf>
    <xf numFmtId="0" fontId="0" fillId="0" borderId="44" xfId="0" applyBorder="1" applyAlignment="1">
      <alignment/>
    </xf>
    <xf numFmtId="0" fontId="0" fillId="4" borderId="12" xfId="0" applyFill="1" applyBorder="1" applyAlignment="1">
      <alignment/>
    </xf>
    <xf numFmtId="0" fontId="0" fillId="0" borderId="51" xfId="0" applyBorder="1" applyAlignment="1">
      <alignment/>
    </xf>
    <xf numFmtId="9" fontId="0" fillId="0" borderId="43" xfId="0" applyNumberFormat="1" applyBorder="1" applyAlignment="1">
      <alignment horizontal="center"/>
    </xf>
    <xf numFmtId="0" fontId="0" fillId="0" borderId="44" xfId="0" applyBorder="1" applyAlignment="1">
      <alignment horizontal="center"/>
    </xf>
    <xf numFmtId="9" fontId="1" fillId="0" borderId="46" xfId="0" applyNumberFormat="1" applyFont="1" applyBorder="1" applyAlignment="1">
      <alignment horizontal="center"/>
    </xf>
    <xf numFmtId="0" fontId="0" fillId="0" borderId="48" xfId="0" applyBorder="1" applyAlignment="1">
      <alignment/>
    </xf>
    <xf numFmtId="0" fontId="0" fillId="4" borderId="17" xfId="0" applyFill="1" applyBorder="1" applyAlignment="1">
      <alignment/>
    </xf>
    <xf numFmtId="0" fontId="0" fillId="0" borderId="47" xfId="0" applyBorder="1" applyAlignment="1">
      <alignment/>
    </xf>
    <xf numFmtId="1" fontId="0" fillId="14" borderId="46" xfId="0" applyNumberFormat="1" applyFill="1" applyBorder="1" applyAlignment="1">
      <alignment horizontal="center"/>
    </xf>
    <xf numFmtId="0" fontId="0" fillId="0" borderId="48" xfId="0" applyFill="1" applyBorder="1" applyAlignment="1">
      <alignment horizontal="center"/>
    </xf>
    <xf numFmtId="0" fontId="9" fillId="5" borderId="36" xfId="0" applyFont="1" applyFill="1" applyBorder="1" applyAlignment="1">
      <alignment horizontal="center" vertical="center"/>
    </xf>
    <xf numFmtId="0" fontId="10" fillId="0" borderId="49" xfId="0" applyFont="1" applyBorder="1" applyAlignment="1">
      <alignment vertical="center"/>
    </xf>
    <xf numFmtId="0" fontId="10" fillId="0" borderId="50" xfId="0" applyFont="1" applyBorder="1" applyAlignment="1">
      <alignment vertical="center"/>
    </xf>
    <xf numFmtId="0" fontId="10" fillId="0" borderId="17" xfId="0" applyFont="1" applyBorder="1" applyAlignment="1">
      <alignment vertical="center"/>
    </xf>
    <xf numFmtId="0" fontId="10" fillId="0" borderId="2" xfId="0" applyFont="1" applyBorder="1" applyAlignment="1">
      <alignment vertical="center"/>
    </xf>
    <xf numFmtId="0" fontId="10" fillId="0" borderId="21" xfId="0" applyFont="1" applyBorder="1" applyAlignment="1">
      <alignment vertical="center"/>
    </xf>
    <xf numFmtId="1" fontId="0" fillId="14" borderId="43" xfId="0" applyNumberFormat="1" applyFill="1" applyBorder="1" applyAlignment="1">
      <alignment horizontal="center"/>
    </xf>
    <xf numFmtId="0" fontId="0" fillId="0" borderId="44" xfId="0" applyFill="1" applyBorder="1" applyAlignment="1">
      <alignment/>
    </xf>
    <xf numFmtId="0" fontId="0" fillId="0" borderId="50" xfId="0" applyBorder="1" applyAlignment="1">
      <alignment/>
    </xf>
    <xf numFmtId="0" fontId="0" fillId="0" borderId="44" xfId="0" applyFill="1" applyBorder="1" applyAlignment="1">
      <alignment horizontal="center"/>
    </xf>
    <xf numFmtId="0" fontId="0" fillId="0" borderId="2" xfId="0" applyBorder="1" applyAlignment="1">
      <alignment horizontal="center" wrapText="1"/>
    </xf>
    <xf numFmtId="0" fontId="0" fillId="0" borderId="50" xfId="0" applyBorder="1" applyAlignment="1">
      <alignment horizontal="center"/>
    </xf>
    <xf numFmtId="0" fontId="0" fillId="0" borderId="48" xfId="0" applyFill="1" applyBorder="1" applyAlignment="1">
      <alignment/>
    </xf>
    <xf numFmtId="0" fontId="2" fillId="6" borderId="1" xfId="0" applyFont="1" applyFill="1" applyBorder="1" applyAlignment="1">
      <alignment horizontal="center" vertical="center" wrapText="1"/>
    </xf>
    <xf numFmtId="0" fontId="0" fillId="0" borderId="1" xfId="0" applyBorder="1" applyAlignment="1">
      <alignment wrapText="1"/>
    </xf>
    <xf numFmtId="0" fontId="1" fillId="11" borderId="1" xfId="0" applyFont="1" applyFill="1" applyBorder="1" applyAlignment="1">
      <alignment horizontal="center" vertical="center" wrapText="1"/>
    </xf>
    <xf numFmtId="0" fontId="0" fillId="0" borderId="1" xfId="0" applyBorder="1" applyAlignment="1">
      <alignment horizontal="center" vertical="center" wrapText="1"/>
    </xf>
    <xf numFmtId="0" fontId="0" fillId="11" borderId="1" xfId="0" applyFill="1" applyBorder="1" applyAlignment="1">
      <alignment horizontal="center" vertical="center" wrapText="1"/>
    </xf>
    <xf numFmtId="0" fontId="0" fillId="11" borderId="1" xfId="0" applyFill="1" applyBorder="1" applyAlignment="1">
      <alignment wrapText="1"/>
    </xf>
    <xf numFmtId="0" fontId="1" fillId="11" borderId="1" xfId="0" applyFont="1" applyFill="1" applyBorder="1" applyAlignment="1">
      <alignment horizontal="center" vertical="center"/>
    </xf>
    <xf numFmtId="0" fontId="0" fillId="11" borderId="1" xfId="0" applyFill="1" applyBorder="1" applyAlignment="1">
      <alignment/>
    </xf>
    <xf numFmtId="0" fontId="0" fillId="6" borderId="1" xfId="0" applyFill="1" applyBorder="1" applyAlignment="1">
      <alignment wrapText="1"/>
    </xf>
    <xf numFmtId="1" fontId="0" fillId="0" borderId="10" xfId="0" applyNumberFormat="1" applyBorder="1" applyAlignment="1">
      <alignment/>
    </xf>
    <xf numFmtId="0" fontId="1" fillId="9" borderId="46" xfId="0" applyFont="1" applyFill="1" applyBorder="1" applyAlignment="1">
      <alignment horizontal="center"/>
    </xf>
    <xf numFmtId="0" fontId="0" fillId="9" borderId="47" xfId="0" applyFill="1" applyBorder="1" applyAlignment="1">
      <alignment horizontal="center"/>
    </xf>
    <xf numFmtId="0" fontId="0" fillId="9" borderId="48" xfId="0" applyFill="1" applyBorder="1" applyAlignment="1">
      <alignment horizontal="center"/>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1" fillId="9" borderId="47" xfId="0" applyFont="1" applyFill="1" applyBorder="1" applyAlignment="1">
      <alignment horizontal="center"/>
    </xf>
    <xf numFmtId="0" fontId="1" fillId="9" borderId="48" xfId="0" applyFont="1" applyFill="1" applyBorder="1" applyAlignment="1">
      <alignment horizontal="center"/>
    </xf>
    <xf numFmtId="0" fontId="2" fillId="9" borderId="46" xfId="0" applyFont="1" applyFill="1" applyBorder="1" applyAlignment="1">
      <alignment horizontal="center"/>
    </xf>
    <xf numFmtId="0" fontId="0" fillId="9" borderId="49" xfId="0" applyFill="1" applyBorder="1" applyAlignment="1">
      <alignment horizontal="center"/>
    </xf>
    <xf numFmtId="0" fontId="0" fillId="9" borderId="50" xfId="0" applyFill="1" applyBorder="1" applyAlignment="1">
      <alignment horizontal="center"/>
    </xf>
    <xf numFmtId="0" fontId="0" fillId="0" borderId="52" xfId="0" applyFill="1" applyBorder="1" applyAlignment="1">
      <alignment vertical="top" wrapText="1"/>
    </xf>
    <xf numFmtId="0" fontId="0" fillId="0" borderId="53" xfId="0" applyBorder="1" applyAlignment="1">
      <alignment wrapText="1"/>
    </xf>
    <xf numFmtId="0" fontId="0" fillId="0" borderId="29" xfId="0" applyBorder="1" applyAlignment="1">
      <alignment wrapText="1"/>
    </xf>
    <xf numFmtId="0" fontId="0" fillId="0" borderId="54" xfId="0" applyFill="1" applyBorder="1" applyAlignment="1">
      <alignment vertical="top" wrapText="1"/>
    </xf>
    <xf numFmtId="0" fontId="0" fillId="0" borderId="55" xfId="0" applyBorder="1" applyAlignment="1">
      <alignment wrapText="1"/>
    </xf>
    <xf numFmtId="0" fontId="0" fillId="0" borderId="28" xfId="0" applyBorder="1" applyAlignment="1">
      <alignment wrapText="1"/>
    </xf>
    <xf numFmtId="0" fontId="11" fillId="0" borderId="46" xfId="0" applyFont="1" applyBorder="1" applyAlignment="1">
      <alignment horizontal="center" vertical="center" wrapText="1"/>
    </xf>
    <xf numFmtId="0" fontId="2" fillId="10" borderId="46" xfId="0" applyFont="1" applyFill="1" applyBorder="1" applyAlignment="1">
      <alignment horizontal="center"/>
    </xf>
    <xf numFmtId="0" fontId="0" fillId="10" borderId="47" xfId="0" applyFill="1" applyBorder="1" applyAlignment="1">
      <alignment horizontal="center"/>
    </xf>
    <xf numFmtId="0" fontId="0" fillId="10" borderId="48" xfId="0" applyFill="1" applyBorder="1" applyAlignment="1">
      <alignment horizontal="center"/>
    </xf>
    <xf numFmtId="0" fontId="0" fillId="10" borderId="51" xfId="0" applyFill="1" applyBorder="1" applyAlignment="1">
      <alignment horizontal="center" wrapText="1"/>
    </xf>
    <xf numFmtId="0" fontId="0" fillId="0" borderId="56" xfId="0" applyFill="1" applyBorder="1" applyAlignment="1">
      <alignment vertical="top" wrapText="1"/>
    </xf>
    <xf numFmtId="0" fontId="0" fillId="0" borderId="57" xfId="0" applyBorder="1" applyAlignment="1">
      <alignment wrapText="1"/>
    </xf>
    <xf numFmtId="0" fontId="0" fillId="0" borderId="27" xfId="0" applyBorder="1" applyAlignment="1">
      <alignment wrapText="1"/>
    </xf>
  </cellXfs>
  <cellStyles count="6">
    <cellStyle name="Normal" xfId="0"/>
    <cellStyle name="Comma" xfId="15"/>
    <cellStyle name="Comma [0]" xfId="16"/>
    <cellStyle name="Currency" xfId="17"/>
    <cellStyle name="Currency [0]" xfId="18"/>
    <cellStyle name="Percent" xfId="19"/>
  </cellStyles>
  <dxfs count="5">
    <dxf>
      <border>
        <left style="medium"/>
        <right style="medium"/>
        <bottom style="medium"/>
      </border>
    </dxf>
    <dxf>
      <border>
        <bottom style="medium"/>
      </border>
    </dxf>
    <dxf>
      <border>
        <left style="medium"/>
        <top style="medium"/>
      </border>
    </dxf>
    <dxf>
      <border>
        <left style="medium"/>
        <right style="medium"/>
        <top style="medium"/>
        <bottom style="medium"/>
      </border>
    </dxf>
    <dxf>
      <border>
        <right style="mediu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5.xml" /><Relationship Id="rId14" Type="http://schemas.openxmlformats.org/officeDocument/2006/relationships/pivotCacheDefinition" Target="pivotCache/pivotCacheDefinition11.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8.xml" /><Relationship Id="rId18" Type="http://schemas.openxmlformats.org/officeDocument/2006/relationships/pivotCacheDefinition" Target="pivotCache/pivotCacheDefinition9.xml" /><Relationship Id="rId19" Type="http://schemas.openxmlformats.org/officeDocument/2006/relationships/pivotCacheDefinition" Target="pivotCache/pivotCacheDefinition4.xml" /><Relationship Id="rId20" Type="http://schemas.openxmlformats.org/officeDocument/2006/relationships/pivotCacheDefinition" Target="pivotCache/pivotCacheDefinition6.xml" /><Relationship Id="rId21" Type="http://schemas.openxmlformats.org/officeDocument/2006/relationships/pivotCacheDefinition" Target="pivotCache/pivotCacheDefinition3.xml" /><Relationship Id="rId22" Type="http://schemas.openxmlformats.org/officeDocument/2006/relationships/pivotCacheDefinition" Target="pivotCache/pivotCacheDefinition12.xml" /><Relationship Id="rId23" Type="http://schemas.openxmlformats.org/officeDocument/2006/relationships/pivotCacheDefinition" Target="pivotCache/pivotCacheDefinition7.xml" /><Relationship Id="rId24" Type="http://schemas.openxmlformats.org/officeDocument/2006/relationships/pivotCacheDefinition" Target="pivotCache/pivotCacheDefinition10.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10.xml.rels><?xml version="1.0" encoding="utf-8" standalone="yes"?><Relationships xmlns="http://schemas.openxmlformats.org/package/2006/relationships"><Relationship Id="rId1" Type="http://schemas.openxmlformats.org/officeDocument/2006/relationships/pivotCacheRecords" Target="pivotCacheRecords10.xml" /></Relationships>
</file>

<file path=xl/pivotCache/_rels/pivotCacheDefinition11.xml.rels><?xml version="1.0" encoding="utf-8" standalone="yes"?><Relationships xmlns="http://schemas.openxmlformats.org/package/2006/relationships"><Relationship Id="rId1" Type="http://schemas.openxmlformats.org/officeDocument/2006/relationships/pivotCacheRecords" Target="pivotCacheRecords11.xml" /></Relationships>
</file>

<file path=xl/pivotCache/_rels/pivotCacheDefinition12.xml.rels><?xml version="1.0" encoding="utf-8" standalone="yes"?><Relationships xmlns="http://schemas.openxmlformats.org/package/2006/relationships"><Relationship Id="rId1" Type="http://schemas.openxmlformats.org/officeDocument/2006/relationships/pivotCacheRecords" Target="pivotCacheRecords12.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_rels/pivotCacheDefinition6.xml.rels><?xml version="1.0" encoding="utf-8" standalone="yes"?><Relationships xmlns="http://schemas.openxmlformats.org/package/2006/relationships"><Relationship Id="rId1" Type="http://schemas.openxmlformats.org/officeDocument/2006/relationships/pivotCacheRecords" Target="pivotCacheRecords6.xml" /></Relationships>
</file>

<file path=xl/pivotCache/_rels/pivotCacheDefinition7.xml.rels><?xml version="1.0" encoding="utf-8" standalone="yes"?><Relationships xmlns="http://schemas.openxmlformats.org/package/2006/relationships"><Relationship Id="rId1" Type="http://schemas.openxmlformats.org/officeDocument/2006/relationships/pivotCacheRecords" Target="pivotCacheRecords7.xml" /></Relationships>
</file>

<file path=xl/pivotCache/_rels/pivotCacheDefinition8.xml.rels><?xml version="1.0" encoding="utf-8" standalone="yes"?><Relationships xmlns="http://schemas.openxmlformats.org/package/2006/relationships"><Relationship Id="rId1" Type="http://schemas.openxmlformats.org/officeDocument/2006/relationships/pivotCacheRecords" Target="pivotCacheRecords8.xml" /></Relationships>
</file>

<file path=xl/pivotCache/_rels/pivotCacheDefinition9.xml.rels><?xml version="1.0" encoding="utf-8" standalone="yes"?><Relationships xmlns="http://schemas.openxmlformats.org/package/2006/relationships"><Relationship Id="rId1" Type="http://schemas.openxmlformats.org/officeDocument/2006/relationships/pivotCacheRecords" Target="pivotCacheRecords9.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3" sheet="System Architecture"/>
  </cacheSource>
  <cacheFields count="10">
    <cacheField name="Critical?&#10;Not Critical?">
      <sharedItems containsBlank="1" containsMixedTypes="0" count="6">
        <s v="Section 2.1 - System Architecture"/>
        <s v="Critical"/>
        <s v="Non-Critical"/>
        <m/>
        <s v="Section 2.1.1"/>
        <s v="Section 2.1.1 - System Architecture"/>
      </sharedItems>
    </cacheField>
    <cacheField name="Tracking #">
      <sharedItems containsBlank="1" containsMixedTypes="0" count="8">
        <m/>
        <s v="2.1.1"/>
        <s v="2.1.2"/>
        <s v="2.1.3"/>
        <s v="2.1.3.1"/>
        <s v="2.1.3.2"/>
        <s v="2.1.4"/>
        <s v="2.1.5"/>
      </sharedItems>
    </cacheField>
    <cacheField name="Requirement">
      <sharedItems containsBlank="1" containsMixedTypes="0" count="8">
        <m/>
        <s v="In order to capture the information unique to each particular event, does the OM solution permit configuration flexibility so that new data fields, entities, and relationships may be added?&#10;"/>
        <s v="Does the OM solution support structured data entry for common forms and fields to ensure data integrity, validity, and standardization?&#10;"/>
        <s v="Does the OM solution support multiple deployment options (i.e., client server, disconnected, and potentially web based)?&#10;"/>
        <s v="Does the OM solution provide the ability for computers in disconnected mode to reconnect to a server in order to share OM data among other computers that operate in disconnected mode?&#10;"/>
        <s v="Are all instances of OM applications working from the same server able to share and use the same data?&#10;"/>
        <s v="Does the OM solution have the ability to electronically record and store data from remote devices that may be uploaded to an aggregating system?&#10;"/>
        <s v="Does the OM solution have the capability of using configurable, domain-specific vocabulary?&#10;"/>
      </sharedItems>
    </cacheField>
    <cacheField name="Validation Method">
      <sharedItems containsBlank="1" containsMixedTypes="0" count="4">
        <m/>
        <s v="Documentation and User Demo"/>
        <s v="Documentation"/>
        <s v="Documents describing the data feeds or negotiated contracts with data sources"/>
      </sharedItems>
    </cacheField>
    <cacheField name="Jurisdiction Captures">
      <sharedItems containsBlank="1" containsMixedTypes="0" count="2">
        <m/>
        <s v="N"/>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3">
        <m/>
        <s v="F"/>
        <s v="P"/>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10.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6" sheet="Sys Integration &amp; Data Exchange"/>
  </cacheSource>
  <cacheFields count="10">
    <cacheField name="Critical?&#10;Not Critical?">
      <sharedItems containsBlank="1" containsMixedTypes="0" count="6">
        <s v="Section 2.5 - System Integration and Data Exchange"/>
        <s v="Critical"/>
        <s v="Non-Critical"/>
        <s v="Section 2.1.6"/>
        <m/>
        <s v="Section 2.1.6 - System Integration and Data Exchange"/>
      </sharedItems>
    </cacheField>
    <cacheField name="Tracking #">
      <sharedItems containsBlank="1" containsMixedTypes="0" count="13">
        <m/>
        <s v="2.5.1"/>
        <s v="2.5.2"/>
        <s v="2.5.4"/>
        <s v="2.5.5.1"/>
        <s v="2.5.6"/>
        <s v="2.5.9.1"/>
        <s v="2.5.11"/>
        <s v="2.5.12"/>
        <s v="2.5.13"/>
        <s v="2.5.14"/>
        <s v="2.5.15"/>
        <s v="2.5.16"/>
      </sharedItems>
    </cacheField>
    <cacheField name="Requirement">
      <sharedItems containsBlank="1" containsMixedTypes="0" count="13">
        <m/>
        <s v="For association to an event, does the OM solution store contact information for key response organizations in a local instance of the public health directory?&#10;"/>
        <s v="Is the OM solution able to accept data from other partner systems that support OM activities?&#10;"/>
        <s v="Is the OM solution able to receive, parse, and process messages for laboratory test request responses?&#10;"/>
        <s v="Is the OM solution able to link laboratory results to laboratory test requests which are linked to subjects?&#10;"/>
        <s v="Does the OM solution have the ability to exchange messages for laboratory results with systems supporting surveillance, early event detection (EED), and other preparedness areas?&#10;"/>
        <s v="Does the OM solution have the ability to link administered countermeasures to the entity that received the countermeasure?&#10;"/>
        <s v="Does the OM solution have the ability to exchange aggregated data?  Examples include:&#10;  - number of cases&#10;  - number of contacts per case&#10;  - number of vaccinations and/or&#10;     treatments administered&#10;"/>
        <s v="Can the OM solution provide the aggregate data necessary for health event monitoring to systems that support response tracking?  Data to be reported can include:&#10;    - Number of suspect cases&#10;    - Number of persons under &#10;        isolation or quarantine&#10;"/>
        <s v="OM solutions are configurable to meet the individual needs of each event.  &#10;&#10;Are the mapping interfaces and data dictionaries clearly defined and included in data exchanges by the OM solution to indicate and describe both standard and customized fields?&#10;"/>
        <s v="Can the OM solution group message components by observation type (e.g., laboratory, symptom, exposure, risk, treatment)?&#10;"/>
        <s v="Can the OM solution support multiple file formats for import and export, such as databases, spreadsheets, messages, text files, and others?&#10;"/>
        <s v="Does the OM solution support analysis and information sharing of possible health events at all levels of public health (national, state, local)?&#10;&#10;"/>
      </sharedItems>
    </cacheField>
    <cacheField name="Validation Method">
      <sharedItems containsBlank="1" containsMixedTypes="0" count="2">
        <m/>
        <s v="User Demo"/>
      </sharedItems>
    </cacheField>
    <cacheField name="Jurisdiction Captures">
      <sharedItems containsBlank="1" containsMixedTypes="0" count="3">
        <m/>
        <s v="N"/>
        <s v="y"/>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2">
        <m/>
        <s v="F"/>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1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4" sheet="Operations"/>
  </cacheSource>
  <cacheFields count="10">
    <cacheField name="Critical?&#10;Not Critical?">
      <sharedItems containsBlank="1" containsMixedTypes="0" count="6">
        <s v="Section 2.7 - Operations"/>
        <s v="Non-Critical"/>
        <m/>
        <s v="Critical"/>
        <s v="Section 2.1.7"/>
        <s v="Section 2.1.7 - Operations"/>
      </sharedItems>
    </cacheField>
    <cacheField name="Tracking #">
      <sharedItems containsBlank="1" containsMixedTypes="0" count="7">
        <m/>
        <s v="2.7.1"/>
        <s v="2.7.2"/>
        <s v="2.7.3"/>
        <s v="2.7.3.1"/>
        <s v="2.7.3.2"/>
        <s v="2.7.4"/>
      </sharedItems>
    </cacheField>
    <cacheField name="Requirement">
      <sharedItems containsBlank="1" containsMixedTypes="0" count="7">
        <m/>
        <s v="Does the organization have clearly defined policies and procedures for communicating information to appropriate stakeholders (i.e., state and federal emergency management organizations, FEMA, hazmat teams, public works facilities, intelligence organizatio"/>
        <s v="To support multiple deployment options, does the organization have defined policies regarding data synchronization?&#10;"/>
        <s v="Has the organization identified the configuration management protocols and personnel to support multiple deployment options? &#10;"/>
        <s v="Does the organization have protocols and personnel identified to support the set-up and configuration of laptops and other field devices?&#10;"/>
        <s v="Does the organization have processes and personnel identified to support agent-specific deployment packages, including syndromic grouping libraries and vocabulary sub-sets?&#10;"/>
        <s v="Are policies and procedures in place for determining when follow up and isolation and quarantine monitoring should be done as a part of a focused countermeasure administration and reponse effort, rather than as a function of exposure contact tracing?&#10;"/>
      </sharedItems>
    </cacheField>
    <cacheField name="Validation Method">
      <sharedItems containsBlank="1" containsMixedTypes="0" count="3">
        <m/>
        <s v="Policy, guidelines, training materials"/>
        <s v="Operations manuals, guidelines, policies"/>
      </sharedItems>
    </cacheField>
    <cacheField name="Jurisdiction Captures">
      <sharedItems containsBlank="1" containsMixedTypes="0" count="2">
        <m/>
        <s v="N"/>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3">
        <m/>
        <s v="F"/>
        <s v="P"/>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12.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4" sheet="Operations"/>
  </cacheSource>
  <cacheFields count="10">
    <cacheField name="Critical?&#10;Not Critical?">
      <sharedItems containsBlank="1" containsMixedTypes="0" count="6">
        <s v="Section 2.7 - Operations"/>
        <s v="Non-Critical"/>
        <m/>
        <s v="Critical"/>
        <s v="Section 2.1.7"/>
        <s v="Section 2.1.7 - Operations"/>
      </sharedItems>
    </cacheField>
    <cacheField name="Tracking #">
      <sharedItems containsBlank="1" containsMixedTypes="0" count="7">
        <m/>
        <s v="2.7.1"/>
        <s v="2.7.2"/>
        <s v="2.7.3"/>
        <s v="2.7.3.1"/>
        <s v="2.7.3.2"/>
        <s v="2.7.4"/>
      </sharedItems>
    </cacheField>
    <cacheField name="Requirement">
      <sharedItems containsBlank="1" containsMixedTypes="0" count="7">
        <m/>
        <s v="Does the organization have clearly defined policies and procedures for communicating information to appropriate stakeholders (i.e., state and federal emergency management organizations, FEMA, hazmat teams, public works facilities, intelligence organizatio"/>
        <s v="To support multiple deployment options, does the organization have defined policies regarding data synchronization?&#10;"/>
        <s v="Has the organization identified the configuration management protocols and personnel to support multiple deployment options? &#10;"/>
        <s v="Does the organization have protocols and personnel identified to support the set-up and configuration of laptops and other field devices?&#10;"/>
        <s v="Does the organization have processes and personnel identified to support agent-specific deployment packages, including syndromic grouping libraries and vocabulary sub-sets?&#10;"/>
        <s v="Are policies and procedures in place for determining when follow up and isolation and quarantine monitoring should be done as a part of a focused countermeasure administration and reponse effort, rather than as a function of exposure contact tracing?&#10;"/>
      </sharedItems>
    </cacheField>
    <cacheField name="Validation Method">
      <sharedItems containsBlank="1" containsMixedTypes="0" count="3">
        <m/>
        <s v="Policy, guidelines, training materials"/>
        <s v="Operations manuals, guidelines, policies"/>
      </sharedItems>
    </cacheField>
    <cacheField name="Jurisdiction Captures">
      <sharedItems containsBlank="1" containsMixedTypes="0" count="3">
        <m/>
        <s v="N"/>
        <s v="y"/>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2">
        <m/>
        <s v="F"/>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3" sheet="System Architecture"/>
  </cacheSource>
  <cacheFields count="10">
    <cacheField name="Critical?&#10;Not Critical?">
      <sharedItems containsBlank="1" containsMixedTypes="0" count="6">
        <s v="Section 2.1 - System Architecture"/>
        <s v="Critical"/>
        <s v="Non-Critical"/>
        <m/>
        <s v="Section 2.1.1"/>
        <s v="Section 2.1.1 - System Architecture"/>
      </sharedItems>
    </cacheField>
    <cacheField name="Tracking #">
      <sharedItems containsBlank="1" containsMixedTypes="0" count="8">
        <m/>
        <s v="2.1.1"/>
        <s v="2.1.2"/>
        <s v="2.1.3"/>
        <s v="2.1.3.1"/>
        <s v="2.1.3.2"/>
        <s v="2.1.4"/>
        <s v="2.1.5"/>
      </sharedItems>
    </cacheField>
    <cacheField name="Requirement">
      <sharedItems containsBlank="1" containsMixedTypes="0" count="8">
        <m/>
        <s v="In order to capture the information unique to each particular event, does the OM solution permit configuration flexibility so that new data fields, entities, and relationships may be added?&#10;"/>
        <s v="Does the OM solution support structured data entry for common forms and fields to ensure data integrity, validity, and standardization?&#10;"/>
        <s v="Does the OM solution support multiple deployment options (i.e., client server, disconnected, and potentially web based)?&#10;"/>
        <s v="Does the OM solution provide the ability for computers in disconnected mode to reconnect to a server in order to share OM data among other computers that operate in disconnected mode?&#10;"/>
        <s v="Are all instances of OM applications working from the same server able to share and use the same data?&#10;"/>
        <s v="Does the OM solution have the ability to electronically record and store data from remote devices that may be uploaded to an aggregating system?&#10;"/>
        <s v="Does the OM solution have the capability of using configurable, domain-specific vocabulary?&#10;"/>
      </sharedItems>
    </cacheField>
    <cacheField name="Validation Method">
      <sharedItems containsBlank="1" containsMixedTypes="0" count="4">
        <m/>
        <s v="Documentation and User Demo"/>
        <s v="Documentation"/>
        <s v="Documents describing the data feeds or negotiated contracts with data sources"/>
      </sharedItems>
    </cacheField>
    <cacheField name="Jurisdiction Captures">
      <sharedItems containsBlank="1" containsMixedTypes="0" count="3">
        <m/>
        <s v="N"/>
        <s v="y"/>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2">
        <m/>
        <s v="F"/>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76" sheet="Data Requirements"/>
  </cacheSource>
  <cacheFields count="10">
    <cacheField name="Critical?&#10;Not Critical?">
      <sharedItems containsBlank="1" containsMixedTypes="0" count="27">
        <s v="Section 2.2 - Data Requirements"/>
        <s v="2.2.1 - Entity Data"/>
        <s v="Critical"/>
        <s v="Non-Critical"/>
        <s v="Section 2.2.2 - Health Event Data"/>
        <s v="Section 2.2.3 - Travel History and Conveyance Data"/>
        <s v="Section 2.2.4 - Case Investigation and Exposure Contact Data"/>
        <s v="2.2.5 - Monitoring and Follow-up Data"/>
        <s v="2.2.6 - Specimen/Sample Collection and Laboratory Response Data"/>
        <s v="Section 2.2.7 - Prophylaxis and Treatment Data"/>
        <s v="Section 2.2.8 - Adverse Event Data"/>
        <s v="Section 2.2.9 - Activity Logging Data"/>
        <m/>
        <s v="2.1.3.5 - Specimen Collection and Laboratory Response Data"/>
        <s v="Section 2.1.3.1 - Entity Data"/>
        <s v="Section 2.1.3.2 - Outbreak Event Data"/>
        <s v="Section 2.1.3.3 - Travel History and Conveyance Data"/>
        <s v="Section 2.1.3.4 - Case, Contact, Exposure and Investigation Data"/>
        <s v="Section 2.1.3.6 - Containment Data"/>
        <s v="Section 2.1.3.7 - Prophylaxis and Treatment Data"/>
        <s v="Section 2.1.3.7.1 - Adverse Event Data"/>
        <s v="Section 2.1.3.8 - Activity Logging Data"/>
        <s v="Section 2.2.2 - Outbreak Event Data"/>
        <s v="Section 2.2.4 - Case, Contact, Exposure and Investigation Data"/>
        <s v="2.2.6 - Specimen Collection and Laboratory Response Data"/>
        <s v="Section 2.2.2 - event Event Data"/>
        <s v="Section 2.2.2 - Event Data"/>
      </sharedItems>
    </cacheField>
    <cacheField name="Tracking #">
      <sharedItems containsMixedTypes="0"/>
    </cacheField>
    <cacheField name="Requirement">
      <sharedItems containsMixedTypes="0"/>
    </cacheField>
    <cacheField name="Validation Method">
      <sharedItems containsBlank="1" containsMixedTypes="0" count="2">
        <m/>
        <s v="User Demo "/>
      </sharedItems>
    </cacheField>
    <cacheField name="Jurisdiction Captures">
      <sharedItems containsBlank="1" containsMixedTypes="0" count="2">
        <m/>
        <s v="N"/>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3">
        <m/>
        <s v="F"/>
        <s v="P"/>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76" sheet="Data Requirements"/>
  </cacheSource>
  <cacheFields count="10">
    <cacheField name="Critical?&#10;Not Critical?">
      <sharedItems containsBlank="1" containsMixedTypes="0" count="27">
        <s v="Section 2.2 - Data Requirements"/>
        <s v="2.2.1 - Entity Data"/>
        <s v="Critical"/>
        <s v="Non-Critical"/>
        <s v="Section 2.2.2 - Health Event Data"/>
        <s v="Section 2.2.3 - Travel History and Conveyance Data"/>
        <s v="Section 2.2.4 - Case Investigation and Exposure Contact Data"/>
        <s v="2.2.5 - Monitoring and Follow-up Data"/>
        <s v="2.2.6 - Specimen/Sample Collection and Laboratory Response Data"/>
        <s v="Section 2.2.7 - Prophylaxis and Treatment Data"/>
        <s v="Section 2.2.8 - Adverse Event Data"/>
        <s v="Section 2.2.9 - Activity Logging Data"/>
        <m/>
        <s v="2.1.3.5 - Specimen Collection and Laboratory Response Data"/>
        <s v="Section 2.1.3.1 - Entity Data"/>
        <s v="Section 2.1.3.2 - Outbreak Event Data"/>
        <s v="Section 2.1.3.3 - Travel History and Conveyance Data"/>
        <s v="Section 2.1.3.4 - Case, Contact, Exposure and Investigation Data"/>
        <s v="Section 2.1.3.6 - Containment Data"/>
        <s v="Section 2.1.3.7 - Prophylaxis and Treatment Data"/>
        <s v="Section 2.1.3.7.1 - Adverse Event Data"/>
        <s v="Section 2.1.3.8 - Activity Logging Data"/>
        <s v="Section 2.2.2 - Outbreak Event Data"/>
        <s v="Section 2.2.4 - Case, Contact, Exposure and Investigation Data"/>
        <s v="2.2.6 - Specimen Collection and Laboratory Response Data"/>
        <s v="Section 2.2.2 - event Event Data"/>
        <s v="Section 2.2.2 - Event Data"/>
      </sharedItems>
    </cacheField>
    <cacheField name="Tracking #">
      <sharedItems containsMixedTypes="0"/>
    </cacheField>
    <cacheField name="Requirement">
      <sharedItems containsMixedTypes="0"/>
    </cacheField>
    <cacheField name="Validation Method">
      <sharedItems containsBlank="1" containsMixedTypes="0" count="2">
        <m/>
        <s v="User Demo "/>
      </sharedItems>
    </cacheField>
    <cacheField name="Jurisdiction Captures">
      <sharedItems containsBlank="1" containsMixedTypes="0" count="3">
        <m/>
        <s v="N"/>
        <s v="y"/>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2">
        <m/>
        <s v="F"/>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5.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29" sheet="Case Investigation"/>
  </cacheSource>
  <cacheFields count="10">
    <cacheField name="Critical?&#10;Not Critical?">
      <sharedItems containsBlank="1" containsMixedTypes="0" count="10">
        <s v="Section 2.3. - System Functions and Behaviors"/>
        <s v="Section 2.3.1 - Case Investigation"/>
        <s v="Critical"/>
        <s v="Non-Critical"/>
        <s v="Section 2.3.2 - Linking"/>
        <s v="Section 2.3.3 - Exposure Contact Tracing"/>
        <m/>
        <s v="Section 2.1.4.1"/>
        <s v="Section 2.1.4.1 - Case Investigation"/>
        <s v="Section 2.3.3 - Contact Tracing"/>
      </sharedItems>
    </cacheField>
    <cacheField name="Tracking #">
      <sharedItems containsBlank="1" containsMixedTypes="0" count="19">
        <m/>
        <s v="2.3.1.1"/>
        <s v="2.3.1.1.a"/>
        <s v="2.3.1.2"/>
        <s v="2.3.1.3"/>
        <s v="2.3.1.4"/>
        <s v="2.3.1.5"/>
        <s v="2.3.1.6"/>
        <s v="2.3.2.1"/>
        <s v="2.3.2.2"/>
        <s v="2.3.2.3"/>
        <s v="2.3.2.4"/>
        <s v="2.3.2.5"/>
        <s v="2.3.2.5.a"/>
        <s v="2.3.3.1"/>
        <s v="2.3.3.2"/>
        <s v="2.3.3.3"/>
        <s v="2.3.3.4"/>
        <s v="2.3.3.5"/>
      </sharedItems>
    </cacheField>
    <cacheField name="Requirement">
      <sharedItems containsBlank="1" containsMixedTypes="0" count="19">
        <m/>
        <s v="Does the OM solution have electronic questionnaires which have been developed and validated?    &#10;&#10;The questionnaires should be designed by investigators to collect common data elements (i.e., patient demographics, test results, and exposure contacts), age"/>
        <s v="Does the OM solution have electronic questionnaires that provide the capability to accept digital signatures?    &#10;&#10;"/>
        <s v="Does the OM solution provide the ability to control the configuration of and revisions to investigation-specific questionnaires?&#10;"/>
        <s v="Does the OM solution provide the ability to make investigation specific questionnaires and implementation guides electronically available?&#10;"/>
        <s v="Does the OM solution support  the use of reusable questionnaire libraries for investigations that use common terminology (where applicable) to maximize the efficiency of data exchange?&#10;"/>
        <s v="Does the OM solution provide a manual or automatic means of updating the status of case records as the definition changes?&#10;"/>
        <s v="Does the OM solution have the ability to track the changes to the status of case records made as a result of changes in the case definition?&#10;"/>
        <s v="Does the OM solution provide for dynamically defined associations bwtween entities for the purpose of defining relationships?   Examples include:&#10;    - person-to-person (e.g., family &#10;        relationship, exposure&#10;        relationship)&#10;    - person-to-pl"/>
        <s v="Does the OM solution use entity-to-epi data links to match the entity to their symptoms, survey questions, specimens/samples collected, laboratory results, and prophylaxis and treatment data?&#10;&#10;"/>
        <s v="For each new case or exposed individual within the scope of an investigation, does the OM solution link an assigned Entity ID to an Event ID?&#10;"/>
        <s v="As supported by linkages among entities, events and actions, does the OM solution capture information about possible cases and potential contacts from the identification process through the treatment and follow-up process?&#10;"/>
        <s v="Does the OM solution link laboratory results to corresponding specimens/samples, and to subjects when the participating laboratory returns the results?  &#10;&#10;The linkages must unambiguously associate multiple laboratory results to subjects.&#10;"/>
        <s v="If the specimen/sample was created from another specimen/sample (e.g. aliquots, and new specimen types created from a source sample) does the OM solution link the laboratory results for the child specimens/samples to the corresponding parent specimen/samp"/>
        <s v="Does the OM solution provide the capability to associate each investigation subject with exposure contacts, including unambiguous links to contacts in other jurisdictions?&#10;&#10;"/>
        <s v="Does the OM solution allow for contacts of exposed entities (e.g., people, animals, places) to be traced, investigated, and monitored?&#10;"/>
        <s v="Does the OM solution have the capability of creating new contacts from existing case records, including identifying the contact type?&#10;"/>
        <s v="To support exposure contact tracing, does the OM solution have the ability to link one contact to multiple cases, and allow multiple contacts to be linked to a single case?&#10;"/>
        <s v="Does the OM solution have the ability to produce contact work lists for each investigator to use?  Does the OM solution allow the lists to be sorted by priority and/or geography?&#10;&#10;"/>
      </sharedItems>
    </cacheField>
    <cacheField name="Validation Method">
      <sharedItems containsBlank="1" containsMixedTypes="0" count="3">
        <m/>
        <s v="User Demo"/>
        <s v="Produce various work lists"/>
      </sharedItems>
    </cacheField>
    <cacheField name="Jurisdiction Captures">
      <sharedItems containsBlank="1" containsMixedTypes="0" count="2">
        <m/>
        <s v="N"/>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3">
        <m/>
        <s v="F"/>
        <s v="P"/>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6.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29" sheet="Case Investigation"/>
  </cacheSource>
  <cacheFields count="10">
    <cacheField name="Critical?&#10;Not Critical?">
      <sharedItems containsBlank="1" containsMixedTypes="0" count="10">
        <s v="Section 2.3. - System Functions and Behaviors"/>
        <s v="Section 2.3.1 - Case Investigation"/>
        <s v="Critical"/>
        <s v="Non-Critical"/>
        <s v="Section 2.3.2 - Linking"/>
        <s v="Section 2.3.3 - Exposure Contact Tracing"/>
        <m/>
        <s v="Section 2.1.4.1"/>
        <s v="Section 2.1.4.1 - Case Investigation"/>
        <s v="Section 2.3.3 - Contact Tracing"/>
      </sharedItems>
    </cacheField>
    <cacheField name="Tracking #">
      <sharedItems containsBlank="1" containsMixedTypes="0" count="19">
        <m/>
        <s v="2.3.1.1"/>
        <s v="2.3.1.1.a"/>
        <s v="2.3.1.2"/>
        <s v="2.3.1.3"/>
        <s v="2.3.1.4"/>
        <s v="2.3.1.5"/>
        <s v="2.3.1.6"/>
        <s v="2.3.2.1"/>
        <s v="2.3.2.2"/>
        <s v="2.3.2.3"/>
        <s v="2.3.2.4"/>
        <s v="2.3.2.5"/>
        <s v="2.3.2.5.a"/>
        <s v="2.3.3.1"/>
        <s v="2.3.3.2"/>
        <s v="2.3.3.3"/>
        <s v="2.3.3.4"/>
        <s v="2.3.3.5"/>
      </sharedItems>
    </cacheField>
    <cacheField name="Requirement">
      <sharedItems containsBlank="1" containsMixedTypes="0" count="19">
        <m/>
        <s v="Does the OM solution have electronic questionnaires which have been developed and validated?    &#10;&#10;The questionnaires should be designed by investigators to collect common data elements (i.e., patient demographics, test results, and exposure contacts), age"/>
        <s v="Does the OM solution have electronic questionnaires that provide the capability to accept digital signatures?    &#10;&#10;"/>
        <s v="Does the OM solution provide the ability to control the configuration of and revisions to investigation-specific questionnaires?&#10;"/>
        <s v="Does the OM solution provide the ability to make investigation specific questionnaires and implementation guides electronically available?&#10;"/>
        <s v="Does the OM solution support  the use of reusable questionnaire libraries for investigations that use common terminology (where applicable) to maximize the efficiency of data exchange?&#10;"/>
        <s v="Does the OM solution provide a manual or automatic means of updating the status of case records as the definition changes?&#10;"/>
        <s v="Does the OM solution have the ability to track the changes to the status of case records made as a result of changes in the case definition?&#10;"/>
        <s v="Does the OM solution provide for dynamically defined associations bwtween entities for the purpose of defining relationships?   Examples include:&#10;    - person-to-person (e.g., family &#10;        relationship, exposure&#10;        relationship)&#10;    - person-to-pl"/>
        <s v="Does the OM solution use entity-to-epi data links to match the entity to their symptoms, survey questions, specimens/samples collected, laboratory results, and prophylaxis and treatment data?&#10;&#10;"/>
        <s v="For each new case or exposed individual within the scope of an investigation, does the OM solution link an assigned Entity ID to an Event ID?&#10;"/>
        <s v="As supported by linkages among entities, events and actions, does the OM solution capture information about possible cases and potential contacts from the identification process through the treatment and follow-up process?&#10;"/>
        <s v="Does the OM solution link laboratory results to corresponding specimens/samples, and to subjects when the participating laboratory returns the results?  &#10;&#10;The linkages must unambiguously associate multiple laboratory results to subjects.&#10;"/>
        <s v="If the specimen/sample was created from another specimen/sample (e.g. aliquots, and new specimen types created from a source sample) does the OM solution link the laboratory results for the child specimens/samples to the corresponding parent specimen/samp"/>
        <s v="Does the OM solution provide the capability to associate each investigation subject with exposure contacts, including unambiguous links to contacts in other jurisdictions?&#10;&#10;"/>
        <s v="Does the OM solution allow for contacts of exposed entities (e.g., people, animals, places) to be traced, investigated, and monitored?&#10;"/>
        <s v="Does the OM solution have the capability of creating new contacts from existing case records, including identifying the contact type?&#10;"/>
        <s v="To support exposure contact tracing, does the OM solution have the ability to link one contact to multiple cases, and allow multiple contacts to be linked to a single case?&#10;"/>
        <s v="Does the OM solution have the ability to produce contact work lists for each investigator to use?  Does the OM solution allow the lists to be sorted by priority and/or geography?&#10;&#10;"/>
      </sharedItems>
    </cacheField>
    <cacheField name="Validation Method">
      <sharedItems containsBlank="1" containsMixedTypes="0" count="3">
        <m/>
        <s v="User Demo"/>
        <s v="Produce various work lists"/>
      </sharedItems>
    </cacheField>
    <cacheField name="Jurisdiction Captures">
      <sharedItems containsBlank="1" containsMixedTypes="0" count="3">
        <m/>
        <s v="N"/>
        <s v="y"/>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2">
        <m/>
        <s v="F"/>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7.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8" sheet="AVR Generation"/>
  </cacheSource>
  <cacheFields count="10">
    <cacheField name="Critical?&#10;Not Critical?">
      <sharedItems containsBlank="1" containsMixedTypes="0" count="8">
        <s v="Section 2.4 - Analysis, Visualizaiton and Report Generation"/>
        <s v="Non-Critical"/>
        <s v="Critical"/>
        <m/>
        <s v="Section 2.1.5"/>
        <s v="Section 2.1.5 - AVR Generation"/>
        <s v="Section 2.5 - AVR Generation"/>
        <s v="Section 2.4 - AVR Generation"/>
      </sharedItems>
    </cacheField>
    <cacheField name="Tracking #">
      <sharedItems containsBlank="1" containsMixedTypes="0" count="13">
        <m/>
        <s v="2.4.1"/>
        <s v="2.4.2"/>
        <s v="2.4.3"/>
        <s v="2.4.4"/>
        <s v="2.4.5"/>
        <s v="2.4.6"/>
        <s v="2.4.7"/>
        <s v="2.4.8"/>
        <s v="2.4.9"/>
        <s v="2.4.10"/>
        <s v="2.4.11"/>
        <s v="2.4.12"/>
      </sharedItems>
    </cacheField>
    <cacheField name="Requirement">
      <sharedItems containsBlank="1" containsMixedTypes="0" count="13">
        <m/>
        <s v="Does the OM solution allow for analytical searches based upon multiple criteria?&#10;"/>
        <s v="Does the OM solution have the ability to produce charts, maps, and graphs that illustrate outbreak data?  &#10;&#10;Examples include:&#10;    - Epi-curves&#10;    - Effect of vaccination or &#10;        prophylaxis on the number &#10;        of new cases&#10;    - Maps that illustra"/>
        <s v="Does the OM solution provide the following to assist the emergency response group and investigators in responding to and containing an outbreak?&#10;    - electronic data dictionaries &#10;        (or other user-defined data &#10;         descriptions to assist with "/>
        <s v="Does the OM solution create reports that clearly indicate the number of cases, the number of contacts per case, the number of cases with no known epi-link at the time of diagnosis, the laboratory results, and the number of vaccinations and/or treatments a"/>
        <s v="While still allowing for the flexibility of ad-hoc reporting, does the OM solution use pre-formatted queries and reports in order to allow faster and more accurate reporting?&#10;"/>
        <s v="Does the OM solution produce individual reports for each emergency team member or investigator?&#10;"/>
        <s v="Does the OM solution have the ability to compare characteristics of exposed and non-exposed (e.g., controls) persons?&#10;"/>
        <s v="Does the OM solution have the ability to produce lists of action items (e.g. to do lists)?&#10;"/>
        <s v="Does the OM solution have the ability to print questionnaires for multiple uses, including taking to the field, during phone interviews, etc.?&#10;"/>
        <s v="Does the OM solution have the abiltiy to aggregate data?&#10;&#10;Examples include:&#10;    - Number of cases&#10;    - Number of contacts per case&#10;    - Number of vaccinations and/or&#10;        treatments administered&#10;"/>
        <s v="Does the OM solution aggregate health event data into a centralized data store designed specifically to support analysis of events over time?&#10;"/>
        <s v="Is OM data accessible for use with commonly available analytical tools (e.g., SAS, SPSS, EPI-INFO, MS Access, Crystal Reports)?&#10;"/>
      </sharedItems>
    </cacheField>
    <cacheField name="Validation Method">
      <sharedItems containsBlank="1" containsMixedTypes="0" count="2">
        <m/>
        <s v="User Demo"/>
      </sharedItems>
    </cacheField>
    <cacheField name="Jurisdiction Captures">
      <sharedItems containsBlank="1" containsMixedTypes="0" count="2">
        <m/>
        <s v="N"/>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3">
        <m/>
        <s v="F"/>
        <s v="P"/>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8.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8" sheet="AVR Generation"/>
  </cacheSource>
  <cacheFields count="10">
    <cacheField name="Critical?&#10;Not Critical?">
      <sharedItems containsBlank="1" containsMixedTypes="0" count="8">
        <s v="Section 2.4 - Analysis, Visualizaiton and Report Generation"/>
        <s v="Non-Critical"/>
        <s v="Critical"/>
        <m/>
        <s v="Section 2.1.5"/>
        <s v="Section 2.1.5 - AVR Generation"/>
        <s v="Section 2.5 - AVR Generation"/>
        <s v="Section 2.4 - AVR Generation"/>
      </sharedItems>
    </cacheField>
    <cacheField name="Tracking #">
      <sharedItems containsBlank="1" containsMixedTypes="0" count="13">
        <m/>
        <s v="2.4.1"/>
        <s v="2.4.2"/>
        <s v="2.4.3"/>
        <s v="2.4.4"/>
        <s v="2.4.5"/>
        <s v="2.4.6"/>
        <s v="2.4.7"/>
        <s v="2.4.8"/>
        <s v="2.4.9"/>
        <s v="2.4.10"/>
        <s v="2.4.11"/>
        <s v="2.4.12"/>
      </sharedItems>
    </cacheField>
    <cacheField name="Requirement">
      <sharedItems containsBlank="1" containsMixedTypes="0" count="13">
        <m/>
        <s v="Does the OM solution allow for analytical searches based upon multiple criteria?&#10;"/>
        <s v="Does the OM solution have the ability to produce charts, maps, and graphs that illustrate outbreak data?  &#10;&#10;Examples include:&#10;    - Epi-curves&#10;    - Effect of vaccination or &#10;        prophylaxis on the number &#10;        of new cases&#10;    - Maps that illustra"/>
        <s v="Does the OM solution provide the following to assist the emergency response group and investigators in responding to and containing an outbreak?&#10;    - electronic data dictionaries &#10;        (or other user-defined data &#10;         descriptions to assist with "/>
        <s v="Does the OM solution create reports that clearly indicate the number of cases, the number of contacts per case, the number of cases with no known epi-link at the time of diagnosis, the laboratory results, and the number of vaccinations and/or treatments a"/>
        <s v="While still allowing for the flexibility of ad-hoc reporting, does the OM solution use pre-formatted queries and reports in order to allow faster and more accurate reporting?&#10;"/>
        <s v="Does the OM solution produce individual reports for each emergency team member or investigator?&#10;"/>
        <s v="Does the OM solution have the ability to compare characteristics of exposed and non-exposed (e.g., controls) persons?&#10;"/>
        <s v="Does the OM solution have the ability to produce lists of action items (e.g. to do lists)?&#10;"/>
        <s v="Does the OM solution have the ability to print questionnaires for multiple uses, including taking to the field, during phone interviews, etc.?&#10;"/>
        <s v="Does the OM solution have the abiltiy to aggregate data?&#10;&#10;Examples include:&#10;    - Number of cases&#10;    - Number of contacts per case&#10;    - Number of vaccinations and/or&#10;        treatments administered&#10;"/>
        <s v="Does the OM solution aggregate health event data into a centralized data store designed specifically to support analysis of events over time?&#10;"/>
        <s v="Is OM data accessible for use with commonly available analytical tools (e.g., SAS, SPSS, EPI-INFO, MS Access, Crystal Reports)?&#10;"/>
      </sharedItems>
    </cacheField>
    <cacheField name="Validation Method">
      <sharedItems containsBlank="1" containsMixedTypes="0" count="2">
        <m/>
        <s v="User Demo"/>
      </sharedItems>
    </cacheField>
    <cacheField name="Jurisdiction Captures">
      <sharedItems containsBlank="1" containsMixedTypes="0" count="3">
        <m/>
        <s v="N"/>
        <s v="y"/>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2">
        <m/>
        <s v="F"/>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Definition9.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3:J16" sheet="Sys Integration &amp; Data Exchange"/>
  </cacheSource>
  <cacheFields count="10">
    <cacheField name="Critical?&#10;Not Critical?">
      <sharedItems containsBlank="1" containsMixedTypes="0" count="6">
        <s v="Section 2.5 - System Integration and Data Exchange"/>
        <s v="Critical"/>
        <s v="Non-Critical"/>
        <s v="Section 2.1.6"/>
        <m/>
        <s v="Section 2.1.6 - System Integration and Data Exchange"/>
      </sharedItems>
    </cacheField>
    <cacheField name="Tracking #">
      <sharedItems containsBlank="1" containsMixedTypes="0" count="13">
        <m/>
        <s v="2.5.1"/>
        <s v="2.5.2"/>
        <s v="2.5.4"/>
        <s v="2.5.5.1"/>
        <s v="2.5.6"/>
        <s v="2.5.9.1"/>
        <s v="2.5.11"/>
        <s v="2.5.12"/>
        <s v="2.5.13"/>
        <s v="2.5.14"/>
        <s v="2.5.15"/>
        <s v="2.5.16"/>
      </sharedItems>
    </cacheField>
    <cacheField name="Requirement">
      <sharedItems containsBlank="1" containsMixedTypes="0" count="13">
        <m/>
        <s v="For association to an event, does the OM solution store contact information for key response organizations in a local instance of the public health directory?&#10;"/>
        <s v="Is the OM solution able to accept data from other partner systems that support OM activities?&#10;"/>
        <s v="Is the OM solution able to receive, parse, and process messages for laboratory test request responses?&#10;"/>
        <s v="Is the OM solution able to link laboratory results to laboratory test requests which are linked to subjects?&#10;"/>
        <s v="Does the OM solution have the ability to exchange messages for laboratory results with systems supporting surveillance, early event detection (EED), and other preparedness areas?&#10;"/>
        <s v="Does the OM solution have the ability to link administered countermeasures to the entity that received the countermeasure?&#10;"/>
        <s v="Does the OM solution have the ability to exchange aggregated data?  Examples include:&#10;  - number of cases&#10;  - number of contacts per case&#10;  - number of vaccinations and/or&#10;     treatments administered&#10;"/>
        <s v="Can the OM solution provide the aggregate data necessary for health event monitoring to systems that support response tracking?  Data to be reported can include:&#10;    - Number of suspect cases&#10;    - Number of persons under &#10;        isolation or quarantine&#10;"/>
        <s v="OM solutions are configurable to meet the individual needs of each event.  &#10;&#10;Are the mapping interfaces and data dictionaries clearly defined and included in data exchanges by the OM solution to indicate and describe both standard and customized fields?&#10;"/>
        <s v="Can the OM solution group message components by observation type (e.g., laboratory, symptom, exposure, risk, treatment)?&#10;"/>
        <s v="Can the OM solution support multiple file formats for import and export, such as databases, spreadsheets, messages, text files, and others?&#10;"/>
        <s v="Does the OM solution support analysis and information sharing of possible health events at all levels of public health (national, state, local)?&#10;&#10;"/>
      </sharedItems>
    </cacheField>
    <cacheField name="Validation Method">
      <sharedItems containsBlank="1" containsMixedTypes="0" count="2">
        <m/>
        <s v="User Demo"/>
      </sharedItems>
    </cacheField>
    <cacheField name="Jurisdiction Captures">
      <sharedItems containsBlank="1" containsMixedTypes="0" count="2">
        <m/>
        <s v="N"/>
      </sharedItems>
    </cacheField>
    <cacheField name="Special Considerations">
      <sharedItems containsString="0" containsBlank="1" count="1">
        <m/>
      </sharedItems>
    </cacheField>
    <cacheField name="Passing Score">
      <sharedItems containsString="0" containsBlank="1" containsMixedTypes="0" containsNumber="1" containsInteger="1" count="2">
        <m/>
        <n v="3"/>
      </sharedItems>
    </cacheField>
    <cacheField name="Pass&#10;Fail">
      <sharedItems containsBlank="1" containsMixedTypes="0" count="3">
        <m/>
        <s v="F"/>
        <s v="P"/>
      </sharedItems>
    </cacheField>
    <cacheField name="PHIN Compliance Score">
      <sharedItems containsString="0" containsBlank="1" containsMixedTypes="0" containsNumber="1" containsInteger="1" count="2">
        <m/>
        <n v="0"/>
      </sharedItems>
    </cacheField>
    <cacheField name="Certification Team Comments">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10.xml><?xml version="1.0" encoding="utf-8"?>
<pivotCacheRecords xmlns="http://schemas.openxmlformats.org/spreadsheetml/2006/main" xmlns:r="http://schemas.openxmlformats.org/officeDocument/2006/relationships" count="0"/>
</file>

<file path=xl/pivotCache/pivotCacheRecords11.xml><?xml version="1.0" encoding="utf-8"?>
<pivotCacheRecords xmlns="http://schemas.openxmlformats.org/spreadsheetml/2006/main" xmlns:r="http://schemas.openxmlformats.org/officeDocument/2006/relationships" count="0"/>
</file>

<file path=xl/pivotCache/pivotCacheRecords12.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Cache/pivotCacheRecords6.xml><?xml version="1.0" encoding="utf-8"?>
<pivotCacheRecords xmlns="http://schemas.openxmlformats.org/spreadsheetml/2006/main" xmlns:r="http://schemas.openxmlformats.org/officeDocument/2006/relationships" count="0"/>
</file>

<file path=xl/pivotCache/pivotCacheRecords7.xml><?xml version="1.0" encoding="utf-8"?>
<pivotCacheRecords xmlns="http://schemas.openxmlformats.org/spreadsheetml/2006/main" xmlns:r="http://schemas.openxmlformats.org/officeDocument/2006/relationships" count="0"/>
</file>

<file path=xl/pivotCache/pivotCacheRecords8.xml><?xml version="1.0" encoding="utf-8"?>
<pivotCacheRecords xmlns="http://schemas.openxmlformats.org/spreadsheetml/2006/main" xmlns:r="http://schemas.openxmlformats.org/officeDocument/2006/relationships" count="0"/>
</file>

<file path=xl/pivotCache/pivotCacheRecords9.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pivotTable1.xml><?xml version="1.0" encoding="utf-8"?>
<pivotTableDefinition xmlns="http://schemas.openxmlformats.org/spreadsheetml/2006/main" name="PivotTable15" cacheId="16"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126:D144" firstHeaderRow="1" firstDataRow="1" firstDataCol="3"/>
  <pivotFields count="10">
    <pivotField axis="axisRow" compact="0" outline="0" subtotalTop="0">
      <items count="9">
        <item x="2"/>
        <item x="1"/>
        <item h="1" m="1" x="4"/>
        <item h="1" x="3"/>
        <item h="1" m="1" x="5"/>
        <item h="1" m="1" x="6"/>
        <item h="1" m="1" x="7"/>
        <item h="1" x="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s>
  <rowFields count="3">
    <field x="0"/>
    <field x="7"/>
    <field x="-2"/>
  </rowFields>
  <rowItems count="18">
    <i>
      <x/>
      <x/>
      <x/>
    </i>
    <i i="1" r="2">
      <x v="1"/>
    </i>
    <i i="2" r="2">
      <x v="2"/>
    </i>
    <i r="1">
      <x v="1"/>
      <x/>
    </i>
    <i i="1" r="2">
      <x v="1"/>
    </i>
    <i i="2" r="2">
      <x v="2"/>
    </i>
    <i t="default">
      <x/>
    </i>
    <i t="default" i="1">
      <x/>
    </i>
    <i t="default" i="2">
      <x/>
    </i>
    <i>
      <x v="1"/>
      <x/>
      <x/>
    </i>
    <i i="1" r="2">
      <x v="1"/>
    </i>
    <i i="2" r="2">
      <x v="2"/>
    </i>
    <i r="1">
      <x v="1"/>
      <x/>
    </i>
    <i i="1" r="2">
      <x v="1"/>
    </i>
    <i i="2" r="2">
      <x v="2"/>
    </i>
    <i t="default">
      <x v="1"/>
    </i>
    <i t="default" i="1">
      <x v="1"/>
    </i>
    <i t="default" i="2">
      <x v="1"/>
    </i>
  </rowItems>
  <colItems count="1">
    <i/>
  </colItems>
  <dataFields count="3">
    <dataField name="Sum of Passing Score" fld="6" baseField="0" baseItem="0"/>
    <dataField name="Count of Pass&#10;Fail" fld="7" subtotal="count" baseField="0" baseItem="0"/>
    <dataField name="Count of Jurisdiction Captures" fld="4"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20" cacheId="2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H209:J216" firstHeaderRow="2" firstDataRow="2" firstDataCol="2"/>
  <pivotFields count="10">
    <pivotField axis="axisRow" compact="0" outline="0" subtotalTop="0">
      <items count="7">
        <item m="1" x="3"/>
        <item x="1"/>
        <item h="1" m="1" x="4"/>
        <item h="1" x="2"/>
        <item h="1" m="1" x="5"/>
        <item h="1" x="0"/>
        <item t="default"/>
      </items>
    </pivotField>
    <pivotField compact="0" outline="0" subtotalTop="0" showAll="0"/>
    <pivotField compact="0" outline="0" subtotalTop="0" showAll="0"/>
    <pivotField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4"/>
  </rowFields>
  <rowItems count="6">
    <i>
      <x/>
      <x/>
    </i>
    <i r="1">
      <x v="1"/>
    </i>
    <i t="default">
      <x/>
    </i>
    <i>
      <x v="1"/>
      <x/>
    </i>
    <i r="1">
      <x v="1"/>
    </i>
    <i t="default">
      <x v="1"/>
    </i>
  </rowItems>
  <colItems count="1">
    <i/>
  </colItems>
  <dataFields count="1">
    <dataField name="Count of Jurisdiction Captures" fld="4"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7" cacheId="8"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H44:J51" firstHeaderRow="2" firstDataRow="2" firstDataCol="2"/>
  <pivotFields count="10">
    <pivotField axis="axisRow" compact="0" outline="0" subtotalTop="0">
      <items count="28">
        <item h="1" m="1" x="13"/>
        <item x="2"/>
        <item x="3"/>
        <item h="1" m="1" x="14"/>
        <item h="1" m="1" x="15"/>
        <item h="1" m="1" x="16"/>
        <item h="1" m="1" x="17"/>
        <item h="1" m="1" x="18"/>
        <item h="1" m="1" x="19"/>
        <item h="1" m="1" x="20"/>
        <item h="1" m="1" x="21"/>
        <item h="1" x="12"/>
        <item h="1" x="0"/>
        <item h="1" x="1"/>
        <item h="1" m="1" x="22"/>
        <item h="1" x="5"/>
        <item h="1" m="1" x="23"/>
        <item h="1" x="6"/>
        <item h="1" x="7"/>
        <item h="1" m="1" x="24"/>
        <item h="1" x="9"/>
        <item h="1" x="10"/>
        <item h="1" x="11"/>
        <item h="1" m="1" x="25"/>
        <item h="1" x="8"/>
        <item h="1" m="1" x="26"/>
        <item h="1" x="4"/>
        <item t="default"/>
      </items>
    </pivotField>
    <pivotField compact="0" outline="0" subtotalTop="0" showAll="0"/>
    <pivotField compact="0" outline="0" subtotalTop="0" showAll="0"/>
    <pivotField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4"/>
  </rowFields>
  <rowItems count="6">
    <i>
      <x v="1"/>
      <x/>
    </i>
    <i r="1">
      <x v="1"/>
    </i>
    <i t="default">
      <x v="1"/>
    </i>
    <i>
      <x v="2"/>
      <x/>
    </i>
    <i r="1">
      <x v="1"/>
    </i>
    <i t="default">
      <x v="2"/>
    </i>
  </rowItems>
  <colItems count="1">
    <i/>
  </colItems>
  <dataFields count="1">
    <dataField name="Count of Jurisdiction Captures" fld="4" subtotal="count" baseField="0" baseItem="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9" cacheId="20"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208:D226" firstHeaderRow="1" firstDataRow="1" firstDataCol="3"/>
  <pivotFields count="10">
    <pivotField axis="axisRow" compact="0" outline="0" subtotalTop="0">
      <items count="7">
        <item m="1" x="3"/>
        <item x="1"/>
        <item h="1" m="1" x="4"/>
        <item h="1" x="2"/>
        <item h="1" m="1" x="5"/>
        <item h="1" x="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s>
  <rowFields count="3">
    <field x="0"/>
    <field x="7"/>
    <field x="-2"/>
  </rowFields>
  <rowItems count="18">
    <i>
      <x/>
      <x/>
      <x/>
    </i>
    <i i="1" r="2">
      <x v="1"/>
    </i>
    <i i="2" r="2">
      <x v="2"/>
    </i>
    <i r="1">
      <x v="1"/>
      <x/>
    </i>
    <i i="1" r="2">
      <x v="1"/>
    </i>
    <i i="2" r="2">
      <x v="2"/>
    </i>
    <i t="default">
      <x/>
    </i>
    <i t="default" i="1">
      <x/>
    </i>
    <i t="default" i="2">
      <x/>
    </i>
    <i>
      <x v="1"/>
      <x/>
      <x/>
    </i>
    <i i="1" r="2">
      <x v="1"/>
    </i>
    <i i="2" r="2">
      <x v="2"/>
    </i>
    <i r="1">
      <x v="1"/>
      <x/>
    </i>
    <i i="1" r="2">
      <x v="1"/>
    </i>
    <i i="2" r="2">
      <x v="2"/>
    </i>
    <i t="default">
      <x v="1"/>
    </i>
    <i t="default" i="1">
      <x v="1"/>
    </i>
    <i t="default" i="2">
      <x v="1"/>
    </i>
  </rowItems>
  <colItems count="1">
    <i/>
  </colItems>
  <dataFields count="3">
    <dataField name="Sum of Passing Score" fld="6" baseField="0" baseItem="0"/>
    <dataField name="Count of Pass&#10;Fail" fld="7" subtotal="count" baseField="0" baseItem="0"/>
    <dataField name="Count of Jurisdiction Captures" fld="4"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6" cacheId="7"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44:D62" firstHeaderRow="1" firstDataRow="1" firstDataCol="3"/>
  <pivotFields count="10">
    <pivotField axis="axisRow" dataField="1" compact="0" outline="0" subtotalTop="0">
      <items count="28">
        <item h="1" m="1" x="13"/>
        <item x="2"/>
        <item x="3"/>
        <item h="1" m="1" x="14"/>
        <item h="1" m="1" x="15"/>
        <item h="1" m="1" x="16"/>
        <item h="1" m="1" x="17"/>
        <item h="1" m="1" x="18"/>
        <item h="1" m="1" x="19"/>
        <item h="1" m="1" x="20"/>
        <item h="1" m="1" x="21"/>
        <item h="1" x="12"/>
        <item h="1" x="0"/>
        <item h="1" x="1"/>
        <item h="1" m="1" x="22"/>
        <item h="1" x="5"/>
        <item h="1" m="1" x="23"/>
        <item h="1" x="6"/>
        <item h="1" x="7"/>
        <item h="1" m="1" x="24"/>
        <item h="1" x="9"/>
        <item h="1" x="10"/>
        <item h="1" x="11"/>
        <item h="1" m="1" x="25"/>
        <item h="1" x="8"/>
        <item h="1" m="1" x="26"/>
        <item h="1" x="4"/>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axis="axisRow" compact="0" outline="0" subtotalTop="0">
      <items count="4">
        <item x="1"/>
        <item m="1" x="2"/>
        <item h="1" x="0"/>
        <item t="default"/>
      </items>
    </pivotField>
    <pivotField compact="0" outline="0" subtotalTop="0" showAll="0"/>
    <pivotField compact="0" outline="0" subtotalTop="0" showAll="0"/>
  </pivotFields>
  <rowFields count="3">
    <field x="0"/>
    <field x="7"/>
    <field x="-2"/>
  </rowFields>
  <rowItems count="18">
    <i>
      <x v="1"/>
      <x/>
      <x/>
    </i>
    <i i="1" r="2">
      <x v="1"/>
    </i>
    <i i="2" r="2">
      <x v="2"/>
    </i>
    <i r="1">
      <x v="1"/>
      <x/>
    </i>
    <i i="1" r="2">
      <x v="1"/>
    </i>
    <i i="2" r="2">
      <x v="2"/>
    </i>
    <i t="default">
      <x v="1"/>
    </i>
    <i t="default" i="1">
      <x v="1"/>
    </i>
    <i t="default" i="2">
      <x v="1"/>
    </i>
    <i>
      <x v="2"/>
      <x/>
      <x/>
    </i>
    <i i="1" r="2">
      <x v="1"/>
    </i>
    <i i="2" r="2">
      <x v="2"/>
    </i>
    <i r="1">
      <x v="1"/>
      <x/>
    </i>
    <i i="1" r="2">
      <x v="1"/>
    </i>
    <i i="2" r="2">
      <x v="2"/>
    </i>
    <i t="default">
      <x v="2"/>
    </i>
    <i t="default" i="1">
      <x v="2"/>
    </i>
    <i t="default" i="2">
      <x v="2"/>
    </i>
  </rowItems>
  <colItems count="1">
    <i/>
  </colItems>
  <dataFields count="3">
    <dataField name="Sum of Critical?&#10;Not Critical?" fld="0" baseField="0" baseItem="0"/>
    <dataField name="Count of Passing Score" fld="6" subtotal="count" baseField="0" baseItem="0"/>
    <dataField name="Count of Jurisdiction Captures" fld="4" subtotal="count" baseField="0" baseItem="0"/>
  </dataFields>
  <formats count="2">
    <format dxfId="0">
      <pivotArea outline="0" fieldPosition="0" dataOnly="0" type="all"/>
    </format>
    <format dxfId="1">
      <pivotArea outline="0" fieldPosition="0" dataOnly="0" type="all"/>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8" cacheId="9"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85:D103" firstHeaderRow="1" firstDataRow="1" firstDataCol="3"/>
  <pivotFields count="10">
    <pivotField axis="axisRow" compact="0" outline="0" subtotalTop="0">
      <items count="11">
        <item x="2"/>
        <item x="3"/>
        <item h="1" m="1" x="7"/>
        <item h="1" x="6"/>
        <item h="1" m="1" x="8"/>
        <item h="1" x="1"/>
        <item h="1" x="4"/>
        <item h="1" m="1" x="9"/>
        <item h="1" x="0"/>
        <item h="1" x="5"/>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s>
  <rowFields count="3">
    <field x="0"/>
    <field x="7"/>
    <field x="-2"/>
  </rowFields>
  <rowItems count="18">
    <i>
      <x/>
      <x/>
      <x/>
    </i>
    <i i="1" r="2">
      <x v="1"/>
    </i>
    <i i="2" r="2">
      <x v="2"/>
    </i>
    <i r="1">
      <x v="1"/>
      <x/>
    </i>
    <i i="1" r="2">
      <x v="1"/>
    </i>
    <i i="2" r="2">
      <x v="2"/>
    </i>
    <i t="default">
      <x/>
    </i>
    <i t="default" i="1">
      <x/>
    </i>
    <i t="default" i="2">
      <x/>
    </i>
    <i>
      <x v="1"/>
      <x/>
      <x/>
    </i>
    <i i="1" r="2">
      <x v="1"/>
    </i>
    <i i="2" r="2">
      <x v="2"/>
    </i>
    <i r="1">
      <x v="1"/>
      <x/>
    </i>
    <i i="1" r="2">
      <x v="1"/>
    </i>
    <i i="2" r="2">
      <x v="2"/>
    </i>
    <i t="default">
      <x v="1"/>
    </i>
    <i t="default" i="1">
      <x v="1"/>
    </i>
    <i t="default" i="2">
      <x v="1"/>
    </i>
  </rowItems>
  <colItems count="1">
    <i/>
  </colItems>
  <dataFields count="3">
    <dataField name="Sum of Passing Score" fld="6" baseField="0" baseItem="0"/>
    <dataField name="Count of Pass&#10;Fail" fld="7" subtotal="count" baseField="0" baseItem="0"/>
    <dataField name="Count of Jurisdiction Captures" fld="4" subtotal="count" baseField="0" baseItem="0"/>
  </dataFields>
  <formats count="2">
    <format dxfId="0">
      <pivotArea outline="0" fieldPosition="0" dataOnly="0" type="all"/>
    </format>
    <format dxfId="2">
      <pivotArea outline="0" fieldPosition="0" dataOnly="0" type="all"/>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2" cacheId="3"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3:D21" firstHeaderRow="1" firstDataRow="1" firstDataCol="3"/>
  <pivotFields count="10">
    <pivotField axis="axisRow" compact="0" outline="0" subtotalTop="0">
      <items count="7">
        <item x="1"/>
        <item x="2"/>
        <item h="1" m="1" x="4"/>
        <item h="1" x="3"/>
        <item h="1" m="1" x="5"/>
        <item h="1" x="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s>
  <rowFields count="3">
    <field x="0"/>
    <field x="7"/>
    <field x="-2"/>
  </rowFields>
  <rowItems count="18">
    <i>
      <x/>
      <x/>
      <x/>
    </i>
    <i i="1" r="2">
      <x v="1"/>
    </i>
    <i i="2" r="2">
      <x v="2"/>
    </i>
    <i r="1">
      <x v="1"/>
      <x/>
    </i>
    <i i="1" r="2">
      <x v="1"/>
    </i>
    <i i="2" r="2">
      <x v="2"/>
    </i>
    <i t="default">
      <x/>
    </i>
    <i t="default" i="1">
      <x/>
    </i>
    <i t="default" i="2">
      <x/>
    </i>
    <i>
      <x v="1"/>
      <x/>
      <x/>
    </i>
    <i i="1" r="2">
      <x v="1"/>
    </i>
    <i i="2" r="2">
      <x v="2"/>
    </i>
    <i r="1">
      <x v="1"/>
      <x/>
    </i>
    <i i="1" r="2">
      <x v="1"/>
    </i>
    <i i="2" r="2">
      <x v="2"/>
    </i>
    <i t="default">
      <x v="1"/>
    </i>
    <i t="default" i="1">
      <x v="1"/>
    </i>
    <i t="default" i="2">
      <x v="1"/>
    </i>
  </rowItems>
  <colItems count="1">
    <i/>
  </colItems>
  <dataFields count="3">
    <dataField name="Sum of Passing Score" fld="6" baseField="0" baseItem="0"/>
    <dataField name="Count of Pass&#10;Fail" fld="7" subtotal="count" baseField="0" baseItem="0"/>
    <dataField name="Count of Jurisdiction Captures" fld="4" subtotal="count" baseField="0" baseItem="0"/>
  </dataFields>
  <formats count="2">
    <format dxfId="3">
      <pivotArea outline="0" fieldPosition="0" dataOnly="0" type="all"/>
    </format>
    <format dxfId="4">
      <pivotArea outline="0" fieldPosition="0" dataOnly="0" type="all"/>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4"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H3:J10" firstHeaderRow="2" firstDataRow="2" firstDataCol="2"/>
  <pivotFields count="10">
    <pivotField axis="axisRow" compact="0" outline="0" subtotalTop="0">
      <items count="7">
        <item x="1"/>
        <item x="2"/>
        <item h="1" m="1" x="4"/>
        <item h="1" x="3"/>
        <item h="1" m="1" x="5"/>
        <item h="1" x="0"/>
        <item t="default"/>
      </items>
    </pivotField>
    <pivotField compact="0" outline="0" subtotalTop="0" showAll="0"/>
    <pivotField compact="0" outline="0" subtotalTop="0" showAll="0"/>
    <pivotField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4"/>
  </rowFields>
  <rowItems count="6">
    <i>
      <x/>
      <x/>
    </i>
    <i r="1">
      <x v="1"/>
    </i>
    <i t="default">
      <x/>
    </i>
    <i>
      <x v="1"/>
      <x/>
    </i>
    <i r="1">
      <x v="1"/>
    </i>
    <i t="default">
      <x v="1"/>
    </i>
  </rowItems>
  <colItems count="1">
    <i/>
  </colItems>
  <dataFields count="1">
    <dataField name="Count of Jurisdiction Captures" fld="4" subtotal="count" baseField="0" baseItem="0"/>
  </dataFields>
  <formats count="2">
    <format dxfId="3">
      <pivotArea outline="0" fieldPosition="0" dataOnly="0" type="all"/>
    </format>
    <format dxfId="4">
      <pivotArea outline="0" fieldPosition="0" dataOnly="0" type="all"/>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9" cacheId="10"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H85:J92" firstHeaderRow="2" firstDataRow="2" firstDataCol="2"/>
  <pivotFields count="10">
    <pivotField axis="axisRow" compact="0" outline="0" subtotalTop="0">
      <items count="11">
        <item x="2"/>
        <item x="3"/>
        <item h="1" m="1" x="7"/>
        <item h="1" x="6"/>
        <item h="1" m="1" x="8"/>
        <item h="1" x="1"/>
        <item h="1" x="4"/>
        <item h="1" m="1" x="9"/>
        <item h="1" x="0"/>
        <item h="1" x="5"/>
        <item t="default"/>
      </items>
    </pivotField>
    <pivotField compact="0" outline="0" subtotalTop="0" showAll="0"/>
    <pivotField compact="0" outline="0" subtotalTop="0" showAll="0"/>
    <pivotField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4"/>
  </rowFields>
  <rowItems count="6">
    <i>
      <x/>
      <x/>
    </i>
    <i r="1">
      <x v="1"/>
    </i>
    <i t="default">
      <x/>
    </i>
    <i>
      <x v="1"/>
      <x/>
    </i>
    <i r="1">
      <x v="1"/>
    </i>
    <i t="default">
      <x v="1"/>
    </i>
  </rowItems>
  <colItems count="1">
    <i/>
  </colItems>
  <dataFields count="1">
    <dataField name="Count of Jurisdiction Captures" fld="4" subtotal="count" baseField="0" baseItem="0"/>
  </dataFields>
  <formats count="2">
    <format dxfId="0">
      <pivotArea outline="0" fieldPosition="0" dataOnly="0" type="all"/>
    </format>
    <format dxfId="2">
      <pivotArea outline="0" fieldPosition="0" dataOnly="0" type="all"/>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6" cacheId="17"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H126:J133" firstHeaderRow="2" firstDataRow="2" firstDataCol="2"/>
  <pivotFields count="10">
    <pivotField axis="axisRow" compact="0" outline="0" subtotalTop="0">
      <items count="9">
        <item x="2"/>
        <item x="1"/>
        <item h="1" m="1" x="4"/>
        <item h="1" x="3"/>
        <item h="1" m="1" x="5"/>
        <item h="1" m="1" x="6"/>
        <item h="1" m="1" x="7"/>
        <item h="1" x="0"/>
        <item t="default"/>
      </items>
    </pivotField>
    <pivotField compact="0" outline="0" subtotalTop="0" showAll="0"/>
    <pivotField compact="0" outline="0" subtotalTop="0" showAll="0"/>
    <pivotField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4"/>
  </rowFields>
  <rowItems count="6">
    <i>
      <x/>
      <x/>
    </i>
    <i r="1">
      <x v="1"/>
    </i>
    <i t="default">
      <x/>
    </i>
    <i>
      <x v="1"/>
      <x/>
    </i>
    <i r="1">
      <x v="1"/>
    </i>
    <i t="default">
      <x v="1"/>
    </i>
  </rowItems>
  <colItems count="1">
    <i/>
  </colItems>
  <dataFields count="1">
    <dataField name="Count of Jurisdiction Captures" fld="4"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7" cacheId="18" dataOnRows="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167:D185" firstHeaderRow="1" firstDataRow="1" firstDataCol="3"/>
  <pivotFields count="10">
    <pivotField axis="axisRow" compact="0" outline="0" subtotalTop="0">
      <items count="7">
        <item x="1"/>
        <item x="2"/>
        <item h="1" m="1" x="3"/>
        <item h="1" m="1" x="4"/>
        <item h="1" m="1" x="5"/>
        <item h="1" x="0"/>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dataField="1"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s>
  <rowFields count="3">
    <field x="0"/>
    <field x="7"/>
    <field x="-2"/>
  </rowFields>
  <rowItems count="18">
    <i>
      <x/>
      <x/>
      <x/>
    </i>
    <i i="1" r="2">
      <x v="1"/>
    </i>
    <i i="2" r="2">
      <x v="2"/>
    </i>
    <i r="1">
      <x v="1"/>
      <x/>
    </i>
    <i i="1" r="2">
      <x v="1"/>
    </i>
    <i i="2" r="2">
      <x v="2"/>
    </i>
    <i t="default">
      <x/>
    </i>
    <i t="default" i="1">
      <x/>
    </i>
    <i t="default" i="2">
      <x/>
    </i>
    <i>
      <x v="1"/>
      <x/>
      <x/>
    </i>
    <i i="1" r="2">
      <x v="1"/>
    </i>
    <i i="2" r="2">
      <x v="2"/>
    </i>
    <i r="1">
      <x v="1"/>
      <x/>
    </i>
    <i i="1" r="2">
      <x v="1"/>
    </i>
    <i i="2" r="2">
      <x v="2"/>
    </i>
    <i t="default">
      <x v="1"/>
    </i>
    <i t="default" i="1">
      <x v="1"/>
    </i>
    <i t="default" i="2">
      <x v="1"/>
    </i>
  </rowItems>
  <colItems count="1">
    <i/>
  </colItems>
  <dataFields count="3">
    <dataField name="Sum of Passing Score" fld="6" baseField="0" baseItem="0"/>
    <dataField name="Count of Pass&#10;Fail" fld="7" subtotal="count" baseField="0" baseItem="0"/>
    <dataField name="Count of Jurisdiction Captures" fld="4"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8" cacheId="19"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H167:J174" firstHeaderRow="2" firstDataRow="2" firstDataCol="2"/>
  <pivotFields count="10">
    <pivotField axis="axisRow" compact="0" outline="0" subtotalTop="0">
      <items count="7">
        <item x="1"/>
        <item x="2"/>
        <item h="1" m="1" x="3"/>
        <item h="1" m="1" x="4"/>
        <item h="1" m="1" x="5"/>
        <item h="1" x="0"/>
        <item t="default"/>
      </items>
    </pivotField>
    <pivotField compact="0" outline="0" subtotalTop="0" showAll="0"/>
    <pivotField compact="0" outline="0" subtotalTop="0" showAll="0"/>
    <pivotField compact="0" outline="0" subtotalTop="0" showAll="0"/>
    <pivotField axis="axisRow" dataField="1" compact="0" outline="0" subtotalTop="0">
      <items count="4">
        <item x="1"/>
        <item m="1" x="2"/>
        <item h="1"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4"/>
  </rowFields>
  <rowItems count="6">
    <i>
      <x/>
      <x/>
    </i>
    <i r="1">
      <x v="1"/>
    </i>
    <i t="default">
      <x/>
    </i>
    <i>
      <x v="1"/>
      <x/>
    </i>
    <i r="1">
      <x v="1"/>
    </i>
    <i t="default">
      <x v="1"/>
    </i>
  </rowItems>
  <colItems count="1">
    <i/>
  </colItems>
  <dataFields count="1">
    <dataField name="Count of Jurisdiction Captures" fld="4" subtotal="count" baseField="0" baseItem="0"/>
  </dataFields>
  <formats count="1">
    <format dxfId="0">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 Id="rId3" Type="http://schemas.openxmlformats.org/officeDocument/2006/relationships/pivotTable" Target="../pivotTables/pivotTable1.xml" /><Relationship Id="rId4" Type="http://schemas.openxmlformats.org/officeDocument/2006/relationships/pivotTable" Target="../pivotTables/pivotTable2.xml" /><Relationship Id="rId5" Type="http://schemas.openxmlformats.org/officeDocument/2006/relationships/pivotTable" Target="../pivotTables/pivotTable3.xml" /><Relationship Id="rId6" Type="http://schemas.openxmlformats.org/officeDocument/2006/relationships/pivotTable" Target="../pivotTables/pivotTable4.xml" /><Relationship Id="rId7" Type="http://schemas.openxmlformats.org/officeDocument/2006/relationships/pivotTable" Target="../pivotTables/pivotTable5.xml" /><Relationship Id="rId8" Type="http://schemas.openxmlformats.org/officeDocument/2006/relationships/pivotTable" Target="../pivotTables/pivotTable6.xml" /><Relationship Id="rId9" Type="http://schemas.openxmlformats.org/officeDocument/2006/relationships/pivotTable" Target="../pivotTables/pivotTable7.xml" /><Relationship Id="rId10" Type="http://schemas.openxmlformats.org/officeDocument/2006/relationships/pivotTable" Target="../pivotTables/pivotTable8.xml" /><Relationship Id="rId11" Type="http://schemas.openxmlformats.org/officeDocument/2006/relationships/pivotTable" Target="../pivotTables/pivotTable9.xml" /><Relationship Id="rId12" Type="http://schemas.openxmlformats.org/officeDocument/2006/relationships/pivotTable" Target="../pivotTables/pivotTable10.xml" /><Relationship Id="rId13" Type="http://schemas.openxmlformats.org/officeDocument/2006/relationships/pivotTable" Target="../pivotTables/pivotTable11.xml" /><Relationship Id="rId14" Type="http://schemas.openxmlformats.org/officeDocument/2006/relationships/pivotTable" Target="../pivotTables/pivotTable12.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2"/>
  <sheetViews>
    <sheetView tabSelected="1" zoomScale="75" zoomScaleNormal="75" zoomScaleSheetLayoutView="75" workbookViewId="0" topLeftCell="A1">
      <selection activeCell="C14" sqref="C14"/>
    </sheetView>
  </sheetViews>
  <sheetFormatPr defaultColWidth="9.140625" defaultRowHeight="12.75"/>
  <cols>
    <col min="1" max="2" width="30.7109375" style="0" customWidth="1"/>
    <col min="3" max="3" width="39.7109375" style="0" customWidth="1"/>
  </cols>
  <sheetData>
    <row r="1" spans="1:3" ht="12.75">
      <c r="A1" s="166" t="s">
        <v>143</v>
      </c>
      <c r="B1" s="166"/>
      <c r="C1" s="166"/>
    </row>
    <row r="2" spans="1:3" ht="17.25">
      <c r="A2" s="164"/>
      <c r="B2" s="165"/>
      <c r="C2" s="165"/>
    </row>
    <row r="3" spans="1:3" ht="17.25">
      <c r="A3" s="164" t="s">
        <v>147</v>
      </c>
      <c r="B3" s="165"/>
      <c r="C3" s="165"/>
    </row>
    <row r="4" spans="1:3" ht="12.75">
      <c r="A4" s="161" t="s">
        <v>144</v>
      </c>
      <c r="B4" s="162"/>
      <c r="C4" s="162"/>
    </row>
    <row r="5" spans="1:3" ht="12.75">
      <c r="A5" s="163"/>
      <c r="B5" s="162"/>
      <c r="C5" s="162"/>
    </row>
    <row r="6" spans="1:3" ht="12.75">
      <c r="A6" s="162"/>
      <c r="B6" s="162"/>
      <c r="C6" s="162"/>
    </row>
    <row r="7" spans="1:3" ht="12.75">
      <c r="A7" s="162"/>
      <c r="B7" s="162"/>
      <c r="C7" s="162"/>
    </row>
    <row r="8" spans="1:3" ht="12.75">
      <c r="A8" s="162"/>
      <c r="B8" s="162"/>
      <c r="C8" s="162"/>
    </row>
    <row r="9" spans="1:3" ht="12.75">
      <c r="A9" s="162"/>
      <c r="B9" s="162"/>
      <c r="C9" s="162"/>
    </row>
    <row r="10" spans="1:3" ht="12.75">
      <c r="A10" s="162"/>
      <c r="B10" s="162"/>
      <c r="C10" s="162"/>
    </row>
    <row r="11" spans="1:3" ht="12.75">
      <c r="A11" s="162"/>
      <c r="B11" s="162"/>
      <c r="C11" s="162"/>
    </row>
    <row r="12" spans="1:3" ht="267" customHeight="1">
      <c r="A12" s="162"/>
      <c r="B12" s="162"/>
      <c r="C12" s="162"/>
    </row>
  </sheetData>
  <sheetProtection password="CF09" sheet="1" objects="1" scenarios="1"/>
  <mergeCells count="4">
    <mergeCell ref="A4:C12"/>
    <mergeCell ref="A3:C3"/>
    <mergeCell ref="A2:C2"/>
    <mergeCell ref="A1:C1"/>
  </mergeCells>
  <printOptions horizontalCentered="1"/>
  <pageMargins left="0.75" right="0.75" top="1" bottom="1" header="0.5" footer="0.5"/>
  <pageSetup horizontalDpi="600" verticalDpi="600" orientation="portrait" paperSize="5" scale="89" r:id="rId1"/>
  <headerFooter alignWithMargins="0">
    <oddHeader>&amp;C&amp;16Functional Self Assessment Form</oddHeader>
    <oddFooter>&amp;LFSAT_OM Ver1.0_Final
OM_RSv1.0 Final.doc
05/05/2005&amp;C&amp;P of &amp;N</oddFooter>
  </headerFooter>
</worksheet>
</file>

<file path=xl/worksheets/sheet10.xml><?xml version="1.0" encoding="utf-8"?>
<worksheet xmlns="http://schemas.openxmlformats.org/spreadsheetml/2006/main" xmlns:r="http://schemas.openxmlformats.org/officeDocument/2006/relationships">
  <dimension ref="A1:K46"/>
  <sheetViews>
    <sheetView zoomScale="75" zoomScaleNormal="75" zoomScaleSheetLayoutView="75" workbookViewId="0" topLeftCell="A1">
      <selection activeCell="N34" sqref="N34"/>
    </sheetView>
  </sheetViews>
  <sheetFormatPr defaultColWidth="9.140625" defaultRowHeight="12.75"/>
  <cols>
    <col min="1" max="1" width="37.140625" style="0" customWidth="1"/>
    <col min="2" max="3" width="8.7109375" style="0" customWidth="1"/>
    <col min="4" max="5" width="8.7109375" style="16" customWidth="1"/>
    <col min="6" max="7" width="8.7109375" style="0" customWidth="1"/>
    <col min="8" max="11" width="0" style="0" hidden="1" customWidth="1"/>
  </cols>
  <sheetData>
    <row r="1" spans="1:7" ht="13.5" thickBot="1">
      <c r="A1" s="225" t="s">
        <v>143</v>
      </c>
      <c r="B1" s="225"/>
      <c r="C1" s="225"/>
      <c r="D1" s="225"/>
      <c r="E1" s="225"/>
      <c r="F1" s="225"/>
      <c r="G1" s="225"/>
    </row>
    <row r="2" spans="1:7" ht="12.75">
      <c r="A2" s="215" t="s">
        <v>70</v>
      </c>
      <c r="B2" s="216"/>
      <c r="C2" s="216"/>
      <c r="D2" s="216"/>
      <c r="E2" s="216"/>
      <c r="F2" s="216"/>
      <c r="G2" s="217"/>
    </row>
    <row r="3" spans="1:7" ht="13.5" thickBot="1">
      <c r="A3" s="218"/>
      <c r="B3" s="219"/>
      <c r="C3" s="219"/>
      <c r="D3" s="219"/>
      <c r="E3" s="219"/>
      <c r="F3" s="219"/>
      <c r="G3" s="220"/>
    </row>
    <row r="4" spans="1:7" ht="13.5" thickBot="1">
      <c r="A4" s="62"/>
      <c r="B4" s="10"/>
      <c r="C4" s="10"/>
      <c r="D4" s="19"/>
      <c r="E4" s="19"/>
      <c r="F4" s="10"/>
      <c r="G4" s="63"/>
    </row>
    <row r="5" spans="1:7" ht="18" thickBot="1">
      <c r="A5" s="182" t="s">
        <v>371</v>
      </c>
      <c r="B5" s="183"/>
      <c r="C5" s="183"/>
      <c r="D5" s="183"/>
      <c r="E5" s="183"/>
      <c r="F5" s="183"/>
      <c r="G5" s="184"/>
    </row>
    <row r="6" spans="1:7" ht="15.75" thickBot="1">
      <c r="A6" s="60" t="s">
        <v>305</v>
      </c>
      <c r="B6" s="185" t="s">
        <v>319</v>
      </c>
      <c r="C6" s="185"/>
      <c r="D6" s="185"/>
      <c r="E6" s="185"/>
      <c r="F6" s="185"/>
      <c r="G6" s="186"/>
    </row>
    <row r="7" spans="1:7" ht="12.75">
      <c r="A7" s="62"/>
      <c r="B7" s="10"/>
      <c r="C7" s="10"/>
      <c r="D7" s="19"/>
      <c r="E7" s="19"/>
      <c r="F7" s="10"/>
      <c r="G7" s="63"/>
    </row>
    <row r="8" spans="1:7" ht="13.5" thickBot="1">
      <c r="A8" s="62"/>
      <c r="B8" s="10"/>
      <c r="C8" s="10"/>
      <c r="D8" s="19"/>
      <c r="E8" s="19"/>
      <c r="F8" s="10"/>
      <c r="G8" s="63"/>
    </row>
    <row r="9" spans="1:7" ht="18" thickBot="1">
      <c r="A9" s="187" t="s">
        <v>287</v>
      </c>
      <c r="B9" s="194" t="s">
        <v>358</v>
      </c>
      <c r="C9" s="195"/>
      <c r="D9" s="196"/>
      <c r="E9" s="194" t="s">
        <v>359</v>
      </c>
      <c r="F9" s="199"/>
      <c r="G9" s="196"/>
    </row>
    <row r="10" spans="1:7" ht="18" thickBot="1">
      <c r="A10" s="188"/>
      <c r="B10" s="197">
        <f>D24</f>
        <v>0</v>
      </c>
      <c r="C10" s="198"/>
      <c r="D10" s="196"/>
      <c r="E10" s="197">
        <f>D38</f>
        <v>0</v>
      </c>
      <c r="F10" s="199"/>
      <c r="G10" s="196"/>
    </row>
    <row r="11" spans="1:7" ht="12.75">
      <c r="A11" s="62"/>
      <c r="B11" s="10"/>
      <c r="C11" s="10"/>
      <c r="D11" s="19"/>
      <c r="E11" s="19"/>
      <c r="F11" s="10"/>
      <c r="G11" s="63"/>
    </row>
    <row r="12" spans="1:7" ht="13.5" thickBot="1">
      <c r="A12" s="64"/>
      <c r="B12" s="17"/>
      <c r="C12" s="17"/>
      <c r="D12" s="18"/>
      <c r="E12" s="18"/>
      <c r="F12" s="17"/>
      <c r="G12" s="65"/>
    </row>
    <row r="13" spans="1:7" ht="13.5" thickBot="1">
      <c r="A13" s="62"/>
      <c r="B13" s="10"/>
      <c r="C13" s="10"/>
      <c r="D13" s="19"/>
      <c r="E13" s="19"/>
      <c r="F13" s="10"/>
      <c r="G13" s="63"/>
    </row>
    <row r="14" spans="1:11" ht="13.5" thickBot="1">
      <c r="A14" s="66"/>
      <c r="B14" s="19"/>
      <c r="C14" s="19"/>
      <c r="D14" s="19"/>
      <c r="E14" s="19"/>
      <c r="F14" s="19"/>
      <c r="G14" s="67"/>
      <c r="I14" s="191" t="s">
        <v>364</v>
      </c>
      <c r="J14" s="192"/>
      <c r="K14" s="193"/>
    </row>
    <row r="15" spans="1:11" s="20" customFormat="1" ht="27" thickBot="1">
      <c r="A15" s="70" t="s">
        <v>364</v>
      </c>
      <c r="B15" s="200" t="s">
        <v>310</v>
      </c>
      <c r="C15" s="201"/>
      <c r="D15" s="202" t="s">
        <v>290</v>
      </c>
      <c r="E15" s="201"/>
      <c r="F15" s="202" t="s">
        <v>291</v>
      </c>
      <c r="G15" s="201"/>
      <c r="I15" s="56" t="s">
        <v>288</v>
      </c>
      <c r="J15" s="57" t="s">
        <v>289</v>
      </c>
      <c r="K15" s="58" t="s">
        <v>366</v>
      </c>
    </row>
    <row r="16" spans="1:11" ht="13.5" thickBot="1">
      <c r="A16" s="87" t="s">
        <v>356</v>
      </c>
      <c r="B16" s="189">
        <f>'Exit Point Scores'!E8</f>
        <v>0</v>
      </c>
      <c r="C16" s="190"/>
      <c r="D16" s="180">
        <f>'Exit Point Scores'!D8</f>
        <v>0</v>
      </c>
      <c r="E16" s="181"/>
      <c r="F16" s="180">
        <f>'Exit Point Scores'!D5</f>
        <v>3</v>
      </c>
      <c r="G16" s="237"/>
      <c r="I16" s="59">
        <v>10</v>
      </c>
      <c r="J16" s="25">
        <v>8</v>
      </c>
      <c r="K16" s="51">
        <f>'Exit Point Scores'!K13</f>
        <v>0</v>
      </c>
    </row>
    <row r="17" spans="1:11" ht="13.5" thickBot="1">
      <c r="A17" s="54" t="s">
        <v>348</v>
      </c>
      <c r="B17" s="189">
        <f>'Exit Point Scores'!E49</f>
        <v>0</v>
      </c>
      <c r="C17" s="190"/>
      <c r="D17" s="180">
        <f>'Exit Point Scores'!D49</f>
        <v>0</v>
      </c>
      <c r="E17" s="181"/>
      <c r="F17" s="180">
        <f>'Exit Point Scores'!D46</f>
        <v>34</v>
      </c>
      <c r="G17" s="237"/>
      <c r="I17" s="59"/>
      <c r="J17" s="25"/>
      <c r="K17" s="51"/>
    </row>
    <row r="18" spans="1:11" ht="13.5" thickBot="1">
      <c r="A18" s="54" t="s">
        <v>349</v>
      </c>
      <c r="B18" s="189">
        <f>'Exit Point Scores'!E90</f>
        <v>0</v>
      </c>
      <c r="C18" s="190"/>
      <c r="D18" s="180">
        <f>'Exit Point Scores'!D90</f>
        <v>0</v>
      </c>
      <c r="E18" s="181"/>
      <c r="F18" s="180">
        <f>'Exit Point Scores'!D87</f>
        <v>10</v>
      </c>
      <c r="G18" s="237"/>
      <c r="H18" s="10"/>
      <c r="I18" s="59"/>
      <c r="J18" s="25"/>
      <c r="K18" s="51"/>
    </row>
    <row r="19" spans="1:11" ht="13.5" thickBot="1">
      <c r="A19" s="86" t="s">
        <v>350</v>
      </c>
      <c r="B19" s="189">
        <f>'Exit Point Scores'!E131</f>
        <v>0</v>
      </c>
      <c r="C19" s="190"/>
      <c r="D19" s="180">
        <f>'Exit Point Scores'!D131</f>
        <v>0</v>
      </c>
      <c r="E19" s="181"/>
      <c r="F19" s="180">
        <f>'Exit Point Scores'!D128</f>
        <v>2</v>
      </c>
      <c r="G19" s="237"/>
      <c r="I19" s="59"/>
      <c r="J19" s="25"/>
      <c r="K19" s="51"/>
    </row>
    <row r="20" spans="1:11" ht="13.5" thickBot="1">
      <c r="A20" s="86" t="s">
        <v>351</v>
      </c>
      <c r="B20" s="189">
        <f>'Exit Point Scores'!E172</f>
        <v>0</v>
      </c>
      <c r="C20" s="190"/>
      <c r="D20" s="180">
        <f>'Exit Point Scores'!D172</f>
        <v>0</v>
      </c>
      <c r="E20" s="181"/>
      <c r="F20" s="180">
        <f>'Exit Point Scores'!D169</f>
        <v>5</v>
      </c>
      <c r="G20" s="237"/>
      <c r="I20" s="59"/>
      <c r="J20" s="25"/>
      <c r="K20" s="51"/>
    </row>
    <row r="21" spans="1:11" ht="13.5" thickBot="1">
      <c r="A21" s="86" t="s">
        <v>352</v>
      </c>
      <c r="B21" s="189">
        <f>'Exit Point Scores'!E213</f>
        <v>0</v>
      </c>
      <c r="C21" s="190"/>
      <c r="D21" s="180">
        <f>'Exit Point Scores'!D213</f>
        <v>0</v>
      </c>
      <c r="E21" s="181"/>
      <c r="F21" s="180">
        <f>'Exit Point Scores'!D210</f>
        <v>0</v>
      </c>
      <c r="G21" s="237"/>
      <c r="I21" s="59"/>
      <c r="J21" s="25"/>
      <c r="K21" s="51"/>
    </row>
    <row r="22" spans="1:11" ht="13.5" thickBot="1">
      <c r="A22" s="86"/>
      <c r="B22" s="189"/>
      <c r="C22" s="190"/>
      <c r="D22" s="180"/>
      <c r="E22" s="181"/>
      <c r="F22" s="180"/>
      <c r="G22" s="237"/>
      <c r="I22" s="59"/>
      <c r="J22" s="25"/>
      <c r="K22" s="51"/>
    </row>
    <row r="23" spans="1:8" ht="13.5" thickBot="1">
      <c r="A23" s="205"/>
      <c r="B23" s="206"/>
      <c r="C23" s="204"/>
      <c r="D23" s="221">
        <f>SUM(D16:D22)</f>
        <v>0</v>
      </c>
      <c r="E23" s="224"/>
      <c r="F23" s="221">
        <f>SUM(F16:F22)</f>
        <v>54</v>
      </c>
      <c r="G23" s="222"/>
      <c r="H23">
        <f>100/42</f>
        <v>2.380952380952381</v>
      </c>
    </row>
    <row r="24" spans="1:7" ht="13.5" thickBot="1">
      <c r="A24" s="61" t="s">
        <v>292</v>
      </c>
      <c r="B24" s="203"/>
      <c r="C24" s="204"/>
      <c r="D24" s="207">
        <f>SUM((D23*1.852)/100)</f>
        <v>0</v>
      </c>
      <c r="E24" s="208"/>
      <c r="F24" s="207">
        <f>SUM((F23*1.852)/100)</f>
        <v>1.00008</v>
      </c>
      <c r="G24" s="208"/>
    </row>
    <row r="25" spans="1:7" ht="12.75">
      <c r="A25" s="68"/>
      <c r="B25" s="19"/>
      <c r="C25" s="19"/>
      <c r="D25" s="22"/>
      <c r="E25" s="19"/>
      <c r="F25" s="10"/>
      <c r="G25" s="63"/>
    </row>
    <row r="26" spans="1:7" ht="13.5" thickBot="1">
      <c r="A26" s="69"/>
      <c r="B26" s="18"/>
      <c r="C26" s="18"/>
      <c r="D26" s="23"/>
      <c r="E26" s="18"/>
      <c r="F26" s="17"/>
      <c r="G26" s="65"/>
    </row>
    <row r="27" spans="1:7" ht="13.5" thickBot="1">
      <c r="A27" s="68"/>
      <c r="B27" s="19"/>
      <c r="C27" s="19"/>
      <c r="D27" s="22"/>
      <c r="E27" s="19"/>
      <c r="F27" s="10"/>
      <c r="G27" s="63"/>
    </row>
    <row r="28" spans="1:11" ht="13.5" thickBot="1">
      <c r="A28" s="68"/>
      <c r="B28" s="19"/>
      <c r="C28" s="19"/>
      <c r="D28" s="22"/>
      <c r="E28" s="19"/>
      <c r="F28" s="10"/>
      <c r="G28" s="63"/>
      <c r="I28" s="191" t="s">
        <v>365</v>
      </c>
      <c r="J28" s="192"/>
      <c r="K28" s="193"/>
    </row>
    <row r="29" spans="1:11" ht="27" thickBot="1">
      <c r="A29" s="71" t="s">
        <v>365</v>
      </c>
      <c r="B29" s="200" t="s">
        <v>310</v>
      </c>
      <c r="C29" s="223"/>
      <c r="D29" s="202" t="s">
        <v>290</v>
      </c>
      <c r="E29" s="226"/>
      <c r="F29" s="202" t="s">
        <v>291</v>
      </c>
      <c r="G29" s="223"/>
      <c r="I29" s="56" t="s">
        <v>288</v>
      </c>
      <c r="J29" s="57" t="s">
        <v>289</v>
      </c>
      <c r="K29" s="58" t="s">
        <v>366</v>
      </c>
    </row>
    <row r="30" spans="1:11" ht="13.5" thickBot="1">
      <c r="A30" s="87" t="s">
        <v>356</v>
      </c>
      <c r="B30" s="189">
        <f>'Exit Point Scores'!E17</f>
        <v>0</v>
      </c>
      <c r="C30" s="190"/>
      <c r="D30" s="180">
        <f>'Exit Point Scores'!D17</f>
        <v>0</v>
      </c>
      <c r="E30" s="181"/>
      <c r="F30" s="180">
        <f>'Exit Point Scores'!D14</f>
        <v>4</v>
      </c>
      <c r="G30" s="237"/>
      <c r="I30" s="59">
        <v>10</v>
      </c>
      <c r="J30" s="21">
        <v>8</v>
      </c>
      <c r="K30" s="51" t="e">
        <f>'Exit Point Scores'!#REF!</f>
        <v>#REF!</v>
      </c>
    </row>
    <row r="31" spans="1:11" ht="13.5" thickBot="1">
      <c r="A31" s="54" t="s">
        <v>348</v>
      </c>
      <c r="B31" s="189">
        <f>'Exit Point Scores'!E58</f>
        <v>0</v>
      </c>
      <c r="C31" s="190"/>
      <c r="D31" s="180">
        <f>'Exit Point Scores'!D58</f>
        <v>0</v>
      </c>
      <c r="E31" s="181"/>
      <c r="F31" s="180">
        <f>'Exit Point Scores'!D55</f>
        <v>26</v>
      </c>
      <c r="G31" s="237"/>
      <c r="I31" s="59"/>
      <c r="J31" s="21"/>
      <c r="K31" s="51"/>
    </row>
    <row r="32" spans="1:11" ht="13.5" thickBot="1">
      <c r="A32" s="54" t="s">
        <v>349</v>
      </c>
      <c r="B32" s="189">
        <f>'Exit Point Scores'!E99</f>
        <v>0</v>
      </c>
      <c r="C32" s="190"/>
      <c r="D32" s="180">
        <f>'Exit Point Scores'!D99</f>
        <v>0</v>
      </c>
      <c r="E32" s="181"/>
      <c r="F32" s="180">
        <f>'Exit Point Scores'!D96</f>
        <v>8</v>
      </c>
      <c r="G32" s="237"/>
      <c r="I32" s="59"/>
      <c r="J32" s="21"/>
      <c r="K32" s="51"/>
    </row>
    <row r="33" spans="1:11" ht="13.5" thickBot="1">
      <c r="A33" s="86" t="s">
        <v>350</v>
      </c>
      <c r="B33" s="189">
        <f>'Exit Point Scores'!E140</f>
        <v>0</v>
      </c>
      <c r="C33" s="190"/>
      <c r="D33" s="180">
        <f>'Exit Point Scores'!D140</f>
        <v>0</v>
      </c>
      <c r="E33" s="181"/>
      <c r="F33" s="180">
        <f>'Exit Point Scores'!D137</f>
        <v>10</v>
      </c>
      <c r="G33" s="237"/>
      <c r="I33" s="59"/>
      <c r="J33" s="21"/>
      <c r="K33" s="51"/>
    </row>
    <row r="34" spans="1:11" ht="13.5" thickBot="1">
      <c r="A34" s="86" t="s">
        <v>351</v>
      </c>
      <c r="B34" s="189">
        <f>'Exit Point Scores'!E181</f>
        <v>0</v>
      </c>
      <c r="C34" s="190"/>
      <c r="D34" s="180">
        <f>'Exit Point Scores'!D181</f>
        <v>0</v>
      </c>
      <c r="E34" s="181"/>
      <c r="F34" s="180">
        <f>'Exit Point Scores'!D178</f>
        <v>7</v>
      </c>
      <c r="G34" s="237"/>
      <c r="I34" s="59"/>
      <c r="J34" s="21"/>
      <c r="K34" s="51"/>
    </row>
    <row r="35" spans="1:11" ht="13.5" thickBot="1">
      <c r="A35" s="86" t="s">
        <v>352</v>
      </c>
      <c r="B35" s="189">
        <f>'Exit Point Scores'!E222</f>
        <v>0</v>
      </c>
      <c r="C35" s="190"/>
      <c r="D35" s="180">
        <f>'Exit Point Scores'!D222</f>
        <v>0</v>
      </c>
      <c r="E35" s="181"/>
      <c r="F35" s="180">
        <f>'Exit Point Scores'!D219</f>
        <v>6</v>
      </c>
      <c r="G35" s="237"/>
      <c r="I35" s="59"/>
      <c r="J35" s="21"/>
      <c r="K35" s="51"/>
    </row>
    <row r="36" spans="1:11" ht="13.5" thickBot="1">
      <c r="A36" s="86"/>
      <c r="B36" s="189"/>
      <c r="C36" s="190"/>
      <c r="D36" s="180"/>
      <c r="E36" s="181"/>
      <c r="F36" s="180"/>
      <c r="G36" s="237"/>
      <c r="I36" s="59"/>
      <c r="J36" s="21"/>
      <c r="K36" s="51"/>
    </row>
    <row r="37" spans="1:8" ht="13.5" thickBot="1">
      <c r="A37" s="211"/>
      <c r="B37" s="212"/>
      <c r="C37" s="210"/>
      <c r="D37" s="213">
        <f>SUM(D30:D36)</f>
        <v>0</v>
      </c>
      <c r="E37" s="214"/>
      <c r="F37" s="213">
        <f>SUM(F30:F36)</f>
        <v>61</v>
      </c>
      <c r="G37" s="227"/>
      <c r="H37">
        <f>100/52</f>
        <v>1.9230769230769231</v>
      </c>
    </row>
    <row r="38" spans="1:7" ht="13.5" thickBot="1">
      <c r="A38" s="52" t="s">
        <v>293</v>
      </c>
      <c r="B38" s="209"/>
      <c r="C38" s="210"/>
      <c r="D38" s="207">
        <f>SUM((D37*1.639/100))</f>
        <v>0</v>
      </c>
      <c r="E38" s="208"/>
      <c r="F38" s="207">
        <f>SUM((F37*1.639/100))</f>
        <v>0.99979</v>
      </c>
      <c r="G38" s="208"/>
    </row>
    <row r="39" spans="1:7" ht="12.75">
      <c r="A39" s="62"/>
      <c r="B39" s="10"/>
      <c r="C39" s="10"/>
      <c r="D39" s="19"/>
      <c r="E39" s="19"/>
      <c r="F39" s="10"/>
      <c r="G39" s="63"/>
    </row>
    <row r="40" spans="1:7" ht="13.5" thickBot="1">
      <c r="A40" s="62"/>
      <c r="B40" s="10"/>
      <c r="C40" s="10"/>
      <c r="D40" s="19"/>
      <c r="E40" s="19"/>
      <c r="F40" s="10"/>
      <c r="G40" s="63"/>
    </row>
    <row r="41" spans="1:7" ht="18" thickBot="1">
      <c r="A41" s="71" t="s">
        <v>294</v>
      </c>
      <c r="B41" s="10"/>
      <c r="C41" s="10"/>
      <c r="D41" s="19"/>
      <c r="E41" s="19"/>
      <c r="F41" s="10"/>
      <c r="G41" s="63"/>
    </row>
    <row r="42" spans="1:7" ht="12.75">
      <c r="A42" s="53" t="s">
        <v>295</v>
      </c>
      <c r="B42" s="10"/>
      <c r="C42" s="10"/>
      <c r="D42" s="19"/>
      <c r="E42" s="19"/>
      <c r="F42" s="10"/>
      <c r="G42" s="63"/>
    </row>
    <row r="43" spans="1:7" ht="12.75">
      <c r="A43" s="54" t="s">
        <v>296</v>
      </c>
      <c r="B43" s="10"/>
      <c r="C43" s="10"/>
      <c r="D43" s="19"/>
      <c r="E43" s="19"/>
      <c r="F43" s="10"/>
      <c r="G43" s="63"/>
    </row>
    <row r="44" spans="1:7" ht="12.75">
      <c r="A44" s="54" t="s">
        <v>297</v>
      </c>
      <c r="B44" s="10"/>
      <c r="C44" s="10"/>
      <c r="D44" s="19"/>
      <c r="E44" s="19"/>
      <c r="F44" s="10"/>
      <c r="G44" s="63"/>
    </row>
    <row r="45" spans="1:7" ht="27" thickBot="1">
      <c r="A45" s="55" t="s">
        <v>298</v>
      </c>
      <c r="B45" s="10"/>
      <c r="C45" s="10"/>
      <c r="D45" s="19"/>
      <c r="E45" s="19"/>
      <c r="F45" s="10"/>
      <c r="G45" s="63"/>
    </row>
    <row r="46" spans="1:7" ht="13.5" thickBot="1">
      <c r="A46" s="64"/>
      <c r="B46" s="17"/>
      <c r="C46" s="17"/>
      <c r="D46" s="18"/>
      <c r="E46" s="18"/>
      <c r="F46" s="17"/>
      <c r="G46" s="65"/>
    </row>
  </sheetData>
  <mergeCells count="71">
    <mergeCell ref="A1:G1"/>
    <mergeCell ref="F31:G31"/>
    <mergeCell ref="D30:E30"/>
    <mergeCell ref="D31:E31"/>
    <mergeCell ref="F17:G17"/>
    <mergeCell ref="D16:E16"/>
    <mergeCell ref="D17:E17"/>
    <mergeCell ref="D23:E23"/>
    <mergeCell ref="D24:E24"/>
    <mergeCell ref="F18:G18"/>
    <mergeCell ref="F32:G32"/>
    <mergeCell ref="A2:G3"/>
    <mergeCell ref="A5:G5"/>
    <mergeCell ref="B6:G6"/>
    <mergeCell ref="A9:A10"/>
    <mergeCell ref="B9:D9"/>
    <mergeCell ref="B10:D10"/>
    <mergeCell ref="E9:G9"/>
    <mergeCell ref="E10:G10"/>
    <mergeCell ref="F16:G16"/>
    <mergeCell ref="I14:K14"/>
    <mergeCell ref="I28:K28"/>
    <mergeCell ref="B15:C15"/>
    <mergeCell ref="D15:E15"/>
    <mergeCell ref="F15:G15"/>
    <mergeCell ref="B16:C16"/>
    <mergeCell ref="B18:C18"/>
    <mergeCell ref="B17:C17"/>
    <mergeCell ref="D21:E21"/>
    <mergeCell ref="B22:C22"/>
    <mergeCell ref="F29:G29"/>
    <mergeCell ref="F23:G23"/>
    <mergeCell ref="F24:G24"/>
    <mergeCell ref="F20:G20"/>
    <mergeCell ref="F21:G21"/>
    <mergeCell ref="F19:G19"/>
    <mergeCell ref="F22:G22"/>
    <mergeCell ref="D22:E22"/>
    <mergeCell ref="B20:C20"/>
    <mergeCell ref="B21:C21"/>
    <mergeCell ref="D20:E20"/>
    <mergeCell ref="D29:E29"/>
    <mergeCell ref="D18:E18"/>
    <mergeCell ref="B38:C38"/>
    <mergeCell ref="D38:E38"/>
    <mergeCell ref="D32:E32"/>
    <mergeCell ref="B32:C32"/>
    <mergeCell ref="B19:C19"/>
    <mergeCell ref="B24:C24"/>
    <mergeCell ref="A23:C23"/>
    <mergeCell ref="D19:E19"/>
    <mergeCell ref="F38:G38"/>
    <mergeCell ref="B29:C29"/>
    <mergeCell ref="B30:C30"/>
    <mergeCell ref="F30:G30"/>
    <mergeCell ref="B36:C36"/>
    <mergeCell ref="D36:E36"/>
    <mergeCell ref="F36:G36"/>
    <mergeCell ref="B31:C31"/>
    <mergeCell ref="D37:E37"/>
    <mergeCell ref="D35:E35"/>
    <mergeCell ref="F35:G35"/>
    <mergeCell ref="A37:C37"/>
    <mergeCell ref="F37:G37"/>
    <mergeCell ref="F33:G33"/>
    <mergeCell ref="D33:E33"/>
    <mergeCell ref="B34:C34"/>
    <mergeCell ref="F34:G34"/>
    <mergeCell ref="B35:C35"/>
    <mergeCell ref="D34:E34"/>
    <mergeCell ref="B33:C33"/>
  </mergeCells>
  <printOptions horizontalCentered="1"/>
  <pageMargins left="0.75" right="0.75" top="1" bottom="1" header="0.5" footer="0.5"/>
  <pageSetup horizontalDpi="600" verticalDpi="600" orientation="portrait" paperSize="5" scale="89" r:id="rId1"/>
  <headerFooter alignWithMargins="0">
    <oddHeader>&amp;C&amp;16Functional Self Assessment Form</oddHeader>
    <oddFooter>&amp;LFSAT_OM Ver1.0_Final
OM_RSv1.0 Final.doc
05/05/2005&amp;C&amp;P of &amp;N</oddFooter>
  </headerFooter>
</worksheet>
</file>

<file path=xl/worksheets/sheet11.xml><?xml version="1.0" encoding="utf-8"?>
<worksheet xmlns="http://schemas.openxmlformats.org/spreadsheetml/2006/main" xmlns:r="http://schemas.openxmlformats.org/officeDocument/2006/relationships">
  <dimension ref="A1:M261"/>
  <sheetViews>
    <sheetView zoomScale="75" zoomScaleNormal="75" zoomScaleSheetLayoutView="75" workbookViewId="0" topLeftCell="A1">
      <selection activeCell="B278" sqref="B278"/>
    </sheetView>
  </sheetViews>
  <sheetFormatPr defaultColWidth="9.140625" defaultRowHeight="12.75"/>
  <cols>
    <col min="1" max="1" width="36.421875" style="0" bestFit="1" customWidth="1"/>
    <col min="2" max="2" width="10.7109375" style="0" customWidth="1"/>
    <col min="3" max="3" width="26.140625" style="0" customWidth="1"/>
    <col min="4" max="4" width="4.8515625" style="0" customWidth="1"/>
    <col min="6" max="6" width="7.8515625" style="0" bestFit="1" customWidth="1"/>
    <col min="7" max="7" width="16.28125" style="0" bestFit="1" customWidth="1"/>
    <col min="8" max="8" width="26.140625" style="0" bestFit="1" customWidth="1"/>
    <col min="9" max="9" width="19.8515625" style="0" customWidth="1"/>
    <col min="10" max="11" width="4.8515625" style="0" customWidth="1"/>
    <col min="12" max="12" width="5.7109375" style="0" bestFit="1" customWidth="1"/>
  </cols>
  <sheetData>
    <row r="1" spans="1:13" s="10" customFormat="1" ht="29.25" customHeight="1" thickBot="1">
      <c r="A1" s="241" t="s">
        <v>149</v>
      </c>
      <c r="B1" s="242"/>
      <c r="C1" s="242"/>
      <c r="D1" s="242"/>
      <c r="E1" s="242"/>
      <c r="F1" s="242"/>
      <c r="G1" s="242"/>
      <c r="H1" s="242"/>
      <c r="I1" s="242"/>
      <c r="J1" s="242"/>
      <c r="K1" s="242"/>
      <c r="L1" s="242"/>
      <c r="M1" s="81"/>
    </row>
    <row r="2" spans="1:13" s="10" customFormat="1" ht="15.75" thickBot="1">
      <c r="A2" s="245" t="s">
        <v>356</v>
      </c>
      <c r="B2" s="239"/>
      <c r="C2" s="239"/>
      <c r="D2" s="239"/>
      <c r="E2" s="239"/>
      <c r="F2" s="239"/>
      <c r="G2" s="239"/>
      <c r="H2" s="239"/>
      <c r="I2" s="239"/>
      <c r="J2" s="239"/>
      <c r="K2" s="246"/>
      <c r="L2" s="247"/>
      <c r="M2" s="81"/>
    </row>
    <row r="3" spans="1:13" s="10" customFormat="1" ht="12.75">
      <c r="A3" s="128" t="s">
        <v>304</v>
      </c>
      <c r="B3" s="129" t="s">
        <v>369</v>
      </c>
      <c r="C3" s="129" t="s">
        <v>322</v>
      </c>
      <c r="D3" s="130" t="s">
        <v>323</v>
      </c>
      <c r="E3" s="126" t="s">
        <v>333</v>
      </c>
      <c r="F3" s="127" t="s">
        <v>334</v>
      </c>
      <c r="G3" s="82"/>
      <c r="H3" s="128" t="s">
        <v>326</v>
      </c>
      <c r="I3" s="134"/>
      <c r="J3" s="130"/>
      <c r="K3" s="2"/>
      <c r="L3" s="93"/>
      <c r="M3" s="81"/>
    </row>
    <row r="4" spans="1:13" s="10" customFormat="1" ht="12.75">
      <c r="A4" s="118" t="s">
        <v>358</v>
      </c>
      <c r="B4" s="89" t="s">
        <v>373</v>
      </c>
      <c r="C4" s="89" t="s">
        <v>324</v>
      </c>
      <c r="D4" s="131">
        <v>9</v>
      </c>
      <c r="E4" s="112"/>
      <c r="F4" s="93"/>
      <c r="G4" s="84"/>
      <c r="H4" s="117" t="s">
        <v>304</v>
      </c>
      <c r="I4" s="88" t="s">
        <v>302</v>
      </c>
      <c r="J4" s="135" t="s">
        <v>323</v>
      </c>
      <c r="K4" s="98" t="s">
        <v>337</v>
      </c>
      <c r="L4" s="99" t="s">
        <v>338</v>
      </c>
      <c r="M4" s="85"/>
    </row>
    <row r="5" spans="1:13" s="10" customFormat="1" ht="12.75">
      <c r="A5" s="119"/>
      <c r="B5" s="90"/>
      <c r="C5" s="91" t="s">
        <v>325</v>
      </c>
      <c r="D5" s="132">
        <v>3</v>
      </c>
      <c r="E5" s="113"/>
      <c r="F5" s="94">
        <f>SUM((D5*33.333)/100)</f>
        <v>0.9999899999999999</v>
      </c>
      <c r="G5" s="81"/>
      <c r="H5" s="118" t="s">
        <v>358</v>
      </c>
      <c r="I5" s="89" t="s">
        <v>379</v>
      </c>
      <c r="J5" s="131">
        <v>3</v>
      </c>
      <c r="K5" s="95"/>
      <c r="L5" s="94">
        <f>SUM((J5*33.333)/100)</f>
        <v>0.9999899999999999</v>
      </c>
      <c r="M5" s="84"/>
    </row>
    <row r="6" spans="1:13" s="10" customFormat="1" ht="12.75">
      <c r="A6" s="119"/>
      <c r="B6" s="90"/>
      <c r="C6" s="91" t="s">
        <v>326</v>
      </c>
      <c r="D6" s="132">
        <v>3</v>
      </c>
      <c r="E6" s="113"/>
      <c r="F6" s="93"/>
      <c r="G6" s="81"/>
      <c r="H6" s="119"/>
      <c r="I6" s="91" t="s">
        <v>183</v>
      </c>
      <c r="J6" s="132"/>
      <c r="K6" s="95">
        <f>SUM((J6*33.333)/100)</f>
        <v>0</v>
      </c>
      <c r="L6" s="94"/>
      <c r="M6" s="84"/>
    </row>
    <row r="7" spans="1:13" s="10" customFormat="1" ht="12.75">
      <c r="A7" s="119"/>
      <c r="B7" s="89" t="s">
        <v>372</v>
      </c>
      <c r="C7" s="89" t="s">
        <v>324</v>
      </c>
      <c r="D7" s="131"/>
      <c r="E7" s="113"/>
      <c r="F7" s="93"/>
      <c r="G7" s="81"/>
      <c r="H7" s="118" t="s">
        <v>335</v>
      </c>
      <c r="I7" s="92"/>
      <c r="J7" s="131">
        <v>3</v>
      </c>
      <c r="K7" s="100"/>
      <c r="L7" s="101"/>
      <c r="M7" s="81"/>
    </row>
    <row r="8" spans="1:13" s="10" customFormat="1" ht="12.75">
      <c r="A8" s="119"/>
      <c r="B8" s="90"/>
      <c r="C8" s="91" t="s">
        <v>325</v>
      </c>
      <c r="D8" s="132"/>
      <c r="E8" s="114">
        <f>SUM((D8*33.333)/100)</f>
        <v>0</v>
      </c>
      <c r="F8" s="93"/>
      <c r="G8" s="84"/>
      <c r="H8" s="118" t="s">
        <v>359</v>
      </c>
      <c r="I8" s="89" t="s">
        <v>379</v>
      </c>
      <c r="J8" s="131">
        <v>4</v>
      </c>
      <c r="K8" s="95"/>
      <c r="L8" s="94">
        <f>SUM((J8*25)/100)</f>
        <v>1</v>
      </c>
      <c r="M8" s="84"/>
    </row>
    <row r="9" spans="1:13" s="10" customFormat="1" ht="12.75">
      <c r="A9" s="119"/>
      <c r="B9" s="90"/>
      <c r="C9" s="91" t="s">
        <v>326</v>
      </c>
      <c r="D9" s="132"/>
      <c r="E9" s="113"/>
      <c r="F9" s="96"/>
      <c r="G9" s="81"/>
      <c r="H9" s="119"/>
      <c r="I9" s="91" t="s">
        <v>183</v>
      </c>
      <c r="J9" s="132"/>
      <c r="K9" s="95">
        <f>SUM((J9*25)/100)</f>
        <v>0</v>
      </c>
      <c r="L9" s="94"/>
      <c r="M9" s="84"/>
    </row>
    <row r="10" spans="1:13" s="10" customFormat="1" ht="13.5" thickBot="1">
      <c r="A10" s="118" t="s">
        <v>327</v>
      </c>
      <c r="B10" s="92"/>
      <c r="C10" s="92"/>
      <c r="D10" s="131">
        <v>9</v>
      </c>
      <c r="E10" s="115"/>
      <c r="F10" s="93"/>
      <c r="G10" s="81"/>
      <c r="H10" s="121" t="s">
        <v>336</v>
      </c>
      <c r="I10" s="122"/>
      <c r="J10" s="133">
        <v>4</v>
      </c>
      <c r="K10" s="95"/>
      <c r="L10" s="101"/>
      <c r="M10" s="81"/>
    </row>
    <row r="11" spans="1:13" s="10" customFormat="1" ht="12.75">
      <c r="A11" s="118" t="s">
        <v>328</v>
      </c>
      <c r="B11" s="92"/>
      <c r="C11" s="92"/>
      <c r="D11" s="131">
        <v>3</v>
      </c>
      <c r="E11" s="112"/>
      <c r="F11" s="93"/>
      <c r="G11" s="81"/>
      <c r="H11"/>
      <c r="I11"/>
      <c r="J11"/>
      <c r="K11" s="81"/>
      <c r="L11" s="120"/>
      <c r="M11" s="81"/>
    </row>
    <row r="12" spans="1:13" s="10" customFormat="1" ht="12.75">
      <c r="A12" s="118" t="s">
        <v>329</v>
      </c>
      <c r="B12" s="92"/>
      <c r="C12" s="92"/>
      <c r="D12" s="131">
        <v>3</v>
      </c>
      <c r="E12" s="112"/>
      <c r="F12" s="93"/>
      <c r="G12" s="82"/>
      <c r="H12"/>
      <c r="I12"/>
      <c r="J12"/>
      <c r="K12" s="81"/>
      <c r="L12" s="120"/>
      <c r="M12" s="81"/>
    </row>
    <row r="13" spans="1:13" s="10" customFormat="1" ht="12.75">
      <c r="A13" s="118" t="s">
        <v>359</v>
      </c>
      <c r="B13" s="89" t="s">
        <v>373</v>
      </c>
      <c r="C13" s="89" t="s">
        <v>324</v>
      </c>
      <c r="D13" s="131">
        <v>12</v>
      </c>
      <c r="E13" s="112"/>
      <c r="F13" s="93"/>
      <c r="G13" s="84"/>
      <c r="H13"/>
      <c r="I13"/>
      <c r="J13"/>
      <c r="K13" s="81"/>
      <c r="L13" s="120"/>
      <c r="M13" s="81"/>
    </row>
    <row r="14" spans="1:13" s="10" customFormat="1" ht="12.75">
      <c r="A14" s="119"/>
      <c r="B14" s="90"/>
      <c r="C14" s="91" t="s">
        <v>325</v>
      </c>
      <c r="D14" s="132">
        <v>4</v>
      </c>
      <c r="F14" s="94">
        <f>SUM((D14*25)/100)</f>
        <v>1</v>
      </c>
      <c r="G14" s="81"/>
      <c r="K14" s="81"/>
      <c r="L14" s="120"/>
      <c r="M14" s="81"/>
    </row>
    <row r="15" spans="1:13" s="10" customFormat="1" ht="12.75">
      <c r="A15" s="119"/>
      <c r="B15" s="90"/>
      <c r="C15" s="91" t="s">
        <v>326</v>
      </c>
      <c r="D15" s="132">
        <v>4</v>
      </c>
      <c r="E15" s="113"/>
      <c r="F15" s="93"/>
      <c r="G15" s="81"/>
      <c r="K15" s="81"/>
      <c r="L15" s="120"/>
      <c r="M15" s="81"/>
    </row>
    <row r="16" spans="1:13" s="10" customFormat="1" ht="12.75">
      <c r="A16" s="119"/>
      <c r="B16" s="89" t="s">
        <v>372</v>
      </c>
      <c r="C16" s="89" t="s">
        <v>324</v>
      </c>
      <c r="D16" s="131"/>
      <c r="E16" s="112"/>
      <c r="F16" s="93"/>
      <c r="G16" s="84"/>
      <c r="K16" s="81"/>
      <c r="L16" s="120"/>
      <c r="M16" s="81"/>
    </row>
    <row r="17" spans="1:13" s="10" customFormat="1" ht="12.75">
      <c r="A17" s="119"/>
      <c r="B17" s="90"/>
      <c r="C17" s="91" t="s">
        <v>325</v>
      </c>
      <c r="D17" s="132"/>
      <c r="E17" s="114">
        <f>SUM((D17*25)/100)</f>
        <v>0</v>
      </c>
      <c r="F17" s="63"/>
      <c r="G17" s="81"/>
      <c r="H17" s="81"/>
      <c r="I17" s="81"/>
      <c r="J17" s="81"/>
      <c r="K17" s="81"/>
      <c r="L17" s="120"/>
      <c r="M17" s="81"/>
    </row>
    <row r="18" spans="1:13" s="10" customFormat="1" ht="12.75">
      <c r="A18" s="119"/>
      <c r="B18" s="90"/>
      <c r="C18" s="91" t="s">
        <v>326</v>
      </c>
      <c r="D18" s="132"/>
      <c r="E18" s="113"/>
      <c r="F18" s="93"/>
      <c r="G18" s="81"/>
      <c r="H18" s="84"/>
      <c r="I18" s="81"/>
      <c r="J18" s="81"/>
      <c r="K18" s="81"/>
      <c r="L18" s="120"/>
      <c r="M18" s="81"/>
    </row>
    <row r="19" spans="1:13" s="10" customFormat="1" ht="12.75">
      <c r="A19" s="118" t="s">
        <v>330</v>
      </c>
      <c r="B19" s="92"/>
      <c r="C19" s="92"/>
      <c r="D19" s="131">
        <v>12</v>
      </c>
      <c r="E19" s="112"/>
      <c r="F19" s="93"/>
      <c r="G19" s="81"/>
      <c r="H19" s="81"/>
      <c r="I19" s="81"/>
      <c r="J19" s="81"/>
      <c r="K19" s="81"/>
      <c r="L19" s="120"/>
      <c r="M19" s="81"/>
    </row>
    <row r="20" spans="1:13" s="10" customFormat="1" ht="12.75">
      <c r="A20" s="118" t="s">
        <v>331</v>
      </c>
      <c r="B20" s="92"/>
      <c r="C20" s="92"/>
      <c r="D20" s="131">
        <v>4</v>
      </c>
      <c r="E20" s="113"/>
      <c r="F20" s="93"/>
      <c r="G20" s="84"/>
      <c r="H20" s="81"/>
      <c r="I20" s="81"/>
      <c r="J20" s="81"/>
      <c r="K20" s="81"/>
      <c r="L20" s="120"/>
      <c r="M20" s="81"/>
    </row>
    <row r="21" spans="1:13" s="10" customFormat="1" ht="13.5" thickBot="1">
      <c r="A21" s="121" t="s">
        <v>332</v>
      </c>
      <c r="B21" s="122"/>
      <c r="C21" s="122"/>
      <c r="D21" s="133">
        <v>4</v>
      </c>
      <c r="E21" s="116"/>
      <c r="F21" s="97"/>
      <c r="G21" s="123"/>
      <c r="H21" s="124"/>
      <c r="I21" s="123"/>
      <c r="J21" s="123"/>
      <c r="K21" s="123"/>
      <c r="L21" s="125"/>
      <c r="M21" s="81"/>
    </row>
    <row r="22" spans="4:13" s="10" customFormat="1" ht="12.75">
      <c r="D22" s="111"/>
      <c r="E22" s="84"/>
      <c r="F22" s="81"/>
      <c r="G22" s="81"/>
      <c r="H22" s="84"/>
      <c r="I22" s="81"/>
      <c r="J22" s="81"/>
      <c r="K22" s="81"/>
      <c r="L22" s="81"/>
      <c r="M22" s="81"/>
    </row>
    <row r="23" spans="4:13" s="10" customFormat="1" ht="12.75">
      <c r="D23" s="111"/>
      <c r="E23" s="84"/>
      <c r="F23" s="81"/>
      <c r="G23" s="81"/>
      <c r="H23" s="84"/>
      <c r="I23" s="81"/>
      <c r="J23" s="81"/>
      <c r="K23" s="81"/>
      <c r="L23" s="81"/>
      <c r="M23" s="81"/>
    </row>
    <row r="24" spans="4:13" s="10" customFormat="1" ht="12.75">
      <c r="D24" s="111"/>
      <c r="E24" s="84"/>
      <c r="F24" s="81"/>
      <c r="G24" s="81"/>
      <c r="H24" s="84"/>
      <c r="I24" s="81"/>
      <c r="J24" s="81"/>
      <c r="K24" s="81"/>
      <c r="L24" s="81"/>
      <c r="M24" s="81"/>
    </row>
    <row r="25" spans="4:13" s="10" customFormat="1" ht="12.75">
      <c r="D25" s="111"/>
      <c r="E25" s="84"/>
      <c r="F25" s="81"/>
      <c r="G25" s="81"/>
      <c r="H25" s="84"/>
      <c r="I25" s="81"/>
      <c r="J25" s="81"/>
      <c r="K25" s="81"/>
      <c r="L25" s="81"/>
      <c r="M25" s="81"/>
    </row>
    <row r="26" spans="4:13" s="10" customFormat="1" ht="12.75">
      <c r="D26" s="111"/>
      <c r="E26" s="84"/>
      <c r="F26" s="81"/>
      <c r="G26" s="81"/>
      <c r="H26" s="84"/>
      <c r="I26" s="81"/>
      <c r="J26" s="81"/>
      <c r="K26" s="81"/>
      <c r="L26" s="81"/>
      <c r="M26" s="81"/>
    </row>
    <row r="27" spans="4:13" s="10" customFormat="1" ht="12.75">
      <c r="D27" s="111"/>
      <c r="E27" s="84"/>
      <c r="F27" s="81"/>
      <c r="G27" s="81"/>
      <c r="H27" s="84"/>
      <c r="I27" s="81"/>
      <c r="J27" s="81"/>
      <c r="K27" s="81"/>
      <c r="L27" s="81"/>
      <c r="M27" s="81"/>
    </row>
    <row r="28" spans="4:13" s="10" customFormat="1" ht="12.75">
      <c r="D28" s="111"/>
      <c r="E28" s="84"/>
      <c r="F28" s="81"/>
      <c r="G28" s="81"/>
      <c r="H28" s="84"/>
      <c r="I28" s="81"/>
      <c r="J28" s="81"/>
      <c r="K28" s="81"/>
      <c r="L28" s="81"/>
      <c r="M28" s="81"/>
    </row>
    <row r="29" spans="4:13" s="10" customFormat="1" ht="12.75">
      <c r="D29" s="111"/>
      <c r="E29" s="84"/>
      <c r="F29" s="81"/>
      <c r="G29" s="81"/>
      <c r="H29" s="84"/>
      <c r="I29" s="81"/>
      <c r="J29" s="81"/>
      <c r="K29" s="81"/>
      <c r="L29" s="81"/>
      <c r="M29" s="81"/>
    </row>
    <row r="30" spans="4:13" s="10" customFormat="1" ht="12.75">
      <c r="D30" s="111"/>
      <c r="E30" s="84"/>
      <c r="F30" s="81"/>
      <c r="G30" s="81"/>
      <c r="H30" s="84"/>
      <c r="I30" s="81"/>
      <c r="J30" s="81"/>
      <c r="K30" s="81"/>
      <c r="L30" s="81"/>
      <c r="M30" s="81"/>
    </row>
    <row r="31" spans="4:13" s="10" customFormat="1" ht="12.75">
      <c r="D31" s="111"/>
      <c r="E31" s="84"/>
      <c r="F31" s="81"/>
      <c r="G31" s="81"/>
      <c r="H31" s="84"/>
      <c r="I31" s="81"/>
      <c r="J31" s="81"/>
      <c r="K31" s="81"/>
      <c r="L31" s="81"/>
      <c r="M31" s="81"/>
    </row>
    <row r="32" spans="4:13" s="10" customFormat="1" ht="12.75">
      <c r="D32" s="111"/>
      <c r="E32" s="84"/>
      <c r="F32" s="81"/>
      <c r="G32" s="81"/>
      <c r="H32" s="84"/>
      <c r="I32" s="81"/>
      <c r="J32" s="81"/>
      <c r="K32" s="81"/>
      <c r="L32" s="81"/>
      <c r="M32" s="81"/>
    </row>
    <row r="33" spans="4:13" s="10" customFormat="1" ht="12.75">
      <c r="D33" s="111"/>
      <c r="E33" s="84"/>
      <c r="F33" s="81"/>
      <c r="G33" s="81"/>
      <c r="H33" s="84"/>
      <c r="I33" s="81"/>
      <c r="J33" s="81"/>
      <c r="K33" s="81"/>
      <c r="L33" s="81"/>
      <c r="M33" s="81"/>
    </row>
    <row r="34" spans="4:13" s="10" customFormat="1" ht="12.75">
      <c r="D34" s="111"/>
      <c r="E34" s="84"/>
      <c r="F34" s="81"/>
      <c r="G34" s="81"/>
      <c r="H34" s="84"/>
      <c r="I34" s="81"/>
      <c r="J34" s="81"/>
      <c r="K34" s="81"/>
      <c r="L34" s="81"/>
      <c r="M34" s="81"/>
    </row>
    <row r="35" spans="4:13" s="10" customFormat="1" ht="12.75">
      <c r="D35" s="111"/>
      <c r="E35" s="84"/>
      <c r="F35" s="81"/>
      <c r="G35" s="81"/>
      <c r="H35" s="84"/>
      <c r="I35" s="81"/>
      <c r="J35" s="81"/>
      <c r="K35" s="81"/>
      <c r="L35" s="81"/>
      <c r="M35" s="81"/>
    </row>
    <row r="36" spans="4:13" s="10" customFormat="1" ht="12.75">
      <c r="D36" s="111"/>
      <c r="E36" s="84"/>
      <c r="F36" s="81"/>
      <c r="G36" s="81"/>
      <c r="H36" s="84"/>
      <c r="I36" s="81"/>
      <c r="J36" s="81"/>
      <c r="K36" s="81"/>
      <c r="L36" s="81"/>
      <c r="M36" s="81"/>
    </row>
    <row r="37" spans="4:13" s="10" customFormat="1" ht="12.75">
      <c r="D37" s="111"/>
      <c r="E37" s="84"/>
      <c r="F37" s="81"/>
      <c r="G37" s="81"/>
      <c r="H37" s="84"/>
      <c r="I37" s="81"/>
      <c r="J37" s="81"/>
      <c r="K37" s="81"/>
      <c r="L37" s="81"/>
      <c r="M37" s="81"/>
    </row>
    <row r="38" spans="4:13" s="10" customFormat="1" ht="12.75">
      <c r="D38" s="111"/>
      <c r="E38" s="84"/>
      <c r="F38" s="81"/>
      <c r="G38" s="81"/>
      <c r="H38" s="84"/>
      <c r="I38" s="81"/>
      <c r="J38" s="81"/>
      <c r="K38" s="81"/>
      <c r="L38" s="81"/>
      <c r="M38" s="81"/>
    </row>
    <row r="39" spans="4:13" s="10" customFormat="1" ht="12.75">
      <c r="D39" s="111"/>
      <c r="E39" s="84"/>
      <c r="F39" s="81"/>
      <c r="G39" s="81"/>
      <c r="H39" s="84"/>
      <c r="I39" s="81"/>
      <c r="J39" s="81"/>
      <c r="K39" s="81"/>
      <c r="L39" s="81"/>
      <c r="M39" s="81"/>
    </row>
    <row r="40" spans="4:13" s="10" customFormat="1" ht="12.75">
      <c r="D40" s="111"/>
      <c r="E40" s="84"/>
      <c r="F40" s="81"/>
      <c r="G40" s="81"/>
      <c r="H40" s="84"/>
      <c r="I40" s="81"/>
      <c r="J40" s="81"/>
      <c r="K40" s="81"/>
      <c r="L40" s="81"/>
      <c r="M40" s="81"/>
    </row>
    <row r="41" spans="4:13" s="10" customFormat="1" ht="12.75">
      <c r="D41" s="111"/>
      <c r="E41" s="84"/>
      <c r="F41" s="81"/>
      <c r="G41" s="81"/>
      <c r="H41" s="84"/>
      <c r="I41" s="81"/>
      <c r="J41" s="81"/>
      <c r="K41" s="81"/>
      <c r="L41" s="81"/>
      <c r="M41" s="81"/>
    </row>
    <row r="42" spans="1:11" s="81" customFormat="1" ht="13.5" thickBot="1">
      <c r="A42"/>
      <c r="B42"/>
      <c r="C42"/>
      <c r="D42"/>
      <c r="E42" s="84"/>
      <c r="H42" s="84"/>
      <c r="K42" s="83"/>
    </row>
    <row r="43" spans="1:12" s="81" customFormat="1" ht="13.5" thickBot="1">
      <c r="A43" s="238" t="s">
        <v>348</v>
      </c>
      <c r="B43" s="243"/>
      <c r="C43" s="243"/>
      <c r="D43" s="243"/>
      <c r="E43" s="243"/>
      <c r="F43" s="243"/>
      <c r="G43" s="243"/>
      <c r="H43" s="243"/>
      <c r="I43" s="243"/>
      <c r="J43" s="243"/>
      <c r="K43" s="243"/>
      <c r="L43" s="244"/>
    </row>
    <row r="44" spans="1:12" s="81" customFormat="1" ht="12.75">
      <c r="A44" s="117" t="s">
        <v>304</v>
      </c>
      <c r="B44" s="88" t="s">
        <v>369</v>
      </c>
      <c r="C44" s="88" t="s">
        <v>322</v>
      </c>
      <c r="D44" s="135" t="s">
        <v>323</v>
      </c>
      <c r="E44" s="126" t="s">
        <v>333</v>
      </c>
      <c r="F44" s="127" t="s">
        <v>334</v>
      </c>
      <c r="G44" s="82"/>
      <c r="H44" s="117" t="s">
        <v>326</v>
      </c>
      <c r="I44" s="92"/>
      <c r="J44" s="135"/>
      <c r="L44" s="120"/>
    </row>
    <row r="45" spans="1:12" s="81" customFormat="1" ht="12.75">
      <c r="A45" s="118" t="s">
        <v>358</v>
      </c>
      <c r="B45" s="89" t="s">
        <v>373</v>
      </c>
      <c r="C45" s="89" t="s">
        <v>340</v>
      </c>
      <c r="D45" s="131">
        <v>0</v>
      </c>
      <c r="E45" s="112"/>
      <c r="F45" s="93"/>
      <c r="G45" s="84"/>
      <c r="H45" s="117" t="s">
        <v>304</v>
      </c>
      <c r="I45" s="88" t="s">
        <v>302</v>
      </c>
      <c r="J45" s="135" t="s">
        <v>323</v>
      </c>
      <c r="K45" s="98" t="s">
        <v>337</v>
      </c>
      <c r="L45" s="99" t="s">
        <v>338</v>
      </c>
    </row>
    <row r="46" spans="1:12" s="81" customFormat="1" ht="12.75">
      <c r="A46" s="119"/>
      <c r="B46" s="90"/>
      <c r="C46" s="91" t="s">
        <v>341</v>
      </c>
      <c r="D46" s="132">
        <v>34</v>
      </c>
      <c r="E46" s="113"/>
      <c r="F46" s="94">
        <f>SUM((D46*2.941)/100)</f>
        <v>0.99994</v>
      </c>
      <c r="H46" s="118" t="s">
        <v>358</v>
      </c>
      <c r="I46" s="89" t="s">
        <v>379</v>
      </c>
      <c r="J46" s="131">
        <v>34</v>
      </c>
      <c r="K46" s="95"/>
      <c r="L46" s="94">
        <f>SUM((J46*2.941)/100)</f>
        <v>0.99994</v>
      </c>
    </row>
    <row r="47" spans="1:12" s="81" customFormat="1" ht="12.75">
      <c r="A47" s="119"/>
      <c r="B47" s="90"/>
      <c r="C47" s="91" t="s">
        <v>326</v>
      </c>
      <c r="D47" s="132">
        <v>34</v>
      </c>
      <c r="E47" s="113"/>
      <c r="F47" s="93"/>
      <c r="H47" s="119"/>
      <c r="I47" s="91" t="s">
        <v>183</v>
      </c>
      <c r="J47" s="132"/>
      <c r="K47" s="95">
        <f>SUM((J47*2.941)/100)</f>
        <v>0</v>
      </c>
      <c r="L47" s="94"/>
    </row>
    <row r="48" spans="1:12" s="81" customFormat="1" ht="12.75">
      <c r="A48" s="119"/>
      <c r="B48" s="89" t="s">
        <v>372</v>
      </c>
      <c r="C48" s="89" t="s">
        <v>340</v>
      </c>
      <c r="D48" s="131"/>
      <c r="E48" s="113"/>
      <c r="F48" s="93"/>
      <c r="G48" s="84"/>
      <c r="H48" s="118" t="s">
        <v>335</v>
      </c>
      <c r="I48" s="92"/>
      <c r="J48" s="131">
        <v>34</v>
      </c>
      <c r="K48" s="100"/>
      <c r="L48" s="101"/>
    </row>
    <row r="49" spans="1:12" s="81" customFormat="1" ht="12.75">
      <c r="A49" s="119"/>
      <c r="B49" s="90"/>
      <c r="C49" s="91" t="s">
        <v>341</v>
      </c>
      <c r="D49" s="132"/>
      <c r="E49" s="114">
        <f>SUM((D49*2.941)/100)</f>
        <v>0</v>
      </c>
      <c r="F49" s="93"/>
      <c r="H49" s="118" t="s">
        <v>359</v>
      </c>
      <c r="I49" s="89" t="s">
        <v>379</v>
      </c>
      <c r="J49" s="131">
        <v>26</v>
      </c>
      <c r="K49" s="95"/>
      <c r="L49" s="94">
        <f>SUM((J49*3.846)/100)</f>
        <v>0.9999600000000001</v>
      </c>
    </row>
    <row r="50" spans="1:12" s="81" customFormat="1" ht="12.75">
      <c r="A50" s="119"/>
      <c r="B50" s="90"/>
      <c r="C50" s="91" t="s">
        <v>326</v>
      </c>
      <c r="D50" s="132"/>
      <c r="E50" s="113"/>
      <c r="F50" s="96"/>
      <c r="H50" s="119"/>
      <c r="I50" s="91" t="s">
        <v>183</v>
      </c>
      <c r="J50" s="132"/>
      <c r="K50" s="95">
        <f>SUM((J50*3.846)/100)</f>
        <v>0</v>
      </c>
      <c r="L50" s="94"/>
    </row>
    <row r="51" spans="1:12" s="81" customFormat="1" ht="13.5" thickBot="1">
      <c r="A51" s="118" t="s">
        <v>342</v>
      </c>
      <c r="B51" s="92"/>
      <c r="C51" s="92"/>
      <c r="D51" s="131">
        <v>0</v>
      </c>
      <c r="E51" s="115"/>
      <c r="F51" s="93"/>
      <c r="H51" s="121" t="s">
        <v>336</v>
      </c>
      <c r="I51" s="122"/>
      <c r="J51" s="133">
        <v>26</v>
      </c>
      <c r="K51" s="95"/>
      <c r="L51" s="101"/>
    </row>
    <row r="52" spans="1:12" s="81" customFormat="1" ht="12.75">
      <c r="A52" s="118" t="s">
        <v>343</v>
      </c>
      <c r="B52" s="92"/>
      <c r="C52" s="92"/>
      <c r="D52" s="131">
        <v>34</v>
      </c>
      <c r="E52" s="112"/>
      <c r="F52" s="93"/>
      <c r="G52" s="84"/>
      <c r="H52"/>
      <c r="I52"/>
      <c r="J52"/>
      <c r="L52" s="120"/>
    </row>
    <row r="53" spans="1:12" s="81" customFormat="1" ht="12.75">
      <c r="A53" s="118" t="s">
        <v>329</v>
      </c>
      <c r="B53" s="92"/>
      <c r="C53" s="92"/>
      <c r="D53" s="131">
        <v>34</v>
      </c>
      <c r="E53" s="112"/>
      <c r="F53" s="93"/>
      <c r="H53"/>
      <c r="I53"/>
      <c r="J53"/>
      <c r="L53" s="120"/>
    </row>
    <row r="54" spans="1:12" s="81" customFormat="1" ht="12.75">
      <c r="A54" s="118" t="s">
        <v>359</v>
      </c>
      <c r="B54" s="89" t="s">
        <v>373</v>
      </c>
      <c r="C54" s="89" t="s">
        <v>340</v>
      </c>
      <c r="D54" s="131">
        <v>0</v>
      </c>
      <c r="E54" s="112"/>
      <c r="F54" s="93"/>
      <c r="H54"/>
      <c r="I54"/>
      <c r="J54"/>
      <c r="L54" s="120"/>
    </row>
    <row r="55" spans="1:12" s="81" customFormat="1" ht="12.75">
      <c r="A55" s="119"/>
      <c r="B55" s="90"/>
      <c r="C55" s="91" t="s">
        <v>341</v>
      </c>
      <c r="D55" s="132">
        <v>26</v>
      </c>
      <c r="E55" s="10"/>
      <c r="F55" s="94">
        <f>SUM((D55*3.846)/100)</f>
        <v>0.9999600000000001</v>
      </c>
      <c r="H55"/>
      <c r="I55"/>
      <c r="J55"/>
      <c r="L55" s="120"/>
    </row>
    <row r="56" spans="1:12" s="81" customFormat="1" ht="12.75">
      <c r="A56" s="119"/>
      <c r="B56" s="90"/>
      <c r="C56" s="91" t="s">
        <v>326</v>
      </c>
      <c r="D56" s="132">
        <v>26</v>
      </c>
      <c r="E56" s="113"/>
      <c r="F56" s="93"/>
      <c r="G56" s="82"/>
      <c r="H56"/>
      <c r="I56"/>
      <c r="J56"/>
      <c r="L56" s="120"/>
    </row>
    <row r="57" spans="1:12" s="81" customFormat="1" ht="12.75">
      <c r="A57" s="119"/>
      <c r="B57" s="89" t="s">
        <v>372</v>
      </c>
      <c r="C57" s="89" t="s">
        <v>340</v>
      </c>
      <c r="D57" s="131"/>
      <c r="E57" s="112"/>
      <c r="F57" s="93"/>
      <c r="G57" s="84"/>
      <c r="H57"/>
      <c r="I57"/>
      <c r="J57"/>
      <c r="L57" s="120"/>
    </row>
    <row r="58" spans="1:12" s="81" customFormat="1" ht="12.75">
      <c r="A58" s="119"/>
      <c r="B58" s="90"/>
      <c r="C58" s="91" t="s">
        <v>341</v>
      </c>
      <c r="D58" s="132"/>
      <c r="E58" s="114">
        <f>SUM((D58*3.846)/100)</f>
        <v>0</v>
      </c>
      <c r="F58" s="63"/>
      <c r="H58" s="10"/>
      <c r="I58" s="10"/>
      <c r="J58" s="10"/>
      <c r="L58" s="120"/>
    </row>
    <row r="59" spans="1:12" s="81" customFormat="1" ht="12.75">
      <c r="A59" s="119"/>
      <c r="B59" s="90"/>
      <c r="C59" s="91" t="s">
        <v>326</v>
      </c>
      <c r="D59" s="132"/>
      <c r="E59" s="113"/>
      <c r="F59" s="93"/>
      <c r="H59" s="10"/>
      <c r="I59" s="10"/>
      <c r="J59" s="10"/>
      <c r="L59" s="120"/>
    </row>
    <row r="60" spans="1:12" s="81" customFormat="1" ht="12.75">
      <c r="A60" s="118" t="s">
        <v>344</v>
      </c>
      <c r="B60" s="92"/>
      <c r="C60" s="92"/>
      <c r="D60" s="131">
        <v>0</v>
      </c>
      <c r="E60" s="112"/>
      <c r="F60" s="93"/>
      <c r="G60" s="84"/>
      <c r="H60" s="10"/>
      <c r="I60" s="10"/>
      <c r="J60" s="10"/>
      <c r="L60" s="120"/>
    </row>
    <row r="61" spans="1:12" ht="12.75">
      <c r="A61" s="118" t="s">
        <v>345</v>
      </c>
      <c r="B61" s="92"/>
      <c r="C61" s="92"/>
      <c r="D61" s="131">
        <v>26</v>
      </c>
      <c r="E61" s="113"/>
      <c r="F61" s="93"/>
      <c r="G61" s="10"/>
      <c r="H61" s="10"/>
      <c r="I61" s="10"/>
      <c r="J61" s="10"/>
      <c r="K61" s="10"/>
      <c r="L61" s="63"/>
    </row>
    <row r="62" spans="1:12" ht="13.5" thickBot="1">
      <c r="A62" s="121" t="s">
        <v>332</v>
      </c>
      <c r="B62" s="122"/>
      <c r="C62" s="122"/>
      <c r="D62" s="133">
        <v>26</v>
      </c>
      <c r="E62" s="116"/>
      <c r="F62" s="97"/>
      <c r="G62" s="17"/>
      <c r="H62" s="17"/>
      <c r="I62" s="17"/>
      <c r="J62" s="17"/>
      <c r="K62" s="17"/>
      <c r="L62" s="65"/>
    </row>
    <row r="63" spans="5:12" ht="12.75">
      <c r="E63" s="84"/>
      <c r="F63" s="81"/>
      <c r="G63" s="10"/>
      <c r="H63" s="10"/>
      <c r="I63" s="10"/>
      <c r="J63" s="10"/>
      <c r="K63" s="10"/>
      <c r="L63" s="10"/>
    </row>
    <row r="64" spans="5:12" ht="12.75">
      <c r="E64" s="84"/>
      <c r="F64" s="81"/>
      <c r="G64" s="10"/>
      <c r="H64" s="10"/>
      <c r="I64" s="10"/>
      <c r="J64" s="10"/>
      <c r="K64" s="10"/>
      <c r="L64" s="10"/>
    </row>
    <row r="65" spans="5:12" ht="12.75">
      <c r="E65" s="84"/>
      <c r="F65" s="81"/>
      <c r="G65" s="10"/>
      <c r="H65" s="10"/>
      <c r="I65" s="10"/>
      <c r="J65" s="10"/>
      <c r="K65" s="10"/>
      <c r="L65" s="10"/>
    </row>
    <row r="66" spans="5:12" ht="12.75">
      <c r="E66" s="84"/>
      <c r="F66" s="81"/>
      <c r="G66" s="10"/>
      <c r="H66" s="10"/>
      <c r="I66" s="10"/>
      <c r="J66" s="10"/>
      <c r="K66" s="10"/>
      <c r="L66" s="10"/>
    </row>
    <row r="67" spans="5:12" ht="12.75">
      <c r="E67" s="84"/>
      <c r="F67" s="81"/>
      <c r="G67" s="10"/>
      <c r="H67" s="10"/>
      <c r="I67" s="10"/>
      <c r="J67" s="10"/>
      <c r="K67" s="10"/>
      <c r="L67" s="10"/>
    </row>
    <row r="68" spans="5:12" ht="12.75">
      <c r="E68" s="84"/>
      <c r="F68" s="81"/>
      <c r="G68" s="10"/>
      <c r="H68" s="10"/>
      <c r="I68" s="10"/>
      <c r="J68" s="10"/>
      <c r="K68" s="10"/>
      <c r="L68" s="10"/>
    </row>
    <row r="69" spans="5:12" ht="12.75">
      <c r="E69" s="84"/>
      <c r="F69" s="81"/>
      <c r="G69" s="10"/>
      <c r="H69" s="10"/>
      <c r="I69" s="10"/>
      <c r="J69" s="10"/>
      <c r="K69" s="10"/>
      <c r="L69" s="10"/>
    </row>
    <row r="70" spans="5:12" ht="12.75">
      <c r="E70" s="84"/>
      <c r="F70" s="81"/>
      <c r="G70" s="10"/>
      <c r="H70" s="10"/>
      <c r="I70" s="10"/>
      <c r="J70" s="10"/>
      <c r="K70" s="10"/>
      <c r="L70" s="10"/>
    </row>
    <row r="71" spans="5:12" ht="12.75">
      <c r="E71" s="84"/>
      <c r="F71" s="81"/>
      <c r="G71" s="10"/>
      <c r="H71" s="10"/>
      <c r="I71" s="10"/>
      <c r="J71" s="10"/>
      <c r="K71" s="10"/>
      <c r="L71" s="10"/>
    </row>
    <row r="72" spans="5:12" ht="12.75">
      <c r="E72" s="84"/>
      <c r="F72" s="81"/>
      <c r="G72" s="10"/>
      <c r="H72" s="10"/>
      <c r="I72" s="10"/>
      <c r="J72" s="10"/>
      <c r="K72" s="10"/>
      <c r="L72" s="10"/>
    </row>
    <row r="73" spans="5:12" ht="12.75">
      <c r="E73" s="84"/>
      <c r="F73" s="81"/>
      <c r="G73" s="10"/>
      <c r="H73" s="10"/>
      <c r="I73" s="10"/>
      <c r="J73" s="10"/>
      <c r="K73" s="10"/>
      <c r="L73" s="10"/>
    </row>
    <row r="74" spans="5:12" ht="12.75">
      <c r="E74" s="84"/>
      <c r="F74" s="81"/>
      <c r="G74" s="10"/>
      <c r="H74" s="10"/>
      <c r="I74" s="10"/>
      <c r="J74" s="10"/>
      <c r="K74" s="10"/>
      <c r="L74" s="10"/>
    </row>
    <row r="75" spans="5:12" ht="12.75">
      <c r="E75" s="84"/>
      <c r="F75" s="81"/>
      <c r="G75" s="10"/>
      <c r="H75" s="10"/>
      <c r="I75" s="10"/>
      <c r="J75" s="10"/>
      <c r="K75" s="10"/>
      <c r="L75" s="10"/>
    </row>
    <row r="76" spans="5:12" ht="12.75">
      <c r="E76" s="84"/>
      <c r="F76" s="81"/>
      <c r="G76" s="10"/>
      <c r="H76" s="10"/>
      <c r="I76" s="10"/>
      <c r="J76" s="10"/>
      <c r="K76" s="10"/>
      <c r="L76" s="10"/>
    </row>
    <row r="77" spans="5:12" ht="12.75">
      <c r="E77" s="84"/>
      <c r="F77" s="81"/>
      <c r="G77" s="10"/>
      <c r="H77" s="10"/>
      <c r="I77" s="10"/>
      <c r="J77" s="10"/>
      <c r="K77" s="10"/>
      <c r="L77" s="10"/>
    </row>
    <row r="78" spans="5:12" ht="12.75">
      <c r="E78" s="84"/>
      <c r="F78" s="81"/>
      <c r="G78" s="10"/>
      <c r="H78" s="10"/>
      <c r="I78" s="10"/>
      <c r="J78" s="10"/>
      <c r="K78" s="10"/>
      <c r="L78" s="10"/>
    </row>
    <row r="79" spans="5:12" ht="12.75">
      <c r="E79" s="84"/>
      <c r="F79" s="81"/>
      <c r="G79" s="10"/>
      <c r="H79" s="10"/>
      <c r="I79" s="10"/>
      <c r="J79" s="10"/>
      <c r="K79" s="10"/>
      <c r="L79" s="10"/>
    </row>
    <row r="80" spans="5:12" ht="12.75">
      <c r="E80" s="84"/>
      <c r="F80" s="81"/>
      <c r="G80" s="10"/>
      <c r="H80" s="10"/>
      <c r="I80" s="10"/>
      <c r="J80" s="10"/>
      <c r="K80" s="10"/>
      <c r="L80" s="10"/>
    </row>
    <row r="81" spans="1:12" ht="12.75">
      <c r="A81" s="10"/>
      <c r="B81" s="10"/>
      <c r="C81" s="10"/>
      <c r="D81" s="111"/>
      <c r="E81" s="84"/>
      <c r="F81" s="81"/>
      <c r="G81" s="10"/>
      <c r="H81" s="10"/>
      <c r="I81" s="10"/>
      <c r="J81" s="10"/>
      <c r="K81" s="10"/>
      <c r="L81" s="10"/>
    </row>
    <row r="82" spans="1:12" ht="12.75">
      <c r="A82" s="10"/>
      <c r="B82" s="10"/>
      <c r="C82" s="10"/>
      <c r="D82" s="111"/>
      <c r="E82" s="84"/>
      <c r="F82" s="81"/>
      <c r="G82" s="10"/>
      <c r="H82" s="10"/>
      <c r="I82" s="10"/>
      <c r="J82" s="10"/>
      <c r="K82" s="10"/>
      <c r="L82" s="10"/>
    </row>
    <row r="83" ht="13.5" thickBot="1"/>
    <row r="84" spans="1:12" ht="13.5" thickBot="1">
      <c r="A84" s="238" t="s">
        <v>349</v>
      </c>
      <c r="B84" s="243"/>
      <c r="C84" s="243"/>
      <c r="D84" s="243"/>
      <c r="E84" s="243"/>
      <c r="F84" s="243"/>
      <c r="G84" s="243"/>
      <c r="H84" s="243"/>
      <c r="I84" s="243"/>
      <c r="J84" s="243"/>
      <c r="K84" s="243"/>
      <c r="L84" s="244"/>
    </row>
    <row r="85" spans="1:12" ht="12.75">
      <c r="A85" s="128" t="s">
        <v>304</v>
      </c>
      <c r="B85" s="129" t="s">
        <v>369</v>
      </c>
      <c r="C85" s="129" t="s">
        <v>322</v>
      </c>
      <c r="D85" s="130" t="s">
        <v>323</v>
      </c>
      <c r="E85" s="126" t="s">
        <v>333</v>
      </c>
      <c r="F85" s="127" t="s">
        <v>334</v>
      </c>
      <c r="G85" s="10"/>
      <c r="H85" s="128" t="s">
        <v>326</v>
      </c>
      <c r="I85" s="134"/>
      <c r="J85" s="130"/>
      <c r="K85" s="10"/>
      <c r="L85" s="63"/>
    </row>
    <row r="86" spans="1:12" ht="12.75">
      <c r="A86" s="118" t="s">
        <v>358</v>
      </c>
      <c r="B86" s="89" t="s">
        <v>373</v>
      </c>
      <c r="C86" s="89" t="s">
        <v>324</v>
      </c>
      <c r="D86" s="131">
        <v>30</v>
      </c>
      <c r="E86" s="112"/>
      <c r="F86" s="93"/>
      <c r="G86" s="10"/>
      <c r="H86" s="117" t="s">
        <v>304</v>
      </c>
      <c r="I86" s="88" t="s">
        <v>302</v>
      </c>
      <c r="J86" s="135" t="s">
        <v>323</v>
      </c>
      <c r="K86" s="98" t="s">
        <v>337</v>
      </c>
      <c r="L86" s="99" t="s">
        <v>338</v>
      </c>
    </row>
    <row r="87" spans="1:12" ht="12.75">
      <c r="A87" s="119"/>
      <c r="B87" s="90"/>
      <c r="C87" s="91" t="s">
        <v>325</v>
      </c>
      <c r="D87" s="132">
        <v>10</v>
      </c>
      <c r="E87" s="113"/>
      <c r="F87" s="94">
        <f>SUM((D87*10)/100)</f>
        <v>1</v>
      </c>
      <c r="G87" s="10"/>
      <c r="H87" s="118" t="s">
        <v>358</v>
      </c>
      <c r="I87" s="89" t="s">
        <v>379</v>
      </c>
      <c r="J87" s="131">
        <v>10</v>
      </c>
      <c r="K87" s="95"/>
      <c r="L87" s="94">
        <f>SUM((J87*10)/100)</f>
        <v>1</v>
      </c>
    </row>
    <row r="88" spans="1:12" ht="12.75">
      <c r="A88" s="119"/>
      <c r="B88" s="90"/>
      <c r="C88" s="91" t="s">
        <v>326</v>
      </c>
      <c r="D88" s="132">
        <v>10</v>
      </c>
      <c r="E88" s="113"/>
      <c r="F88" s="93"/>
      <c r="G88" s="10"/>
      <c r="H88" s="119"/>
      <c r="I88" s="91" t="s">
        <v>183</v>
      </c>
      <c r="J88" s="132"/>
      <c r="K88" s="95">
        <f>SUM((J88*10)/100)</f>
        <v>0</v>
      </c>
      <c r="L88" s="94"/>
    </row>
    <row r="89" spans="1:12" ht="12.75">
      <c r="A89" s="119"/>
      <c r="B89" s="89" t="s">
        <v>372</v>
      </c>
      <c r="C89" s="89" t="s">
        <v>324</v>
      </c>
      <c r="D89" s="131"/>
      <c r="E89" s="113"/>
      <c r="F89" s="93"/>
      <c r="G89" s="10"/>
      <c r="H89" s="118" t="s">
        <v>335</v>
      </c>
      <c r="I89" s="92"/>
      <c r="J89" s="131">
        <v>10</v>
      </c>
      <c r="K89" s="100"/>
      <c r="L89" s="101"/>
    </row>
    <row r="90" spans="1:12" ht="12.75">
      <c r="A90" s="119"/>
      <c r="B90" s="90"/>
      <c r="C90" s="91" t="s">
        <v>325</v>
      </c>
      <c r="D90" s="132"/>
      <c r="E90" s="114">
        <f>SUM((D90*10)/100)</f>
        <v>0</v>
      </c>
      <c r="F90" s="93"/>
      <c r="G90" s="10"/>
      <c r="H90" s="118" t="s">
        <v>359</v>
      </c>
      <c r="I90" s="89" t="s">
        <v>379</v>
      </c>
      <c r="J90" s="131">
        <v>8</v>
      </c>
      <c r="K90" s="95"/>
      <c r="L90" s="94">
        <f>SUM((J90*12.5)/100)</f>
        <v>1</v>
      </c>
    </row>
    <row r="91" spans="1:12" ht="12.75">
      <c r="A91" s="119"/>
      <c r="B91" s="90"/>
      <c r="C91" s="91" t="s">
        <v>326</v>
      </c>
      <c r="D91" s="132"/>
      <c r="E91" s="113"/>
      <c r="F91" s="96"/>
      <c r="G91" s="10"/>
      <c r="H91" s="119"/>
      <c r="I91" s="91" t="s">
        <v>183</v>
      </c>
      <c r="J91" s="132"/>
      <c r="K91" s="95">
        <f>SUM((J91*12.5)/100)</f>
        <v>0</v>
      </c>
      <c r="L91" s="94"/>
    </row>
    <row r="92" spans="1:12" ht="13.5" thickBot="1">
      <c r="A92" s="118" t="s">
        <v>327</v>
      </c>
      <c r="B92" s="92"/>
      <c r="C92" s="92"/>
      <c r="D92" s="131">
        <v>30</v>
      </c>
      <c r="E92" s="115"/>
      <c r="F92" s="93"/>
      <c r="G92" s="10"/>
      <c r="H92" s="121" t="s">
        <v>336</v>
      </c>
      <c r="I92" s="122"/>
      <c r="J92" s="133">
        <v>8</v>
      </c>
      <c r="K92" s="95"/>
      <c r="L92" s="101"/>
    </row>
    <row r="93" spans="1:12" ht="12.75">
      <c r="A93" s="118" t="s">
        <v>328</v>
      </c>
      <c r="B93" s="92"/>
      <c r="C93" s="92"/>
      <c r="D93" s="131">
        <v>10</v>
      </c>
      <c r="E93" s="112"/>
      <c r="F93" s="93"/>
      <c r="G93" s="10"/>
      <c r="K93" s="10"/>
      <c r="L93" s="63"/>
    </row>
    <row r="94" spans="1:12" ht="12.75">
      <c r="A94" s="118" t="s">
        <v>329</v>
      </c>
      <c r="B94" s="92"/>
      <c r="C94" s="92"/>
      <c r="D94" s="131">
        <v>10</v>
      </c>
      <c r="E94" s="112"/>
      <c r="F94" s="93"/>
      <c r="G94" s="10"/>
      <c r="K94" s="10"/>
      <c r="L94" s="63"/>
    </row>
    <row r="95" spans="1:12" ht="12.75">
      <c r="A95" s="118" t="s">
        <v>359</v>
      </c>
      <c r="B95" s="89" t="s">
        <v>373</v>
      </c>
      <c r="C95" s="89" t="s">
        <v>324</v>
      </c>
      <c r="D95" s="131">
        <v>24</v>
      </c>
      <c r="E95" s="112"/>
      <c r="F95" s="93"/>
      <c r="G95" s="10"/>
      <c r="K95" s="10"/>
      <c r="L95" s="63"/>
    </row>
    <row r="96" spans="1:12" ht="12.75">
      <c r="A96" s="119"/>
      <c r="B96" s="90"/>
      <c r="C96" s="91" t="s">
        <v>325</v>
      </c>
      <c r="D96" s="132">
        <v>8</v>
      </c>
      <c r="E96" s="10"/>
      <c r="F96" s="94">
        <f>SUM((D96*12.5)/100)</f>
        <v>1</v>
      </c>
      <c r="G96" s="10"/>
      <c r="K96" s="10"/>
      <c r="L96" s="63"/>
    </row>
    <row r="97" spans="1:12" ht="12.75">
      <c r="A97" s="119"/>
      <c r="B97" s="90"/>
      <c r="C97" s="91" t="s">
        <v>326</v>
      </c>
      <c r="D97" s="132">
        <v>8</v>
      </c>
      <c r="E97" s="113"/>
      <c r="F97" s="93"/>
      <c r="G97" s="10"/>
      <c r="K97" s="10"/>
      <c r="L97" s="63"/>
    </row>
    <row r="98" spans="1:12" ht="12.75">
      <c r="A98" s="119"/>
      <c r="B98" s="89" t="s">
        <v>372</v>
      </c>
      <c r="C98" s="89" t="s">
        <v>324</v>
      </c>
      <c r="D98" s="131"/>
      <c r="E98" s="112"/>
      <c r="F98" s="93"/>
      <c r="G98" s="10"/>
      <c r="K98" s="10"/>
      <c r="L98" s="63"/>
    </row>
    <row r="99" spans="1:12" ht="12.75">
      <c r="A99" s="119"/>
      <c r="B99" s="90"/>
      <c r="C99" s="91" t="s">
        <v>325</v>
      </c>
      <c r="D99" s="132"/>
      <c r="E99" s="114">
        <f>SUM((D99*12.5)/100)</f>
        <v>0</v>
      </c>
      <c r="F99" s="63"/>
      <c r="G99" s="10"/>
      <c r="H99" s="10"/>
      <c r="I99" s="10"/>
      <c r="J99" s="10"/>
      <c r="K99" s="10"/>
      <c r="L99" s="63"/>
    </row>
    <row r="100" spans="1:12" ht="12.75">
      <c r="A100" s="119"/>
      <c r="B100" s="90"/>
      <c r="C100" s="91" t="s">
        <v>326</v>
      </c>
      <c r="D100" s="132"/>
      <c r="E100" s="113"/>
      <c r="F100" s="93"/>
      <c r="G100" s="10"/>
      <c r="H100" s="10"/>
      <c r="I100" s="10"/>
      <c r="J100" s="10"/>
      <c r="K100" s="10"/>
      <c r="L100" s="63"/>
    </row>
    <row r="101" spans="1:12" ht="12.75">
      <c r="A101" s="118" t="s">
        <v>330</v>
      </c>
      <c r="B101" s="92"/>
      <c r="C101" s="92"/>
      <c r="D101" s="131">
        <v>24</v>
      </c>
      <c r="E101" s="112"/>
      <c r="F101" s="93"/>
      <c r="G101" s="10"/>
      <c r="H101" s="10"/>
      <c r="I101" s="10"/>
      <c r="J101" s="10"/>
      <c r="K101" s="10"/>
      <c r="L101" s="63"/>
    </row>
    <row r="102" spans="1:12" ht="12.75">
      <c r="A102" s="118" t="s">
        <v>331</v>
      </c>
      <c r="B102" s="92"/>
      <c r="C102" s="92"/>
      <c r="D102" s="131">
        <v>8</v>
      </c>
      <c r="E102" s="113"/>
      <c r="F102" s="93"/>
      <c r="G102" s="10"/>
      <c r="H102" s="10"/>
      <c r="I102" s="10"/>
      <c r="J102" s="10"/>
      <c r="K102" s="10"/>
      <c r="L102" s="63"/>
    </row>
    <row r="103" spans="1:12" ht="13.5" thickBot="1">
      <c r="A103" s="121" t="s">
        <v>332</v>
      </c>
      <c r="B103" s="122"/>
      <c r="C103" s="122"/>
      <c r="D103" s="133">
        <v>8</v>
      </c>
      <c r="E103" s="116"/>
      <c r="F103" s="97"/>
      <c r="G103" s="17"/>
      <c r="H103" s="17"/>
      <c r="I103" s="17"/>
      <c r="J103" s="17"/>
      <c r="K103" s="17"/>
      <c r="L103" s="65"/>
    </row>
    <row r="104" spans="5:12" ht="12.75">
      <c r="E104" s="84"/>
      <c r="F104" s="81"/>
      <c r="G104" s="10"/>
      <c r="H104" s="10"/>
      <c r="I104" s="10"/>
      <c r="J104" s="10"/>
      <c r="K104" s="10"/>
      <c r="L104" s="10"/>
    </row>
    <row r="105" spans="5:12" ht="12.75">
      <c r="E105" s="84"/>
      <c r="F105" s="81"/>
      <c r="G105" s="10"/>
      <c r="H105" s="10"/>
      <c r="I105" s="10"/>
      <c r="J105" s="10"/>
      <c r="K105" s="10"/>
      <c r="L105" s="10"/>
    </row>
    <row r="106" spans="5:12" ht="12.75">
      <c r="E106" s="84"/>
      <c r="F106" s="81"/>
      <c r="G106" s="10"/>
      <c r="H106" s="10"/>
      <c r="I106" s="10"/>
      <c r="J106" s="10"/>
      <c r="K106" s="10"/>
      <c r="L106" s="10"/>
    </row>
    <row r="107" spans="5:12" ht="12.75">
      <c r="E107" s="84"/>
      <c r="F107" s="81"/>
      <c r="G107" s="10"/>
      <c r="H107" s="10"/>
      <c r="I107" s="10"/>
      <c r="J107" s="10"/>
      <c r="K107" s="10"/>
      <c r="L107" s="10"/>
    </row>
    <row r="108" spans="5:12" ht="12.75">
      <c r="E108" s="84"/>
      <c r="F108" s="81"/>
      <c r="G108" s="10"/>
      <c r="H108" s="10"/>
      <c r="I108" s="10"/>
      <c r="J108" s="10"/>
      <c r="K108" s="10"/>
      <c r="L108" s="10"/>
    </row>
    <row r="109" spans="5:12" ht="12.75">
      <c r="E109" s="84"/>
      <c r="F109" s="81"/>
      <c r="G109" s="10"/>
      <c r="H109" s="10"/>
      <c r="I109" s="10"/>
      <c r="J109" s="10"/>
      <c r="K109" s="10"/>
      <c r="L109" s="10"/>
    </row>
    <row r="110" spans="5:12" ht="12.75">
      <c r="E110" s="84"/>
      <c r="F110" s="81"/>
      <c r="G110" s="10"/>
      <c r="H110" s="10"/>
      <c r="I110" s="10"/>
      <c r="J110" s="10"/>
      <c r="K110" s="10"/>
      <c r="L110" s="10"/>
    </row>
    <row r="111" spans="5:12" ht="12.75">
      <c r="E111" s="84"/>
      <c r="F111" s="81"/>
      <c r="G111" s="10"/>
      <c r="H111" s="10"/>
      <c r="I111" s="10"/>
      <c r="J111" s="10"/>
      <c r="K111" s="10"/>
      <c r="L111" s="10"/>
    </row>
    <row r="112" spans="5:12" ht="12.75">
      <c r="E112" s="84"/>
      <c r="F112" s="81"/>
      <c r="G112" s="10"/>
      <c r="H112" s="10"/>
      <c r="I112" s="10"/>
      <c r="J112" s="10"/>
      <c r="K112" s="10"/>
      <c r="L112" s="10"/>
    </row>
    <row r="113" spans="5:12" ht="12.75">
      <c r="E113" s="84"/>
      <c r="F113" s="81"/>
      <c r="G113" s="10"/>
      <c r="H113" s="10"/>
      <c r="I113" s="10"/>
      <c r="J113" s="10"/>
      <c r="K113" s="10"/>
      <c r="L113" s="10"/>
    </row>
    <row r="114" spans="5:12" ht="12.75">
      <c r="E114" s="84"/>
      <c r="F114" s="81"/>
      <c r="G114" s="10"/>
      <c r="H114" s="10"/>
      <c r="I114" s="10"/>
      <c r="J114" s="10"/>
      <c r="K114" s="10"/>
      <c r="L114" s="10"/>
    </row>
    <row r="115" spans="5:12" ht="12.75">
      <c r="E115" s="84"/>
      <c r="F115" s="81"/>
      <c r="G115" s="10"/>
      <c r="H115" s="10"/>
      <c r="I115" s="10"/>
      <c r="J115" s="10"/>
      <c r="K115" s="10"/>
      <c r="L115" s="10"/>
    </row>
    <row r="116" spans="5:12" ht="12.75">
      <c r="E116" s="84"/>
      <c r="F116" s="81"/>
      <c r="G116" s="10"/>
      <c r="H116" s="10"/>
      <c r="I116" s="10"/>
      <c r="J116" s="10"/>
      <c r="K116" s="10"/>
      <c r="L116" s="10"/>
    </row>
    <row r="117" spans="5:12" ht="12.75">
      <c r="E117" s="84"/>
      <c r="F117" s="81"/>
      <c r="G117" s="10"/>
      <c r="H117" s="10"/>
      <c r="I117" s="10"/>
      <c r="J117" s="10"/>
      <c r="K117" s="10"/>
      <c r="L117" s="10"/>
    </row>
    <row r="118" spans="5:12" ht="12.75">
      <c r="E118" s="84"/>
      <c r="F118" s="81"/>
      <c r="G118" s="10"/>
      <c r="H118" s="10"/>
      <c r="I118" s="10"/>
      <c r="J118" s="10"/>
      <c r="K118" s="10"/>
      <c r="L118" s="10"/>
    </row>
    <row r="119" spans="5:12" ht="12.75">
      <c r="E119" s="84"/>
      <c r="F119" s="81"/>
      <c r="G119" s="10"/>
      <c r="H119" s="10"/>
      <c r="I119" s="10"/>
      <c r="J119" s="10"/>
      <c r="K119" s="10"/>
      <c r="L119" s="10"/>
    </row>
    <row r="120" spans="5:12" ht="12.75">
      <c r="E120" s="84"/>
      <c r="F120" s="81"/>
      <c r="G120" s="10"/>
      <c r="H120" s="10"/>
      <c r="I120" s="10"/>
      <c r="J120" s="10"/>
      <c r="K120" s="10"/>
      <c r="L120" s="10"/>
    </row>
    <row r="121" spans="5:12" ht="12.75">
      <c r="E121" s="84"/>
      <c r="F121" s="81"/>
      <c r="G121" s="10"/>
      <c r="H121" s="10"/>
      <c r="I121" s="10"/>
      <c r="J121" s="10"/>
      <c r="K121" s="10"/>
      <c r="L121" s="10"/>
    </row>
    <row r="122" spans="1:12" ht="12.75">
      <c r="A122" s="10"/>
      <c r="B122" s="10"/>
      <c r="C122" s="10"/>
      <c r="D122" s="111"/>
      <c r="E122" s="84"/>
      <c r="F122" s="81"/>
      <c r="G122" s="10"/>
      <c r="H122" s="10"/>
      <c r="I122" s="10"/>
      <c r="J122" s="10"/>
      <c r="K122" s="10"/>
      <c r="L122" s="10"/>
    </row>
    <row r="123" spans="5:12" ht="12.75">
      <c r="E123" s="84"/>
      <c r="F123" s="81"/>
      <c r="G123" s="10"/>
      <c r="H123" s="10"/>
      <c r="I123" s="10"/>
      <c r="J123" s="10"/>
      <c r="K123" s="10"/>
      <c r="L123" s="10"/>
    </row>
    <row r="124" ht="13.5" thickBot="1"/>
    <row r="125" spans="1:12" ht="13.5" thickBot="1">
      <c r="A125" s="238" t="s">
        <v>350</v>
      </c>
      <c r="B125" s="243"/>
      <c r="C125" s="243"/>
      <c r="D125" s="243"/>
      <c r="E125" s="243"/>
      <c r="F125" s="243"/>
      <c r="G125" s="243"/>
      <c r="H125" s="243"/>
      <c r="I125" s="243"/>
      <c r="J125" s="243"/>
      <c r="K125" s="243"/>
      <c r="L125" s="244"/>
    </row>
    <row r="126" spans="1:12" ht="12.75">
      <c r="A126" s="117" t="s">
        <v>304</v>
      </c>
      <c r="B126" s="88" t="s">
        <v>369</v>
      </c>
      <c r="C126" s="88" t="s">
        <v>322</v>
      </c>
      <c r="D126" s="135" t="s">
        <v>323</v>
      </c>
      <c r="E126" s="126" t="s">
        <v>333</v>
      </c>
      <c r="F126" s="127" t="s">
        <v>334</v>
      </c>
      <c r="G126" s="10"/>
      <c r="H126" s="117" t="s">
        <v>326</v>
      </c>
      <c r="I126" s="92"/>
      <c r="J126" s="135"/>
      <c r="K126" s="10"/>
      <c r="L126" s="63"/>
    </row>
    <row r="127" spans="1:12" ht="12.75">
      <c r="A127" s="118" t="s">
        <v>358</v>
      </c>
      <c r="B127" s="89" t="s">
        <v>373</v>
      </c>
      <c r="C127" s="89" t="s">
        <v>324</v>
      </c>
      <c r="D127" s="131">
        <v>6</v>
      </c>
      <c r="E127" s="112"/>
      <c r="F127" s="93"/>
      <c r="G127" s="10"/>
      <c r="H127" s="117" t="s">
        <v>304</v>
      </c>
      <c r="I127" s="88" t="s">
        <v>302</v>
      </c>
      <c r="J127" s="135" t="s">
        <v>323</v>
      </c>
      <c r="K127" s="98" t="s">
        <v>337</v>
      </c>
      <c r="L127" s="99" t="s">
        <v>338</v>
      </c>
    </row>
    <row r="128" spans="1:12" ht="12.75">
      <c r="A128" s="119"/>
      <c r="B128" s="90"/>
      <c r="C128" s="91" t="s">
        <v>325</v>
      </c>
      <c r="D128" s="132">
        <v>2</v>
      </c>
      <c r="E128" s="113"/>
      <c r="F128" s="94">
        <f>SUM((D128*50)/100)</f>
        <v>1</v>
      </c>
      <c r="G128" s="10"/>
      <c r="H128" s="118" t="s">
        <v>358</v>
      </c>
      <c r="I128" s="89" t="s">
        <v>379</v>
      </c>
      <c r="J128" s="131">
        <v>2</v>
      </c>
      <c r="K128" s="95"/>
      <c r="L128" s="94">
        <f>SUM((J128*50)/100)</f>
        <v>1</v>
      </c>
    </row>
    <row r="129" spans="1:12" ht="12.75">
      <c r="A129" s="119"/>
      <c r="B129" s="90"/>
      <c r="C129" s="91" t="s">
        <v>326</v>
      </c>
      <c r="D129" s="132">
        <v>2</v>
      </c>
      <c r="E129" s="113"/>
      <c r="F129" s="93"/>
      <c r="G129" s="10"/>
      <c r="H129" s="119"/>
      <c r="I129" s="91" t="s">
        <v>183</v>
      </c>
      <c r="J129" s="132"/>
      <c r="K129" s="95">
        <f>SUM((J129*50)/100)</f>
        <v>0</v>
      </c>
      <c r="L129" s="94"/>
    </row>
    <row r="130" spans="1:12" ht="12.75">
      <c r="A130" s="119"/>
      <c r="B130" s="89" t="s">
        <v>372</v>
      </c>
      <c r="C130" s="89" t="s">
        <v>324</v>
      </c>
      <c r="D130" s="131"/>
      <c r="E130" s="113"/>
      <c r="F130" s="93"/>
      <c r="G130" s="10"/>
      <c r="H130" s="118" t="s">
        <v>335</v>
      </c>
      <c r="I130" s="92"/>
      <c r="J130" s="131">
        <v>2</v>
      </c>
      <c r="K130" s="100"/>
      <c r="L130" s="101"/>
    </row>
    <row r="131" spans="1:12" ht="12.75">
      <c r="A131" s="119"/>
      <c r="B131" s="90"/>
      <c r="C131" s="91" t="s">
        <v>325</v>
      </c>
      <c r="D131" s="132"/>
      <c r="E131" s="114">
        <f>SUM((D131*50)/100)</f>
        <v>0</v>
      </c>
      <c r="F131" s="93"/>
      <c r="G131" s="10"/>
      <c r="H131" s="118" t="s">
        <v>359</v>
      </c>
      <c r="I131" s="89" t="s">
        <v>379</v>
      </c>
      <c r="J131" s="131">
        <v>10</v>
      </c>
      <c r="K131" s="95"/>
      <c r="L131" s="94">
        <f>SUM((J131*10)/100)</f>
        <v>1</v>
      </c>
    </row>
    <row r="132" spans="1:12" ht="12.75">
      <c r="A132" s="119"/>
      <c r="B132" s="90"/>
      <c r="C132" s="91" t="s">
        <v>326</v>
      </c>
      <c r="D132" s="132"/>
      <c r="E132" s="113"/>
      <c r="F132" s="96"/>
      <c r="G132" s="10"/>
      <c r="H132" s="119"/>
      <c r="I132" s="91" t="s">
        <v>183</v>
      </c>
      <c r="J132" s="132"/>
      <c r="K132" s="95">
        <f>SUM((J132*10)/100)</f>
        <v>0</v>
      </c>
      <c r="L132" s="94"/>
    </row>
    <row r="133" spans="1:12" ht="13.5" thickBot="1">
      <c r="A133" s="118" t="s">
        <v>327</v>
      </c>
      <c r="B133" s="92"/>
      <c r="C133" s="92"/>
      <c r="D133" s="131">
        <v>6</v>
      </c>
      <c r="E133" s="115"/>
      <c r="F133" s="93"/>
      <c r="G133" s="10"/>
      <c r="H133" s="121" t="s">
        <v>336</v>
      </c>
      <c r="I133" s="122"/>
      <c r="J133" s="133">
        <v>10</v>
      </c>
      <c r="K133" s="95"/>
      <c r="L133" s="101"/>
    </row>
    <row r="134" spans="1:12" ht="12.75">
      <c r="A134" s="118" t="s">
        <v>328</v>
      </c>
      <c r="B134" s="92"/>
      <c r="C134" s="92"/>
      <c r="D134" s="131">
        <v>2</v>
      </c>
      <c r="E134" s="112"/>
      <c r="F134" s="93"/>
      <c r="G134" s="10"/>
      <c r="K134" s="10"/>
      <c r="L134" s="63"/>
    </row>
    <row r="135" spans="1:12" ht="12.75">
      <c r="A135" s="118" t="s">
        <v>329</v>
      </c>
      <c r="B135" s="92"/>
      <c r="C135" s="92"/>
      <c r="D135" s="131">
        <v>2</v>
      </c>
      <c r="E135" s="112"/>
      <c r="F135" s="93"/>
      <c r="G135" s="10"/>
      <c r="K135" s="10"/>
      <c r="L135" s="63"/>
    </row>
    <row r="136" spans="1:12" ht="12.75">
      <c r="A136" s="118" t="s">
        <v>359</v>
      </c>
      <c r="B136" s="89" t="s">
        <v>373</v>
      </c>
      <c r="C136" s="89" t="s">
        <v>324</v>
      </c>
      <c r="D136" s="131">
        <v>30</v>
      </c>
      <c r="E136" s="112"/>
      <c r="F136" s="93"/>
      <c r="G136" s="10"/>
      <c r="K136" s="10"/>
      <c r="L136" s="63"/>
    </row>
    <row r="137" spans="1:12" ht="12.75">
      <c r="A137" s="119"/>
      <c r="B137" s="90"/>
      <c r="C137" s="91" t="s">
        <v>325</v>
      </c>
      <c r="D137" s="132">
        <v>10</v>
      </c>
      <c r="E137" s="10"/>
      <c r="F137" s="94">
        <f>SUM((D137*10)/100)</f>
        <v>1</v>
      </c>
      <c r="G137" s="10"/>
      <c r="H137" s="10"/>
      <c r="I137" s="10"/>
      <c r="J137" s="10"/>
      <c r="K137" s="10"/>
      <c r="L137" s="63"/>
    </row>
    <row r="138" spans="1:12" ht="12.75">
      <c r="A138" s="119"/>
      <c r="B138" s="90"/>
      <c r="C138" s="91" t="s">
        <v>326</v>
      </c>
      <c r="D138" s="132">
        <v>10</v>
      </c>
      <c r="E138" s="113"/>
      <c r="F138" s="93"/>
      <c r="G138" s="10">
        <f>100/8</f>
        <v>12.5</v>
      </c>
      <c r="H138" s="10"/>
      <c r="I138" s="10"/>
      <c r="J138" s="10"/>
      <c r="K138" s="10"/>
      <c r="L138" s="63"/>
    </row>
    <row r="139" spans="1:12" ht="12.75">
      <c r="A139" s="119"/>
      <c r="B139" s="89" t="s">
        <v>372</v>
      </c>
      <c r="C139" s="89" t="s">
        <v>324</v>
      </c>
      <c r="D139" s="131"/>
      <c r="E139" s="112"/>
      <c r="F139" s="93"/>
      <c r="G139" s="10"/>
      <c r="H139" s="10"/>
      <c r="I139" s="10"/>
      <c r="J139" s="10"/>
      <c r="K139" s="10"/>
      <c r="L139" s="63"/>
    </row>
    <row r="140" spans="1:12" ht="12.75">
      <c r="A140" s="119"/>
      <c r="B140" s="90"/>
      <c r="C140" s="91" t="s">
        <v>325</v>
      </c>
      <c r="D140" s="132"/>
      <c r="E140" s="114">
        <f>SUM((D140*10)/100)</f>
        <v>0</v>
      </c>
      <c r="F140" s="63"/>
      <c r="G140" s="10"/>
      <c r="H140" s="10"/>
      <c r="I140" s="10"/>
      <c r="J140" s="10"/>
      <c r="K140" s="10"/>
      <c r="L140" s="63"/>
    </row>
    <row r="141" spans="1:12" ht="12.75">
      <c r="A141" s="119"/>
      <c r="B141" s="90"/>
      <c r="C141" s="91" t="s">
        <v>326</v>
      </c>
      <c r="D141" s="132"/>
      <c r="E141" s="113"/>
      <c r="F141" s="93"/>
      <c r="G141" s="10"/>
      <c r="H141" s="10"/>
      <c r="I141" s="10"/>
      <c r="J141" s="10"/>
      <c r="K141" s="10"/>
      <c r="L141" s="63"/>
    </row>
    <row r="142" spans="1:12" ht="12.75">
      <c r="A142" s="118" t="s">
        <v>330</v>
      </c>
      <c r="B142" s="92"/>
      <c r="C142" s="92"/>
      <c r="D142" s="131">
        <v>30</v>
      </c>
      <c r="E142" s="112"/>
      <c r="F142" s="93"/>
      <c r="G142" s="10"/>
      <c r="H142" s="10"/>
      <c r="I142" s="10"/>
      <c r="J142" s="10"/>
      <c r="K142" s="10"/>
      <c r="L142" s="63"/>
    </row>
    <row r="143" spans="1:12" ht="12.75">
      <c r="A143" s="118" t="s">
        <v>331</v>
      </c>
      <c r="B143" s="92"/>
      <c r="C143" s="92"/>
      <c r="D143" s="131">
        <v>10</v>
      </c>
      <c r="E143" s="113"/>
      <c r="F143" s="93"/>
      <c r="G143" s="10"/>
      <c r="H143" s="10"/>
      <c r="I143" s="10"/>
      <c r="J143" s="10"/>
      <c r="K143" s="10"/>
      <c r="L143" s="63"/>
    </row>
    <row r="144" spans="1:12" ht="13.5" thickBot="1">
      <c r="A144" s="121" t="s">
        <v>332</v>
      </c>
      <c r="B144" s="122"/>
      <c r="C144" s="122"/>
      <c r="D144" s="133">
        <v>10</v>
      </c>
      <c r="E144" s="116"/>
      <c r="F144" s="97"/>
      <c r="G144" s="17"/>
      <c r="H144" s="17"/>
      <c r="I144" s="17"/>
      <c r="J144" s="17"/>
      <c r="K144" s="17"/>
      <c r="L144" s="65"/>
    </row>
    <row r="145" spans="5:12" ht="12.75">
      <c r="E145" s="84"/>
      <c r="F145" s="81"/>
      <c r="G145" s="10"/>
      <c r="H145" s="10"/>
      <c r="I145" s="10"/>
      <c r="J145" s="10"/>
      <c r="K145" s="10"/>
      <c r="L145" s="10"/>
    </row>
    <row r="146" spans="5:12" ht="12.75">
      <c r="E146" s="84"/>
      <c r="F146" s="81"/>
      <c r="G146" s="10"/>
      <c r="H146" s="10"/>
      <c r="I146" s="10"/>
      <c r="J146" s="10"/>
      <c r="K146" s="10"/>
      <c r="L146" s="10"/>
    </row>
    <row r="147" spans="5:12" ht="12.75">
      <c r="E147" s="84"/>
      <c r="F147" s="81"/>
      <c r="G147" s="10"/>
      <c r="H147" s="10"/>
      <c r="I147" s="10"/>
      <c r="J147" s="10"/>
      <c r="K147" s="10"/>
      <c r="L147" s="10"/>
    </row>
    <row r="148" spans="5:12" ht="12.75">
      <c r="E148" s="84"/>
      <c r="F148" s="81"/>
      <c r="G148" s="10"/>
      <c r="H148" s="10"/>
      <c r="I148" s="10"/>
      <c r="J148" s="10"/>
      <c r="K148" s="10"/>
      <c r="L148" s="10"/>
    </row>
    <row r="149" spans="5:12" ht="12.75">
      <c r="E149" s="84"/>
      <c r="F149" s="81"/>
      <c r="G149" s="10"/>
      <c r="H149" s="10"/>
      <c r="I149" s="10"/>
      <c r="J149" s="10"/>
      <c r="K149" s="10"/>
      <c r="L149" s="10"/>
    </row>
    <row r="150" spans="5:12" ht="12.75">
      <c r="E150" s="84"/>
      <c r="F150" s="81"/>
      <c r="G150" s="10"/>
      <c r="H150" s="10"/>
      <c r="I150" s="10"/>
      <c r="J150" s="10"/>
      <c r="K150" s="10"/>
      <c r="L150" s="10"/>
    </row>
    <row r="151" spans="5:12" ht="12.75">
      <c r="E151" s="84"/>
      <c r="F151" s="81"/>
      <c r="G151" s="10"/>
      <c r="H151" s="10"/>
      <c r="I151" s="10"/>
      <c r="J151" s="10"/>
      <c r="K151" s="10"/>
      <c r="L151" s="10"/>
    </row>
    <row r="152" spans="5:12" ht="12.75">
      <c r="E152" s="84"/>
      <c r="F152" s="81"/>
      <c r="G152" s="10"/>
      <c r="H152" s="10"/>
      <c r="I152" s="10"/>
      <c r="J152" s="10"/>
      <c r="K152" s="10"/>
      <c r="L152" s="10"/>
    </row>
    <row r="153" spans="5:12" ht="12.75">
      <c r="E153" s="84"/>
      <c r="F153" s="81"/>
      <c r="G153" s="10"/>
      <c r="H153" s="10"/>
      <c r="I153" s="10"/>
      <c r="J153" s="10"/>
      <c r="K153" s="10"/>
      <c r="L153" s="10"/>
    </row>
    <row r="154" spans="1:12" ht="12.75">
      <c r="A154" s="10"/>
      <c r="B154" s="10"/>
      <c r="C154" s="10"/>
      <c r="D154" s="111"/>
      <c r="E154" s="84"/>
      <c r="F154" s="81"/>
      <c r="G154" s="10"/>
      <c r="H154" s="10"/>
      <c r="I154" s="10"/>
      <c r="J154" s="10"/>
      <c r="K154" s="10"/>
      <c r="L154" s="10"/>
    </row>
    <row r="155" spans="1:12" ht="12.75">
      <c r="A155" s="10"/>
      <c r="B155" s="10"/>
      <c r="C155" s="10"/>
      <c r="D155" s="111"/>
      <c r="E155" s="84"/>
      <c r="F155" s="81"/>
      <c r="G155" s="10"/>
      <c r="H155" s="10"/>
      <c r="I155" s="10"/>
      <c r="J155" s="10"/>
      <c r="K155" s="10"/>
      <c r="L155" s="10"/>
    </row>
    <row r="156" spans="1:12" ht="12.75">
      <c r="A156" s="10"/>
      <c r="B156" s="10"/>
      <c r="C156" s="10"/>
      <c r="D156" s="111"/>
      <c r="E156" s="84"/>
      <c r="F156" s="81"/>
      <c r="G156" s="10"/>
      <c r="H156" s="10"/>
      <c r="I156" s="10"/>
      <c r="J156" s="10"/>
      <c r="K156" s="10"/>
      <c r="L156" s="10"/>
    </row>
    <row r="157" spans="1:12" ht="12.75">
      <c r="A157" s="10"/>
      <c r="B157" s="10"/>
      <c r="C157" s="10"/>
      <c r="D157" s="111"/>
      <c r="E157" s="84"/>
      <c r="F157" s="81"/>
      <c r="G157" s="10"/>
      <c r="H157" s="10"/>
      <c r="I157" s="10"/>
      <c r="J157" s="10"/>
      <c r="K157" s="10"/>
      <c r="L157" s="10"/>
    </row>
    <row r="158" spans="1:12" ht="12.75">
      <c r="A158" s="10"/>
      <c r="B158" s="10"/>
      <c r="C158" s="10"/>
      <c r="D158" s="111"/>
      <c r="E158" s="84"/>
      <c r="F158" s="81"/>
      <c r="G158" s="10"/>
      <c r="H158" s="10"/>
      <c r="I158" s="10"/>
      <c r="J158" s="10"/>
      <c r="K158" s="10"/>
      <c r="L158" s="10"/>
    </row>
    <row r="159" spans="1:12" ht="12.75">
      <c r="A159" s="10"/>
      <c r="B159" s="10"/>
      <c r="C159" s="10"/>
      <c r="D159" s="111"/>
      <c r="E159" s="84"/>
      <c r="F159" s="81"/>
      <c r="G159" s="10"/>
      <c r="H159" s="10"/>
      <c r="I159" s="10"/>
      <c r="J159" s="10"/>
      <c r="K159" s="10"/>
      <c r="L159" s="10"/>
    </row>
    <row r="160" spans="1:12" ht="12.75">
      <c r="A160" s="10"/>
      <c r="B160" s="10"/>
      <c r="C160" s="10"/>
      <c r="D160" s="111"/>
      <c r="E160" s="84"/>
      <c r="F160" s="81"/>
      <c r="G160" s="10"/>
      <c r="H160" s="10"/>
      <c r="I160" s="10"/>
      <c r="J160" s="10"/>
      <c r="K160" s="10"/>
      <c r="L160" s="10"/>
    </row>
    <row r="161" spans="1:12" ht="12.75">
      <c r="A161" s="10"/>
      <c r="B161" s="10"/>
      <c r="C161" s="10"/>
      <c r="D161" s="111"/>
      <c r="E161" s="84"/>
      <c r="F161" s="81"/>
      <c r="G161" s="10"/>
      <c r="H161" s="10"/>
      <c r="I161" s="10"/>
      <c r="J161" s="10"/>
      <c r="K161" s="10"/>
      <c r="L161" s="10"/>
    </row>
    <row r="162" spans="1:12" ht="12.75">
      <c r="A162" s="10"/>
      <c r="B162" s="10"/>
      <c r="C162" s="10"/>
      <c r="D162" s="111"/>
      <c r="E162" s="84"/>
      <c r="F162" s="81"/>
      <c r="G162" s="10"/>
      <c r="H162" s="10"/>
      <c r="I162" s="10"/>
      <c r="J162" s="10"/>
      <c r="K162" s="10"/>
      <c r="L162" s="10"/>
    </row>
    <row r="163" spans="1:12" ht="12.75">
      <c r="A163" s="10"/>
      <c r="B163" s="10"/>
      <c r="C163" s="10"/>
      <c r="D163" s="111"/>
      <c r="E163" s="84"/>
      <c r="F163" s="81"/>
      <c r="G163" s="10"/>
      <c r="H163" s="10"/>
      <c r="I163" s="10"/>
      <c r="J163" s="10"/>
      <c r="K163" s="10"/>
      <c r="L163" s="10"/>
    </row>
    <row r="164" spans="1:12" ht="12.75">
      <c r="A164" s="10"/>
      <c r="B164" s="10"/>
      <c r="C164" s="10"/>
      <c r="D164" s="111"/>
      <c r="E164" s="84"/>
      <c r="F164" s="81"/>
      <c r="G164" s="10"/>
      <c r="H164" s="10"/>
      <c r="I164" s="10"/>
      <c r="J164" s="10"/>
      <c r="K164" s="10"/>
      <c r="L164" s="10"/>
    </row>
    <row r="165" ht="13.5" thickBot="1"/>
    <row r="166" spans="1:12" ht="13.5" thickBot="1">
      <c r="A166" s="238" t="s">
        <v>351</v>
      </c>
      <c r="B166" s="239"/>
      <c r="C166" s="239"/>
      <c r="D166" s="239"/>
      <c r="E166" s="239"/>
      <c r="F166" s="239"/>
      <c r="G166" s="239"/>
      <c r="H166" s="239"/>
      <c r="I166" s="239"/>
      <c r="J166" s="239"/>
      <c r="K166" s="239"/>
      <c r="L166" s="240"/>
    </row>
    <row r="167" spans="1:12" ht="12.75">
      <c r="A167" s="117" t="s">
        <v>304</v>
      </c>
      <c r="B167" s="88" t="s">
        <v>369</v>
      </c>
      <c r="C167" s="88" t="s">
        <v>322</v>
      </c>
      <c r="D167" s="135" t="s">
        <v>323</v>
      </c>
      <c r="E167" s="126" t="s">
        <v>333</v>
      </c>
      <c r="F167" s="127" t="s">
        <v>334</v>
      </c>
      <c r="G167" s="10"/>
      <c r="H167" s="117" t="s">
        <v>326</v>
      </c>
      <c r="I167" s="92"/>
      <c r="J167" s="135"/>
      <c r="K167" s="10"/>
      <c r="L167" s="63"/>
    </row>
    <row r="168" spans="1:12" ht="12.75">
      <c r="A168" s="118" t="s">
        <v>358</v>
      </c>
      <c r="B168" s="89" t="s">
        <v>373</v>
      </c>
      <c r="C168" s="89" t="s">
        <v>324</v>
      </c>
      <c r="D168" s="131">
        <v>15</v>
      </c>
      <c r="E168" s="112"/>
      <c r="F168" s="93"/>
      <c r="G168" s="10"/>
      <c r="H168" s="117" t="s">
        <v>304</v>
      </c>
      <c r="I168" s="88" t="s">
        <v>302</v>
      </c>
      <c r="J168" s="135" t="s">
        <v>323</v>
      </c>
      <c r="K168" s="98" t="s">
        <v>337</v>
      </c>
      <c r="L168" s="99" t="s">
        <v>338</v>
      </c>
    </row>
    <row r="169" spans="1:12" ht="12.75">
      <c r="A169" s="119"/>
      <c r="B169" s="90"/>
      <c r="C169" s="91" t="s">
        <v>325</v>
      </c>
      <c r="D169" s="132">
        <v>5</v>
      </c>
      <c r="E169" s="113"/>
      <c r="F169" s="94">
        <f>SUM((D169*20)/100)</f>
        <v>1</v>
      </c>
      <c r="G169" s="10"/>
      <c r="H169" s="118" t="s">
        <v>358</v>
      </c>
      <c r="I169" s="89" t="s">
        <v>379</v>
      </c>
      <c r="J169" s="131">
        <v>5</v>
      </c>
      <c r="K169" s="95"/>
      <c r="L169" s="94">
        <f>SUM((J169*20)/100)</f>
        <v>1</v>
      </c>
    </row>
    <row r="170" spans="1:12" ht="12.75">
      <c r="A170" s="119"/>
      <c r="B170" s="90"/>
      <c r="C170" s="91" t="s">
        <v>326</v>
      </c>
      <c r="D170" s="132">
        <v>5</v>
      </c>
      <c r="E170" s="113"/>
      <c r="F170" s="93"/>
      <c r="G170" s="10"/>
      <c r="H170" s="119"/>
      <c r="I170" s="91" t="s">
        <v>183</v>
      </c>
      <c r="J170" s="132"/>
      <c r="K170" s="95">
        <f>SUM((J170*20)/100)</f>
        <v>0</v>
      </c>
      <c r="L170" s="94"/>
    </row>
    <row r="171" spans="1:12" ht="12.75">
      <c r="A171" s="119"/>
      <c r="B171" s="89" t="s">
        <v>372</v>
      </c>
      <c r="C171" s="89" t="s">
        <v>324</v>
      </c>
      <c r="D171" s="131"/>
      <c r="E171" s="113"/>
      <c r="F171" s="93"/>
      <c r="G171" s="10"/>
      <c r="H171" s="118" t="s">
        <v>335</v>
      </c>
      <c r="I171" s="92"/>
      <c r="J171" s="131">
        <v>5</v>
      </c>
      <c r="K171" s="100"/>
      <c r="L171" s="101"/>
    </row>
    <row r="172" spans="1:12" ht="12.75">
      <c r="A172" s="119"/>
      <c r="B172" s="90"/>
      <c r="C172" s="91" t="s">
        <v>325</v>
      </c>
      <c r="D172" s="132"/>
      <c r="E172" s="114">
        <f>SUM((D172*20)/100)</f>
        <v>0</v>
      </c>
      <c r="F172" s="93"/>
      <c r="G172" s="10"/>
      <c r="H172" s="118" t="s">
        <v>359</v>
      </c>
      <c r="I172" s="89" t="s">
        <v>379</v>
      </c>
      <c r="J172" s="131">
        <v>7</v>
      </c>
      <c r="K172" s="95"/>
      <c r="L172" s="94">
        <f>SUM((J172*14.286)/100)</f>
        <v>1.00002</v>
      </c>
    </row>
    <row r="173" spans="1:12" ht="12.75">
      <c r="A173" s="119"/>
      <c r="B173" s="90"/>
      <c r="C173" s="91" t="s">
        <v>326</v>
      </c>
      <c r="D173" s="132"/>
      <c r="E173" s="113"/>
      <c r="F173" s="96"/>
      <c r="G173" s="10"/>
      <c r="H173" s="119"/>
      <c r="I173" s="91" t="s">
        <v>183</v>
      </c>
      <c r="J173" s="132"/>
      <c r="K173" s="95">
        <f>SUM((J173*14.286)/100)</f>
        <v>0</v>
      </c>
      <c r="L173" s="94"/>
    </row>
    <row r="174" spans="1:12" ht="13.5" thickBot="1">
      <c r="A174" s="118" t="s">
        <v>327</v>
      </c>
      <c r="B174" s="92"/>
      <c r="C174" s="92"/>
      <c r="D174" s="131">
        <v>15</v>
      </c>
      <c r="E174" s="115"/>
      <c r="F174" s="93"/>
      <c r="G174" s="10"/>
      <c r="H174" s="121" t="s">
        <v>336</v>
      </c>
      <c r="I174" s="122"/>
      <c r="J174" s="133">
        <v>7</v>
      </c>
      <c r="K174" s="95"/>
      <c r="L174" s="101"/>
    </row>
    <row r="175" spans="1:12" ht="12.75">
      <c r="A175" s="118" t="s">
        <v>328</v>
      </c>
      <c r="B175" s="92"/>
      <c r="C175" s="92"/>
      <c r="D175" s="131">
        <v>5</v>
      </c>
      <c r="E175" s="112"/>
      <c r="F175" s="93"/>
      <c r="G175" s="10"/>
      <c r="K175" s="10"/>
      <c r="L175" s="63"/>
    </row>
    <row r="176" spans="1:12" ht="12.75">
      <c r="A176" s="118" t="s">
        <v>329</v>
      </c>
      <c r="B176" s="92"/>
      <c r="C176" s="92"/>
      <c r="D176" s="131">
        <v>5</v>
      </c>
      <c r="E176" s="112"/>
      <c r="F176" s="93"/>
      <c r="G176" s="10"/>
      <c r="K176" s="10"/>
      <c r="L176" s="63"/>
    </row>
    <row r="177" spans="1:12" ht="12.75">
      <c r="A177" s="118" t="s">
        <v>359</v>
      </c>
      <c r="B177" s="89" t="s">
        <v>373</v>
      </c>
      <c r="C177" s="89" t="s">
        <v>324</v>
      </c>
      <c r="D177" s="131">
        <v>21</v>
      </c>
      <c r="E177" s="112"/>
      <c r="F177" s="93"/>
      <c r="G177" s="10"/>
      <c r="K177" s="10"/>
      <c r="L177" s="63"/>
    </row>
    <row r="178" spans="1:12" ht="12.75">
      <c r="A178" s="119"/>
      <c r="B178" s="90"/>
      <c r="C178" s="91" t="s">
        <v>325</v>
      </c>
      <c r="D178" s="132">
        <v>7</v>
      </c>
      <c r="E178" s="10"/>
      <c r="F178" s="94">
        <f>SUM((D178*14.286)/100)</f>
        <v>1.00002</v>
      </c>
      <c r="G178" s="10"/>
      <c r="H178" s="10"/>
      <c r="I178" s="10"/>
      <c r="J178" s="10"/>
      <c r="K178" s="10"/>
      <c r="L178" s="63"/>
    </row>
    <row r="179" spans="1:12" ht="12.75">
      <c r="A179" s="119"/>
      <c r="B179" s="90"/>
      <c r="C179" s="91" t="s">
        <v>326</v>
      </c>
      <c r="D179" s="132">
        <v>7</v>
      </c>
      <c r="E179" s="113"/>
      <c r="F179" s="93"/>
      <c r="G179" s="10"/>
      <c r="H179" s="10"/>
      <c r="I179" s="10"/>
      <c r="J179" s="10"/>
      <c r="K179" s="10"/>
      <c r="L179" s="63"/>
    </row>
    <row r="180" spans="1:12" ht="12.75">
      <c r="A180" s="119"/>
      <c r="B180" s="89" t="s">
        <v>372</v>
      </c>
      <c r="C180" s="89" t="s">
        <v>324</v>
      </c>
      <c r="D180" s="131"/>
      <c r="E180" s="112"/>
      <c r="F180" s="93"/>
      <c r="G180" s="10"/>
      <c r="H180" s="10"/>
      <c r="I180" s="10"/>
      <c r="J180" s="10"/>
      <c r="K180" s="10"/>
      <c r="L180" s="63"/>
    </row>
    <row r="181" spans="1:12" ht="12.75">
      <c r="A181" s="119"/>
      <c r="B181" s="90"/>
      <c r="C181" s="91" t="s">
        <v>325</v>
      </c>
      <c r="D181" s="132"/>
      <c r="E181" s="114">
        <f>SUM((D181*14.286)/100)</f>
        <v>0</v>
      </c>
      <c r="F181" s="63"/>
      <c r="G181" s="10"/>
      <c r="H181" s="10"/>
      <c r="I181" s="10"/>
      <c r="J181" s="10"/>
      <c r="K181" s="10"/>
      <c r="L181" s="63"/>
    </row>
    <row r="182" spans="1:12" ht="12.75">
      <c r="A182" s="119"/>
      <c r="B182" s="90"/>
      <c r="C182" s="91" t="s">
        <v>326</v>
      </c>
      <c r="D182" s="132"/>
      <c r="E182" s="113"/>
      <c r="F182" s="93"/>
      <c r="G182" s="10"/>
      <c r="H182" s="10"/>
      <c r="I182" s="10"/>
      <c r="J182" s="10"/>
      <c r="K182" s="10"/>
      <c r="L182" s="63"/>
    </row>
    <row r="183" spans="1:12" ht="12.75">
      <c r="A183" s="118" t="s">
        <v>330</v>
      </c>
      <c r="B183" s="92"/>
      <c r="C183" s="92"/>
      <c r="D183" s="131">
        <v>21</v>
      </c>
      <c r="E183" s="112"/>
      <c r="F183" s="93"/>
      <c r="G183" s="10"/>
      <c r="H183" s="10"/>
      <c r="I183" s="10"/>
      <c r="J183" s="10"/>
      <c r="K183" s="10"/>
      <c r="L183" s="63"/>
    </row>
    <row r="184" spans="1:12" ht="12.75">
      <c r="A184" s="118" t="s">
        <v>331</v>
      </c>
      <c r="B184" s="92"/>
      <c r="C184" s="92"/>
      <c r="D184" s="131">
        <v>7</v>
      </c>
      <c r="E184" s="113"/>
      <c r="F184" s="93"/>
      <c r="G184" s="10"/>
      <c r="H184" s="10"/>
      <c r="I184" s="10"/>
      <c r="J184" s="10"/>
      <c r="K184" s="10"/>
      <c r="L184" s="63"/>
    </row>
    <row r="185" spans="1:12" ht="13.5" thickBot="1">
      <c r="A185" s="121" t="s">
        <v>332</v>
      </c>
      <c r="B185" s="122"/>
      <c r="C185" s="122"/>
      <c r="D185" s="133">
        <v>7</v>
      </c>
      <c r="E185" s="116"/>
      <c r="F185" s="97"/>
      <c r="G185" s="17"/>
      <c r="H185" s="17"/>
      <c r="I185" s="17"/>
      <c r="J185" s="17"/>
      <c r="K185" s="17"/>
      <c r="L185" s="65"/>
    </row>
    <row r="186" spans="5:12" ht="12.75">
      <c r="E186" s="84"/>
      <c r="F186" s="81"/>
      <c r="G186" s="10"/>
      <c r="H186" s="10"/>
      <c r="I186" s="10"/>
      <c r="J186" s="10"/>
      <c r="K186" s="10"/>
      <c r="L186" s="10"/>
    </row>
    <row r="187" spans="5:12" ht="12.75">
      <c r="E187" s="84"/>
      <c r="F187" s="81"/>
      <c r="G187" s="10"/>
      <c r="H187" s="10"/>
      <c r="I187" s="10"/>
      <c r="J187" s="10"/>
      <c r="K187" s="10"/>
      <c r="L187" s="10"/>
    </row>
    <row r="188" spans="5:12" ht="12.75">
      <c r="E188" s="84"/>
      <c r="F188" s="81"/>
      <c r="G188" s="10"/>
      <c r="H188" s="10"/>
      <c r="I188" s="10"/>
      <c r="J188" s="10"/>
      <c r="K188" s="10"/>
      <c r="L188" s="10"/>
    </row>
    <row r="189" spans="5:12" ht="12.75">
      <c r="E189" s="84"/>
      <c r="F189" s="81"/>
      <c r="G189" s="10"/>
      <c r="H189" s="10"/>
      <c r="I189" s="10"/>
      <c r="J189" s="10"/>
      <c r="K189" s="10"/>
      <c r="L189" s="10"/>
    </row>
    <row r="190" spans="5:12" ht="12.75">
      <c r="E190" s="84"/>
      <c r="F190" s="81"/>
      <c r="G190" s="10"/>
      <c r="H190" s="10"/>
      <c r="I190" s="10"/>
      <c r="J190" s="10"/>
      <c r="K190" s="10"/>
      <c r="L190" s="10"/>
    </row>
    <row r="191" spans="5:12" ht="12.75">
      <c r="E191" s="84"/>
      <c r="F191" s="81"/>
      <c r="G191" s="10"/>
      <c r="H191" s="10"/>
      <c r="I191" s="10"/>
      <c r="J191" s="10"/>
      <c r="K191" s="10"/>
      <c r="L191" s="10"/>
    </row>
    <row r="192" spans="5:12" ht="12.75">
      <c r="E192" s="84"/>
      <c r="F192" s="81"/>
      <c r="G192" s="10"/>
      <c r="H192" s="10"/>
      <c r="I192" s="10"/>
      <c r="J192" s="10"/>
      <c r="K192" s="10"/>
      <c r="L192" s="10"/>
    </row>
    <row r="193" spans="5:12" ht="12.75">
      <c r="E193" s="84"/>
      <c r="F193" s="81"/>
      <c r="G193" s="10"/>
      <c r="H193" s="10"/>
      <c r="I193" s="10"/>
      <c r="J193" s="10"/>
      <c r="K193" s="10"/>
      <c r="L193" s="10"/>
    </row>
    <row r="194" spans="5:12" ht="12.75">
      <c r="E194" s="84"/>
      <c r="F194" s="81"/>
      <c r="G194" s="10"/>
      <c r="H194" s="10"/>
      <c r="I194" s="10"/>
      <c r="J194" s="10"/>
      <c r="K194" s="10"/>
      <c r="L194" s="10"/>
    </row>
    <row r="195" spans="1:12" ht="12.75">
      <c r="A195" s="10"/>
      <c r="B195" s="10"/>
      <c r="C195" s="10"/>
      <c r="D195" s="111"/>
      <c r="E195" s="84"/>
      <c r="F195" s="81"/>
      <c r="G195" s="10"/>
      <c r="H195" s="10"/>
      <c r="I195" s="10"/>
      <c r="J195" s="10"/>
      <c r="K195" s="10"/>
      <c r="L195" s="10"/>
    </row>
    <row r="196" spans="1:12" ht="12.75">
      <c r="A196" s="10"/>
      <c r="B196" s="10"/>
      <c r="C196" s="10"/>
      <c r="D196" s="111"/>
      <c r="E196" s="84"/>
      <c r="F196" s="81"/>
      <c r="G196" s="10"/>
      <c r="H196" s="10"/>
      <c r="I196" s="10"/>
      <c r="J196" s="10"/>
      <c r="K196" s="10"/>
      <c r="L196" s="10"/>
    </row>
    <row r="197" spans="1:12" ht="12.75">
      <c r="A197" s="10"/>
      <c r="B197" s="10"/>
      <c r="C197" s="10"/>
      <c r="D197" s="111"/>
      <c r="E197" s="84"/>
      <c r="F197" s="81"/>
      <c r="G197" s="10"/>
      <c r="H197" s="10"/>
      <c r="I197" s="10"/>
      <c r="J197" s="10"/>
      <c r="K197" s="10"/>
      <c r="L197" s="10"/>
    </row>
    <row r="198" spans="1:12" ht="12.75">
      <c r="A198" s="10"/>
      <c r="B198" s="10"/>
      <c r="C198" s="10"/>
      <c r="D198" s="111"/>
      <c r="E198" s="84"/>
      <c r="F198" s="81"/>
      <c r="G198" s="10"/>
      <c r="H198" s="10"/>
      <c r="I198" s="10"/>
      <c r="J198" s="10"/>
      <c r="K198" s="10"/>
      <c r="L198" s="10"/>
    </row>
    <row r="199" spans="1:12" ht="12.75">
      <c r="A199" s="10"/>
      <c r="B199" s="10"/>
      <c r="C199" s="10"/>
      <c r="D199" s="111"/>
      <c r="E199" s="84"/>
      <c r="F199" s="81"/>
      <c r="G199" s="10"/>
      <c r="H199" s="10"/>
      <c r="I199" s="10"/>
      <c r="J199" s="10"/>
      <c r="K199" s="10"/>
      <c r="L199" s="10"/>
    </row>
    <row r="200" spans="1:12" ht="12.75">
      <c r="A200" s="10"/>
      <c r="B200" s="10"/>
      <c r="C200" s="10"/>
      <c r="D200" s="111"/>
      <c r="E200" s="84"/>
      <c r="F200" s="81"/>
      <c r="G200" s="10"/>
      <c r="H200" s="10"/>
      <c r="I200" s="10"/>
      <c r="J200" s="10"/>
      <c r="K200" s="10"/>
      <c r="L200" s="10"/>
    </row>
    <row r="201" spans="1:12" ht="12.75">
      <c r="A201" s="10"/>
      <c r="B201" s="10"/>
      <c r="C201" s="10"/>
      <c r="D201" s="111"/>
      <c r="E201" s="84"/>
      <c r="F201" s="81"/>
      <c r="G201" s="10"/>
      <c r="H201" s="10"/>
      <c r="I201" s="10"/>
      <c r="J201" s="10"/>
      <c r="K201" s="10"/>
      <c r="L201" s="10"/>
    </row>
    <row r="202" spans="1:12" ht="12.75">
      <c r="A202" s="10"/>
      <c r="B202" s="10"/>
      <c r="C202" s="10"/>
      <c r="D202" s="111"/>
      <c r="E202" s="84"/>
      <c r="F202" s="81"/>
      <c r="G202" s="10"/>
      <c r="H202" s="10"/>
      <c r="I202" s="10"/>
      <c r="J202" s="10"/>
      <c r="K202" s="10"/>
      <c r="L202" s="10"/>
    </row>
    <row r="203" spans="1:12" ht="12.75">
      <c r="A203" s="10"/>
      <c r="B203" s="10"/>
      <c r="C203" s="10"/>
      <c r="D203" s="111"/>
      <c r="E203" s="84"/>
      <c r="F203" s="81"/>
      <c r="G203" s="10"/>
      <c r="H203" s="10"/>
      <c r="I203" s="10"/>
      <c r="J203" s="10"/>
      <c r="K203" s="10"/>
      <c r="L203" s="10"/>
    </row>
    <row r="204" spans="1:12" ht="12.75">
      <c r="A204" s="10"/>
      <c r="B204" s="10"/>
      <c r="C204" s="10"/>
      <c r="D204" s="111"/>
      <c r="E204" s="84"/>
      <c r="F204" s="81"/>
      <c r="G204" s="10"/>
      <c r="H204" s="10"/>
      <c r="I204" s="10"/>
      <c r="J204" s="10"/>
      <c r="K204" s="10"/>
      <c r="L204" s="10"/>
    </row>
    <row r="205" spans="1:12" ht="12.75">
      <c r="A205" s="10"/>
      <c r="B205" s="10"/>
      <c r="C205" s="10"/>
      <c r="D205" s="111"/>
      <c r="E205" s="84"/>
      <c r="F205" s="81"/>
      <c r="G205" s="10"/>
      <c r="H205" s="10"/>
      <c r="I205" s="10"/>
      <c r="J205" s="10"/>
      <c r="K205" s="10"/>
      <c r="L205" s="10"/>
    </row>
    <row r="206" ht="13.5" thickBot="1"/>
    <row r="207" spans="1:12" ht="13.5" thickBot="1">
      <c r="A207" s="238" t="s">
        <v>352</v>
      </c>
      <c r="B207" s="239"/>
      <c r="C207" s="239"/>
      <c r="D207" s="239"/>
      <c r="E207" s="239"/>
      <c r="F207" s="239"/>
      <c r="G207" s="239"/>
      <c r="H207" s="239"/>
      <c r="I207" s="239"/>
      <c r="J207" s="239"/>
      <c r="K207" s="239"/>
      <c r="L207" s="240"/>
    </row>
    <row r="208" spans="1:12" ht="12.75">
      <c r="A208" s="117" t="s">
        <v>304</v>
      </c>
      <c r="B208" s="88" t="s">
        <v>369</v>
      </c>
      <c r="C208" s="88" t="s">
        <v>322</v>
      </c>
      <c r="D208" s="135" t="s">
        <v>323</v>
      </c>
      <c r="E208" s="126" t="s">
        <v>333</v>
      </c>
      <c r="F208" s="127" t="s">
        <v>334</v>
      </c>
      <c r="G208" s="10"/>
      <c r="H208" s="10"/>
      <c r="I208" s="10"/>
      <c r="J208" s="10"/>
      <c r="K208" s="10"/>
      <c r="L208" s="63"/>
    </row>
    <row r="209" spans="1:12" ht="12.75">
      <c r="A209" s="118" t="s">
        <v>358</v>
      </c>
      <c r="B209" s="89" t="s">
        <v>373</v>
      </c>
      <c r="C209" s="89" t="s">
        <v>324</v>
      </c>
      <c r="D209" s="131"/>
      <c r="E209" s="112"/>
      <c r="F209" s="93"/>
      <c r="G209" s="10"/>
      <c r="H209" s="117" t="s">
        <v>326</v>
      </c>
      <c r="I209" s="92"/>
      <c r="J209" s="135"/>
      <c r="K209" s="2"/>
      <c r="L209" s="93"/>
    </row>
    <row r="210" spans="1:12" ht="12.75">
      <c r="A210" s="119"/>
      <c r="B210" s="90"/>
      <c r="C210" s="91" t="s">
        <v>325</v>
      </c>
      <c r="D210" s="132"/>
      <c r="E210" s="113"/>
      <c r="F210" s="94">
        <f>SUM((D210*0)/100)</f>
        <v>0</v>
      </c>
      <c r="G210" s="10"/>
      <c r="H210" s="117" t="s">
        <v>304</v>
      </c>
      <c r="I210" s="88" t="s">
        <v>302</v>
      </c>
      <c r="J210" s="135" t="s">
        <v>323</v>
      </c>
      <c r="K210" s="98" t="s">
        <v>337</v>
      </c>
      <c r="L210" s="99" t="s">
        <v>338</v>
      </c>
    </row>
    <row r="211" spans="1:12" ht="12.75">
      <c r="A211" s="119"/>
      <c r="B211" s="90"/>
      <c r="C211" s="91" t="s">
        <v>326</v>
      </c>
      <c r="D211" s="132"/>
      <c r="E211" s="113"/>
      <c r="F211" s="93"/>
      <c r="G211" s="10"/>
      <c r="H211" s="118" t="s">
        <v>358</v>
      </c>
      <c r="I211" s="89" t="s">
        <v>379</v>
      </c>
      <c r="J211" s="131"/>
      <c r="K211" s="95"/>
      <c r="L211" s="94">
        <f>SUM((J211*0)/100)</f>
        <v>0</v>
      </c>
    </row>
    <row r="212" spans="1:12" ht="12.75">
      <c r="A212" s="119"/>
      <c r="B212" s="89" t="s">
        <v>372</v>
      </c>
      <c r="C212" s="89" t="s">
        <v>324</v>
      </c>
      <c r="D212" s="131"/>
      <c r="E212" s="113"/>
      <c r="F212" s="93"/>
      <c r="G212" s="10"/>
      <c r="H212" s="119"/>
      <c r="I212" s="91" t="s">
        <v>183</v>
      </c>
      <c r="J212" s="132"/>
      <c r="K212" s="95">
        <f>SUM((J212*0)/100)</f>
        <v>0</v>
      </c>
      <c r="L212" s="94"/>
    </row>
    <row r="213" spans="1:12" ht="12.75">
      <c r="A213" s="119"/>
      <c r="B213" s="90"/>
      <c r="C213" s="91" t="s">
        <v>325</v>
      </c>
      <c r="D213" s="132"/>
      <c r="E213" s="114">
        <f>SUM((D213*0)/100)</f>
        <v>0</v>
      </c>
      <c r="F213" s="93"/>
      <c r="G213" s="10"/>
      <c r="H213" s="118" t="s">
        <v>335</v>
      </c>
      <c r="I213" s="92"/>
      <c r="J213" s="131"/>
      <c r="K213" s="100"/>
      <c r="L213" s="101"/>
    </row>
    <row r="214" spans="1:12" ht="12.75">
      <c r="A214" s="119"/>
      <c r="B214" s="90"/>
      <c r="C214" s="91" t="s">
        <v>326</v>
      </c>
      <c r="D214" s="132"/>
      <c r="E214" s="113"/>
      <c r="F214" s="96"/>
      <c r="G214" s="10"/>
      <c r="H214" s="118" t="s">
        <v>359</v>
      </c>
      <c r="I214" s="89" t="s">
        <v>379</v>
      </c>
      <c r="J214" s="131">
        <v>6</v>
      </c>
      <c r="K214" s="95"/>
      <c r="L214" s="94">
        <f>SUM((J214*16.667)/100)</f>
        <v>1.0000200000000001</v>
      </c>
    </row>
    <row r="215" spans="1:12" ht="12.75">
      <c r="A215" s="118" t="s">
        <v>327</v>
      </c>
      <c r="B215" s="92"/>
      <c r="C215" s="92"/>
      <c r="D215" s="131"/>
      <c r="E215" s="115"/>
      <c r="F215" s="93"/>
      <c r="G215" s="10"/>
      <c r="H215" s="119"/>
      <c r="I215" s="91" t="s">
        <v>183</v>
      </c>
      <c r="J215" s="132"/>
      <c r="K215" s="95">
        <f>SUM((J215*16.667)/100)</f>
        <v>0</v>
      </c>
      <c r="L215" s="94"/>
    </row>
    <row r="216" spans="1:12" ht="13.5" thickBot="1">
      <c r="A216" s="118" t="s">
        <v>328</v>
      </c>
      <c r="B216" s="92"/>
      <c r="C216" s="92"/>
      <c r="D216" s="131"/>
      <c r="E216" s="112"/>
      <c r="F216" s="93"/>
      <c r="G216" s="10"/>
      <c r="H216" s="121" t="s">
        <v>336</v>
      </c>
      <c r="I216" s="122"/>
      <c r="J216" s="133">
        <v>6</v>
      </c>
      <c r="K216" s="95"/>
      <c r="L216" s="101"/>
    </row>
    <row r="217" spans="1:12" ht="12.75">
      <c r="A217" s="118" t="s">
        <v>329</v>
      </c>
      <c r="B217" s="92"/>
      <c r="C217" s="92"/>
      <c r="D217" s="131"/>
      <c r="E217" s="112"/>
      <c r="F217" s="93"/>
      <c r="G217" s="10"/>
      <c r="K217" s="10"/>
      <c r="L217" s="63"/>
    </row>
    <row r="218" spans="1:12" ht="12.75">
      <c r="A218" s="118" t="s">
        <v>359</v>
      </c>
      <c r="B218" s="89" t="s">
        <v>373</v>
      </c>
      <c r="C218" s="89" t="s">
        <v>324</v>
      </c>
      <c r="D218" s="131">
        <v>18</v>
      </c>
      <c r="E218" s="112"/>
      <c r="F218" s="93"/>
      <c r="G218" s="10"/>
      <c r="K218" s="10"/>
      <c r="L218" s="63"/>
    </row>
    <row r="219" spans="1:12" ht="12.75">
      <c r="A219" s="119"/>
      <c r="B219" s="90"/>
      <c r="C219" s="91" t="s">
        <v>325</v>
      </c>
      <c r="D219" s="132">
        <v>6</v>
      </c>
      <c r="E219" s="10"/>
      <c r="F219" s="94">
        <f>SUM((D219*16.667)/100)</f>
        <v>1.0000200000000001</v>
      </c>
      <c r="G219" s="10"/>
      <c r="K219" s="10"/>
      <c r="L219" s="63"/>
    </row>
    <row r="220" spans="1:12" ht="12.75">
      <c r="A220" s="119"/>
      <c r="B220" s="90"/>
      <c r="C220" s="91" t="s">
        <v>326</v>
      </c>
      <c r="D220" s="132">
        <v>6</v>
      </c>
      <c r="E220" s="113"/>
      <c r="F220" s="93"/>
      <c r="G220" s="10"/>
      <c r="H220" s="10"/>
      <c r="I220" s="10"/>
      <c r="J220" s="10"/>
      <c r="K220" s="10"/>
      <c r="L220" s="63"/>
    </row>
    <row r="221" spans="1:12" ht="12.75">
      <c r="A221" s="119"/>
      <c r="B221" s="89" t="s">
        <v>372</v>
      </c>
      <c r="C221" s="89" t="s">
        <v>324</v>
      </c>
      <c r="D221" s="131"/>
      <c r="E221" s="112"/>
      <c r="F221" s="93"/>
      <c r="G221" s="10"/>
      <c r="H221" s="10"/>
      <c r="I221" s="10"/>
      <c r="J221" s="10"/>
      <c r="K221" s="10"/>
      <c r="L221" s="63"/>
    </row>
    <row r="222" spans="1:12" ht="12.75">
      <c r="A222" s="119"/>
      <c r="B222" s="90"/>
      <c r="C222" s="91" t="s">
        <v>325</v>
      </c>
      <c r="D222" s="132"/>
      <c r="E222" s="114">
        <f>SUM((D222*16.667)/100)</f>
        <v>0</v>
      </c>
      <c r="F222" s="63"/>
      <c r="G222" s="10"/>
      <c r="H222" s="10"/>
      <c r="I222" s="10"/>
      <c r="J222" s="10"/>
      <c r="K222" s="10"/>
      <c r="L222" s="63"/>
    </row>
    <row r="223" spans="1:12" ht="12.75">
      <c r="A223" s="119"/>
      <c r="B223" s="90"/>
      <c r="C223" s="91" t="s">
        <v>326</v>
      </c>
      <c r="D223" s="132"/>
      <c r="E223" s="113"/>
      <c r="F223" s="93"/>
      <c r="G223" s="10"/>
      <c r="H223" s="10"/>
      <c r="I223" s="10"/>
      <c r="J223" s="10"/>
      <c r="K223" s="10"/>
      <c r="L223" s="63"/>
    </row>
    <row r="224" spans="1:12" ht="12.75">
      <c r="A224" s="118" t="s">
        <v>330</v>
      </c>
      <c r="B224" s="92"/>
      <c r="C224" s="92"/>
      <c r="D224" s="131">
        <v>18</v>
      </c>
      <c r="E224" s="112"/>
      <c r="F224" s="93"/>
      <c r="G224" s="10"/>
      <c r="H224" s="10"/>
      <c r="I224" s="10"/>
      <c r="J224" s="10"/>
      <c r="K224" s="10"/>
      <c r="L224" s="63"/>
    </row>
    <row r="225" spans="1:12" ht="12.75">
      <c r="A225" s="118" t="s">
        <v>331</v>
      </c>
      <c r="B225" s="92"/>
      <c r="C225" s="92"/>
      <c r="D225" s="131">
        <v>6</v>
      </c>
      <c r="E225" s="113"/>
      <c r="F225" s="93"/>
      <c r="G225" s="10"/>
      <c r="H225" s="10"/>
      <c r="I225" s="10"/>
      <c r="J225" s="10"/>
      <c r="K225" s="10"/>
      <c r="L225" s="63"/>
    </row>
    <row r="226" spans="1:12" ht="13.5" thickBot="1">
      <c r="A226" s="121" t="s">
        <v>332</v>
      </c>
      <c r="B226" s="122"/>
      <c r="C226" s="122"/>
      <c r="D226" s="133">
        <v>6</v>
      </c>
      <c r="E226" s="116"/>
      <c r="F226" s="97"/>
      <c r="G226" s="17"/>
      <c r="H226" s="17"/>
      <c r="I226" s="17"/>
      <c r="J226" s="17"/>
      <c r="K226" s="17"/>
      <c r="L226" s="65"/>
    </row>
    <row r="227" spans="5:12" ht="12.75">
      <c r="E227" s="84"/>
      <c r="F227" s="81"/>
      <c r="G227" s="10"/>
      <c r="H227" s="10"/>
      <c r="I227" s="10"/>
      <c r="J227" s="10"/>
      <c r="K227" s="10"/>
      <c r="L227" s="10"/>
    </row>
    <row r="228" spans="5:12" ht="12.75">
      <c r="E228" s="84"/>
      <c r="F228" s="81"/>
      <c r="G228" s="10"/>
      <c r="H228" s="10"/>
      <c r="I228" s="10"/>
      <c r="J228" s="10"/>
      <c r="K228" s="10"/>
      <c r="L228" s="10"/>
    </row>
    <row r="229" spans="5:12" ht="12.75">
      <c r="E229" s="84"/>
      <c r="F229" s="81"/>
      <c r="G229" s="10"/>
      <c r="H229" s="10"/>
      <c r="I229" s="10"/>
      <c r="J229" s="10"/>
      <c r="K229" s="10"/>
      <c r="L229" s="10"/>
    </row>
    <row r="230" spans="5:12" ht="12.75">
      <c r="E230" s="84"/>
      <c r="F230" s="81"/>
      <c r="G230" s="10"/>
      <c r="H230" s="10"/>
      <c r="I230" s="10"/>
      <c r="J230" s="10"/>
      <c r="K230" s="10"/>
      <c r="L230" s="10"/>
    </row>
    <row r="231" spans="5:12" ht="12.75">
      <c r="E231" s="84"/>
      <c r="F231" s="81"/>
      <c r="G231" s="10"/>
      <c r="H231" s="10"/>
      <c r="I231" s="10"/>
      <c r="J231" s="10"/>
      <c r="K231" s="10"/>
      <c r="L231" s="10"/>
    </row>
    <row r="232" spans="5:12" ht="12.75">
      <c r="E232" s="84"/>
      <c r="F232" s="81"/>
      <c r="G232" s="10"/>
      <c r="H232" s="10"/>
      <c r="I232" s="10"/>
      <c r="J232" s="10"/>
      <c r="K232" s="10"/>
      <c r="L232" s="10"/>
    </row>
    <row r="233" spans="5:12" ht="12.75">
      <c r="E233" s="84"/>
      <c r="F233" s="81"/>
      <c r="G233" s="10"/>
      <c r="H233" s="10"/>
      <c r="I233" s="10"/>
      <c r="J233" s="10"/>
      <c r="K233" s="10"/>
      <c r="L233" s="10"/>
    </row>
    <row r="234" spans="5:12" ht="12.75">
      <c r="E234" s="84"/>
      <c r="F234" s="81"/>
      <c r="G234" s="10"/>
      <c r="H234" s="10"/>
      <c r="I234" s="10"/>
      <c r="J234" s="10"/>
      <c r="K234" s="10"/>
      <c r="L234" s="10"/>
    </row>
    <row r="235" spans="5:12" ht="12.75">
      <c r="E235" s="84"/>
      <c r="F235" s="81"/>
      <c r="G235" s="10"/>
      <c r="H235" s="10"/>
      <c r="I235" s="10"/>
      <c r="J235" s="10"/>
      <c r="K235" s="10"/>
      <c r="L235" s="10"/>
    </row>
    <row r="236" spans="1:12" ht="12.75">
      <c r="A236" s="10"/>
      <c r="B236" s="10"/>
      <c r="C236" s="10"/>
      <c r="D236" s="111"/>
      <c r="E236" s="84"/>
      <c r="F236" s="81"/>
      <c r="G236" s="10"/>
      <c r="H236" s="10"/>
      <c r="I236" s="10"/>
      <c r="J236" s="10"/>
      <c r="K236" s="10"/>
      <c r="L236" s="10"/>
    </row>
    <row r="237" spans="1:12" ht="12.75">
      <c r="A237" s="10"/>
      <c r="B237" s="10"/>
      <c r="C237" s="10"/>
      <c r="D237" s="111"/>
      <c r="E237" s="84"/>
      <c r="F237" s="81"/>
      <c r="G237" s="10"/>
      <c r="H237" s="10"/>
      <c r="I237" s="10"/>
      <c r="J237" s="10"/>
      <c r="K237" s="10"/>
      <c r="L237" s="10"/>
    </row>
    <row r="238" spans="1:12" ht="12.75">
      <c r="A238" s="10"/>
      <c r="B238" s="10"/>
      <c r="C238" s="10"/>
      <c r="D238" s="111"/>
      <c r="E238" s="84"/>
      <c r="F238" s="81"/>
      <c r="G238" s="10"/>
      <c r="H238" s="10"/>
      <c r="I238" s="10"/>
      <c r="J238" s="10"/>
      <c r="K238" s="10"/>
      <c r="L238" s="10"/>
    </row>
    <row r="239" spans="1:12" ht="12.75">
      <c r="A239" s="10"/>
      <c r="B239" s="10"/>
      <c r="C239" s="10"/>
      <c r="D239" s="111"/>
      <c r="E239" s="84"/>
      <c r="F239" s="81"/>
      <c r="G239" s="10"/>
      <c r="H239" s="10"/>
      <c r="I239" s="10"/>
      <c r="J239" s="10"/>
      <c r="K239" s="10"/>
      <c r="L239" s="10"/>
    </row>
    <row r="240" spans="1:12" ht="12.75">
      <c r="A240" s="10"/>
      <c r="B240" s="10"/>
      <c r="C240" s="10"/>
      <c r="D240" s="111"/>
      <c r="E240" s="84"/>
      <c r="F240" s="81"/>
      <c r="G240" s="10"/>
      <c r="H240" s="10"/>
      <c r="I240" s="10"/>
      <c r="J240" s="10"/>
      <c r="K240" s="10"/>
      <c r="L240" s="10"/>
    </row>
    <row r="241" spans="1:12" ht="12.75">
      <c r="A241" s="10"/>
      <c r="B241" s="10"/>
      <c r="C241" s="10"/>
      <c r="D241" s="111"/>
      <c r="E241" s="84"/>
      <c r="F241" s="81"/>
      <c r="G241" s="10"/>
      <c r="H241" s="10"/>
      <c r="I241" s="10"/>
      <c r="J241" s="10"/>
      <c r="K241" s="10"/>
      <c r="L241" s="10"/>
    </row>
    <row r="242" spans="1:12" ht="12.75">
      <c r="A242" s="10"/>
      <c r="B242" s="10"/>
      <c r="C242" s="10"/>
      <c r="D242" s="111"/>
      <c r="E242" s="84"/>
      <c r="F242" s="81"/>
      <c r="G242" s="10"/>
      <c r="H242" s="10"/>
      <c r="I242" s="10"/>
      <c r="J242" s="10"/>
      <c r="K242" s="10"/>
      <c r="L242" s="10"/>
    </row>
    <row r="243" spans="1:12" ht="12.75">
      <c r="A243" s="10"/>
      <c r="B243" s="10"/>
      <c r="C243" s="10"/>
      <c r="D243" s="111"/>
      <c r="E243" s="84"/>
      <c r="F243" s="81"/>
      <c r="G243" s="10"/>
      <c r="H243" s="10"/>
      <c r="I243" s="10"/>
      <c r="J243" s="10"/>
      <c r="K243" s="10"/>
      <c r="L243" s="10"/>
    </row>
    <row r="244" spans="1:12" ht="12.75">
      <c r="A244" s="10"/>
      <c r="B244" s="10"/>
      <c r="C244" s="10"/>
      <c r="D244" s="111"/>
      <c r="E244" s="84"/>
      <c r="F244" s="81"/>
      <c r="G244" s="10"/>
      <c r="H244" s="10"/>
      <c r="I244" s="10"/>
      <c r="J244" s="10"/>
      <c r="K244" s="10"/>
      <c r="L244" s="10"/>
    </row>
    <row r="245" spans="1:12" ht="12.75">
      <c r="A245" s="10"/>
      <c r="B245" s="10"/>
      <c r="C245" s="10"/>
      <c r="D245" s="111"/>
      <c r="E245" s="84"/>
      <c r="F245" s="81"/>
      <c r="G245" s="10"/>
      <c r="H245" s="10"/>
      <c r="I245" s="10"/>
      <c r="J245" s="10"/>
      <c r="K245" s="10"/>
      <c r="L245" s="10"/>
    </row>
    <row r="246" spans="1:12" ht="12.75">
      <c r="A246" s="10"/>
      <c r="B246" s="10"/>
      <c r="C246" s="10"/>
      <c r="D246" s="111"/>
      <c r="E246" s="84"/>
      <c r="F246" s="81"/>
      <c r="G246" s="10"/>
      <c r="H246" s="10"/>
      <c r="I246" s="10"/>
      <c r="J246" s="10"/>
      <c r="K246" s="10"/>
      <c r="L246" s="10"/>
    </row>
    <row r="247" spans="5:12" ht="12.75">
      <c r="E247" s="84"/>
      <c r="F247" s="81"/>
      <c r="G247" s="10"/>
      <c r="H247" s="10"/>
      <c r="I247" s="10"/>
      <c r="J247" s="10"/>
      <c r="K247" s="10"/>
      <c r="L247" s="10"/>
    </row>
    <row r="248" spans="5:12" ht="12.75">
      <c r="E248" s="84"/>
      <c r="F248" s="81"/>
      <c r="G248" s="10"/>
      <c r="H248" s="10"/>
      <c r="I248" s="10"/>
      <c r="J248" s="10"/>
      <c r="K248" s="10"/>
      <c r="L248" s="10"/>
    </row>
    <row r="258" spans="4:5" s="10" customFormat="1" ht="12.75">
      <c r="D258" s="111"/>
      <c r="E258" s="84"/>
    </row>
    <row r="259" s="10" customFormat="1" ht="12.75">
      <c r="D259" s="111"/>
    </row>
    <row r="260" spans="4:5" s="10" customFormat="1" ht="12.75">
      <c r="D260" s="111"/>
      <c r="E260" s="84"/>
    </row>
    <row r="261" spans="4:6" s="10" customFormat="1" ht="12.75">
      <c r="D261" s="111"/>
      <c r="E261" s="84"/>
      <c r="F261" s="81"/>
    </row>
  </sheetData>
  <mergeCells count="7">
    <mergeCell ref="A207:L207"/>
    <mergeCell ref="A1:L1"/>
    <mergeCell ref="A125:L125"/>
    <mergeCell ref="A166:L166"/>
    <mergeCell ref="A2:L2"/>
    <mergeCell ref="A43:L43"/>
    <mergeCell ref="A84:L84"/>
  </mergeCells>
  <printOptions horizontalCentered="1"/>
  <pageMargins left="0.75" right="0.75" top="1" bottom="1" header="0.5" footer="0.5"/>
  <pageSetup horizontalDpi="600" verticalDpi="600" orientation="landscape" paperSize="5" scale="89" r:id="rId2"/>
  <headerFooter alignWithMargins="0">
    <oddHeader>&amp;C&amp;16Functional Self Assessment Form</oddHeader>
    <oddFooter>&amp;LFSAT_OM Ver1.0_Final
OM_RSv1.0 Final.doc
05/05/2005&amp;C&amp;P of &amp;N</oddFooter>
  </headerFooter>
  <legacyDrawing r:id="rId1"/>
</worksheet>
</file>

<file path=xl/worksheets/sheet12.xml><?xml version="1.0" encoding="utf-8"?>
<worksheet xmlns="http://schemas.openxmlformats.org/spreadsheetml/2006/main" xmlns:r="http://schemas.openxmlformats.org/officeDocument/2006/relationships">
  <dimension ref="A1:H10"/>
  <sheetViews>
    <sheetView zoomScale="75" zoomScaleNormal="75" zoomScaleSheetLayoutView="75" workbookViewId="0" topLeftCell="A1">
      <selection activeCell="D19" sqref="D19"/>
    </sheetView>
  </sheetViews>
  <sheetFormatPr defaultColWidth="9.140625" defaultRowHeight="12.75"/>
  <cols>
    <col min="1" max="1" width="9.00390625" style="0" bestFit="1" customWidth="1"/>
    <col min="8" max="8" width="11.140625" style="0" bestFit="1" customWidth="1"/>
  </cols>
  <sheetData>
    <row r="1" spans="1:8" ht="39.75" customHeight="1" thickBot="1">
      <c r="A1" s="254" t="s">
        <v>249</v>
      </c>
      <c r="B1" s="174"/>
      <c r="C1" s="174"/>
      <c r="D1" s="174"/>
      <c r="E1" s="174"/>
      <c r="F1" s="174"/>
      <c r="G1" s="174"/>
      <c r="H1" s="175"/>
    </row>
    <row r="2" spans="1:8" ht="15.75" thickBot="1">
      <c r="A2" s="255" t="s">
        <v>170</v>
      </c>
      <c r="B2" s="256"/>
      <c r="C2" s="256"/>
      <c r="D2" s="256"/>
      <c r="E2" s="256"/>
      <c r="F2" s="256"/>
      <c r="G2" s="256"/>
      <c r="H2" s="257"/>
    </row>
    <row r="3" spans="1:8" ht="13.5" thickBot="1">
      <c r="A3" s="144" t="s">
        <v>171</v>
      </c>
      <c r="B3" s="258" t="s">
        <v>172</v>
      </c>
      <c r="C3" s="258"/>
      <c r="D3" s="258"/>
      <c r="E3" s="258"/>
      <c r="F3" s="258"/>
      <c r="G3" s="258"/>
      <c r="H3" s="145" t="s">
        <v>173</v>
      </c>
    </row>
    <row r="4" spans="1:8" ht="12.75">
      <c r="A4" s="155">
        <v>38408</v>
      </c>
      <c r="B4" s="259" t="s">
        <v>129</v>
      </c>
      <c r="C4" s="260"/>
      <c r="D4" s="260"/>
      <c r="E4" s="260"/>
      <c r="F4" s="260"/>
      <c r="G4" s="261"/>
      <c r="H4" s="156" t="s">
        <v>174</v>
      </c>
    </row>
    <row r="5" spans="1:8" s="146" customFormat="1" ht="27.75" customHeight="1">
      <c r="A5" s="157">
        <v>38439</v>
      </c>
      <c r="B5" s="248" t="s">
        <v>128</v>
      </c>
      <c r="C5" s="249"/>
      <c r="D5" s="249"/>
      <c r="E5" s="249"/>
      <c r="F5" s="249"/>
      <c r="G5" s="250"/>
      <c r="H5" s="156" t="s">
        <v>174</v>
      </c>
    </row>
    <row r="6" spans="1:8" ht="12.75">
      <c r="A6" s="157">
        <v>38450</v>
      </c>
      <c r="B6" s="248" t="s">
        <v>130</v>
      </c>
      <c r="C6" s="249"/>
      <c r="D6" s="249"/>
      <c r="E6" s="249"/>
      <c r="F6" s="249"/>
      <c r="G6" s="250"/>
      <c r="H6" s="158" t="s">
        <v>174</v>
      </c>
    </row>
    <row r="7" spans="1:8" ht="12.75">
      <c r="A7" s="157">
        <v>38461</v>
      </c>
      <c r="B7" s="248" t="s">
        <v>61</v>
      </c>
      <c r="C7" s="249"/>
      <c r="D7" s="249"/>
      <c r="E7" s="249"/>
      <c r="F7" s="249"/>
      <c r="G7" s="250"/>
      <c r="H7" s="158" t="s">
        <v>174</v>
      </c>
    </row>
    <row r="8" spans="1:8" ht="12.75">
      <c r="A8" s="157">
        <v>38477</v>
      </c>
      <c r="B8" s="248" t="s">
        <v>145</v>
      </c>
      <c r="C8" s="249"/>
      <c r="D8" s="249"/>
      <c r="E8" s="249"/>
      <c r="F8" s="249"/>
      <c r="G8" s="250"/>
      <c r="H8" s="158" t="s">
        <v>174</v>
      </c>
    </row>
    <row r="9" spans="1:8" ht="12.75">
      <c r="A9" s="157">
        <v>1134204</v>
      </c>
      <c r="B9" s="248" t="s">
        <v>146</v>
      </c>
      <c r="C9" s="249"/>
      <c r="D9" s="249"/>
      <c r="E9" s="249"/>
      <c r="F9" s="249"/>
      <c r="G9" s="250"/>
      <c r="H9" s="158" t="s">
        <v>174</v>
      </c>
    </row>
    <row r="10" spans="1:8" ht="13.5" thickBot="1">
      <c r="A10" s="159">
        <v>38488</v>
      </c>
      <c r="B10" s="251" t="s">
        <v>161</v>
      </c>
      <c r="C10" s="252"/>
      <c r="D10" s="252"/>
      <c r="E10" s="252"/>
      <c r="F10" s="252"/>
      <c r="G10" s="253"/>
      <c r="H10" s="160" t="s">
        <v>174</v>
      </c>
    </row>
  </sheetData>
  <sheetProtection password="CF09" sheet="1" objects="1" scenarios="1"/>
  <mergeCells count="10">
    <mergeCell ref="B9:G9"/>
    <mergeCell ref="B10:G10"/>
    <mergeCell ref="A1:H1"/>
    <mergeCell ref="B6:G6"/>
    <mergeCell ref="B7:G7"/>
    <mergeCell ref="B8:G8"/>
    <mergeCell ref="A2:H2"/>
    <mergeCell ref="B3:G3"/>
    <mergeCell ref="B4:G4"/>
    <mergeCell ref="B5:G5"/>
  </mergeCells>
  <printOptions/>
  <pageMargins left="0.75" right="0.75" top="1" bottom="1" header="0.5" footer="0.5"/>
  <pageSetup horizontalDpi="600" verticalDpi="600" orientation="portrait" paperSize="128" scale="89" r:id="rId1"/>
  <headerFooter alignWithMargins="0">
    <oddFooter>&amp;LFSAT_OM Ver1.0
OM_RSv1.0 Final.doc
05/05/2005</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
  <sheetViews>
    <sheetView zoomScale="65" zoomScaleNormal="65" zoomScaleSheetLayoutView="75" workbookViewId="0" topLeftCell="A1">
      <selection activeCell="C17" sqref="C17"/>
    </sheetView>
  </sheetViews>
  <sheetFormatPr defaultColWidth="9.140625" defaultRowHeight="12.75"/>
  <cols>
    <col min="1" max="1" width="20.7109375" style="34" customWidth="1"/>
    <col min="2" max="2" width="18.00390625" style="34" customWidth="1"/>
    <col min="3" max="3" width="38.28125" style="34" customWidth="1"/>
    <col min="4" max="4" width="45.7109375" style="34" customWidth="1"/>
    <col min="5" max="5" width="32.28125" style="34" customWidth="1"/>
    <col min="6" max="6" width="45.7109375" style="34" customWidth="1"/>
    <col min="7" max="8" width="22.7109375" style="34" hidden="1" customWidth="1"/>
    <col min="9" max="9" width="30.7109375" style="34" hidden="1" customWidth="1"/>
    <col min="10" max="10" width="45.7109375" style="34" hidden="1" customWidth="1"/>
    <col min="11" max="16384" width="8.8515625" style="34" customWidth="1"/>
  </cols>
  <sheetData>
    <row r="1" spans="1:10" s="41" customFormat="1" ht="24.75" customHeight="1" thickBot="1">
      <c r="A1" s="167" t="s">
        <v>143</v>
      </c>
      <c r="B1" s="168"/>
      <c r="C1" s="168"/>
      <c r="D1" s="168"/>
      <c r="E1" s="168"/>
      <c r="F1" s="169"/>
      <c r="G1" s="170" t="s">
        <v>285</v>
      </c>
      <c r="H1" s="171"/>
      <c r="I1" s="171"/>
      <c r="J1" s="172"/>
    </row>
    <row r="2" spans="1:10" s="41" customFormat="1" ht="24.75" customHeight="1" thickBot="1">
      <c r="A2" s="173" t="s">
        <v>347</v>
      </c>
      <c r="B2" s="174"/>
      <c r="C2" s="174"/>
      <c r="D2" s="174"/>
      <c r="E2" s="174"/>
      <c r="F2" s="175"/>
      <c r="G2" s="170" t="s">
        <v>285</v>
      </c>
      <c r="H2" s="171"/>
      <c r="I2" s="171"/>
      <c r="J2" s="172"/>
    </row>
    <row r="3" spans="1:10" s="41" customFormat="1" ht="24.75" customHeight="1" thickBot="1">
      <c r="A3" s="176" t="s">
        <v>311</v>
      </c>
      <c r="B3" s="177"/>
      <c r="C3" s="177"/>
      <c r="D3" s="178"/>
      <c r="E3" s="176" t="s">
        <v>284</v>
      </c>
      <c r="F3" s="179"/>
      <c r="G3" s="170" t="s">
        <v>285</v>
      </c>
      <c r="H3" s="171"/>
      <c r="I3" s="171"/>
      <c r="J3" s="172"/>
    </row>
    <row r="4" spans="1:10" s="35" customFormat="1" ht="75" customHeight="1">
      <c r="A4" s="42" t="s">
        <v>357</v>
      </c>
      <c r="B4" s="43" t="s">
        <v>9</v>
      </c>
      <c r="C4" s="43" t="s">
        <v>277</v>
      </c>
      <c r="D4" s="43" t="s">
        <v>377</v>
      </c>
      <c r="E4" s="43" t="s">
        <v>6</v>
      </c>
      <c r="F4" s="45" t="s">
        <v>278</v>
      </c>
      <c r="G4" s="105" t="s">
        <v>368</v>
      </c>
      <c r="H4" s="44" t="s">
        <v>369</v>
      </c>
      <c r="I4" s="44" t="s">
        <v>370</v>
      </c>
      <c r="J4" s="45" t="s">
        <v>7</v>
      </c>
    </row>
    <row r="5" spans="1:11" s="40" customFormat="1" ht="270" thickBot="1">
      <c r="A5" s="36" t="s">
        <v>148</v>
      </c>
      <c r="B5" s="37" t="s">
        <v>376</v>
      </c>
      <c r="C5" s="37" t="s">
        <v>339</v>
      </c>
      <c r="D5" s="37" t="s">
        <v>346</v>
      </c>
      <c r="E5" s="152" t="s">
        <v>279</v>
      </c>
      <c r="F5" s="153" t="s">
        <v>281</v>
      </c>
      <c r="G5" s="106" t="s">
        <v>280</v>
      </c>
      <c r="H5" s="37" t="s">
        <v>374</v>
      </c>
      <c r="I5" s="37" t="s">
        <v>374</v>
      </c>
      <c r="J5" s="38" t="s">
        <v>8</v>
      </c>
      <c r="K5" s="39"/>
    </row>
  </sheetData>
  <sheetProtection password="CF09" sheet="1" objects="1" scenarios="1"/>
  <mergeCells count="7">
    <mergeCell ref="A1:F1"/>
    <mergeCell ref="G1:J1"/>
    <mergeCell ref="A2:F2"/>
    <mergeCell ref="A3:D3"/>
    <mergeCell ref="G3:J3"/>
    <mergeCell ref="E3:F3"/>
    <mergeCell ref="G2:J2"/>
  </mergeCells>
  <printOptions horizontalCentered="1"/>
  <pageMargins left="0.75" right="0.75" top="1" bottom="1" header="0.5" footer="0.5"/>
  <pageSetup fitToHeight="1" fitToWidth="1" horizontalDpi="600" verticalDpi="600" orientation="landscape" paperSize="5" scale="81" r:id="rId1"/>
  <headerFooter alignWithMargins="0">
    <oddHeader>&amp;C&amp;16Functional Self Assessment Form</oddHeader>
    <oddFooter>&amp;LFSAT_OM Ver1.0_Final
OM_RSv1.0 Final.doc
05/05/2005&amp;C&amp;P of &amp;N</oddFooter>
  </headerFooter>
</worksheet>
</file>

<file path=xl/worksheets/sheet3.xml><?xml version="1.0" encoding="utf-8"?>
<worksheet xmlns="http://schemas.openxmlformats.org/spreadsheetml/2006/main" xmlns:r="http://schemas.openxmlformats.org/officeDocument/2006/relationships">
  <dimension ref="A1:K39"/>
  <sheetViews>
    <sheetView zoomScale="75" zoomScaleNormal="75" zoomScaleSheetLayoutView="75" workbookViewId="0" topLeftCell="A1">
      <selection activeCell="O20" sqref="O20"/>
    </sheetView>
  </sheetViews>
  <sheetFormatPr defaultColWidth="9.140625" defaultRowHeight="12.75"/>
  <cols>
    <col min="1" max="1" width="36.7109375" style="0" customWidth="1"/>
    <col min="2" max="3" width="8.7109375" style="0" customWidth="1"/>
    <col min="4" max="5" width="8.7109375" style="16" customWidth="1"/>
    <col min="6" max="7" width="8.7109375" style="0" customWidth="1"/>
    <col min="8" max="8" width="0" style="0" hidden="1" customWidth="1"/>
    <col min="9" max="11" width="8.8515625" style="0" hidden="1" customWidth="1"/>
  </cols>
  <sheetData>
    <row r="1" spans="1:7" ht="13.5" thickBot="1">
      <c r="A1" s="225" t="s">
        <v>143</v>
      </c>
      <c r="B1" s="225"/>
      <c r="C1" s="225"/>
      <c r="D1" s="225"/>
      <c r="E1" s="225"/>
      <c r="F1" s="225"/>
      <c r="G1" s="225"/>
    </row>
    <row r="2" spans="1:7" ht="12.75">
      <c r="A2" s="215" t="s">
        <v>69</v>
      </c>
      <c r="B2" s="216"/>
      <c r="C2" s="216"/>
      <c r="D2" s="216"/>
      <c r="E2" s="216"/>
      <c r="F2" s="216"/>
      <c r="G2" s="217"/>
    </row>
    <row r="3" spans="1:7" ht="13.5" thickBot="1">
      <c r="A3" s="218"/>
      <c r="B3" s="219"/>
      <c r="C3" s="219"/>
      <c r="D3" s="219"/>
      <c r="E3" s="219"/>
      <c r="F3" s="219"/>
      <c r="G3" s="220"/>
    </row>
    <row r="4" spans="1:7" ht="13.5" thickBot="1">
      <c r="A4" s="62"/>
      <c r="B4" s="10"/>
      <c r="C4" s="10"/>
      <c r="D4" s="19"/>
      <c r="E4" s="19"/>
      <c r="F4" s="10"/>
      <c r="G4" s="63"/>
    </row>
    <row r="5" spans="1:7" ht="18" thickBot="1">
      <c r="A5" s="182" t="s">
        <v>371</v>
      </c>
      <c r="B5" s="183"/>
      <c r="C5" s="183"/>
      <c r="D5" s="183"/>
      <c r="E5" s="183"/>
      <c r="F5" s="183"/>
      <c r="G5" s="184"/>
    </row>
    <row r="6" spans="1:7" ht="15.75" thickBot="1">
      <c r="A6" s="60" t="s">
        <v>305</v>
      </c>
      <c r="B6" s="185" t="s">
        <v>319</v>
      </c>
      <c r="C6" s="185"/>
      <c r="D6" s="185"/>
      <c r="E6" s="185"/>
      <c r="F6" s="185"/>
      <c r="G6" s="186"/>
    </row>
    <row r="7" spans="1:7" ht="12.75">
      <c r="A7" s="62"/>
      <c r="B7" s="10"/>
      <c r="C7" s="10"/>
      <c r="D7" s="19"/>
      <c r="E7" s="19"/>
      <c r="F7" s="10"/>
      <c r="G7" s="63"/>
    </row>
    <row r="8" spans="1:7" ht="13.5" thickBot="1">
      <c r="A8" s="62"/>
      <c r="B8" s="10"/>
      <c r="C8" s="10"/>
      <c r="D8" s="19"/>
      <c r="E8" s="19"/>
      <c r="F8" s="10"/>
      <c r="G8" s="63"/>
    </row>
    <row r="9" spans="1:7" ht="18" thickBot="1">
      <c r="A9" s="187" t="s">
        <v>312</v>
      </c>
      <c r="B9" s="194" t="s">
        <v>358</v>
      </c>
      <c r="C9" s="195"/>
      <c r="D9" s="196"/>
      <c r="E9" s="194" t="s">
        <v>359</v>
      </c>
      <c r="F9" s="199"/>
      <c r="G9" s="196"/>
    </row>
    <row r="10" spans="1:7" ht="18" thickBot="1">
      <c r="A10" s="188"/>
      <c r="B10" s="197">
        <f>D24</f>
        <v>0</v>
      </c>
      <c r="C10" s="198"/>
      <c r="D10" s="196"/>
      <c r="E10" s="197">
        <f>D38</f>
        <v>0</v>
      </c>
      <c r="F10" s="199"/>
      <c r="G10" s="196"/>
    </row>
    <row r="11" spans="1:7" ht="12.75">
      <c r="A11" s="62"/>
      <c r="B11" s="10"/>
      <c r="C11" s="10"/>
      <c r="D11" s="19"/>
      <c r="E11" s="19"/>
      <c r="F11" s="10"/>
      <c r="G11" s="63"/>
    </row>
    <row r="12" spans="1:7" ht="13.5" thickBot="1">
      <c r="A12" s="64"/>
      <c r="B12" s="18"/>
      <c r="C12" s="17"/>
      <c r="D12" s="18"/>
      <c r="E12" s="18"/>
      <c r="F12" s="17"/>
      <c r="G12" s="65"/>
    </row>
    <row r="13" spans="1:7" ht="13.5" thickBot="1">
      <c r="A13" s="62"/>
      <c r="B13" s="10"/>
      <c r="C13" s="10"/>
      <c r="D13" s="19"/>
      <c r="E13" s="19"/>
      <c r="F13" s="10"/>
      <c r="G13" s="63"/>
    </row>
    <row r="14" spans="1:11" ht="13.5" thickBot="1">
      <c r="A14" s="66"/>
      <c r="B14" s="19"/>
      <c r="C14" s="19"/>
      <c r="D14" s="19"/>
      <c r="E14" s="19"/>
      <c r="F14" s="19"/>
      <c r="G14" s="67"/>
      <c r="I14" s="191" t="s">
        <v>364</v>
      </c>
      <c r="J14" s="192"/>
      <c r="K14" s="193"/>
    </row>
    <row r="15" spans="1:11" s="20" customFormat="1" ht="27" thickBot="1">
      <c r="A15" s="70" t="s">
        <v>364</v>
      </c>
      <c r="B15" s="200" t="s">
        <v>306</v>
      </c>
      <c r="C15" s="201"/>
      <c r="D15" s="202" t="s">
        <v>308</v>
      </c>
      <c r="E15" s="201"/>
      <c r="F15" s="202" t="s">
        <v>307</v>
      </c>
      <c r="G15" s="201"/>
      <c r="I15" s="56" t="s">
        <v>288</v>
      </c>
      <c r="J15" s="57" t="s">
        <v>289</v>
      </c>
      <c r="K15" s="58" t="s">
        <v>366</v>
      </c>
    </row>
    <row r="16" spans="1:11" ht="13.5" thickBot="1">
      <c r="A16" s="87" t="s">
        <v>356</v>
      </c>
      <c r="B16" s="189">
        <f>'Exit Point Scores'!K6</f>
        <v>0</v>
      </c>
      <c r="C16" s="190"/>
      <c r="D16" s="180">
        <f>'Exit Point Scores'!J6</f>
        <v>0</v>
      </c>
      <c r="E16" s="181"/>
      <c r="F16" s="180">
        <f>'Exit Point Scores'!J5</f>
        <v>3</v>
      </c>
      <c r="G16" s="181"/>
      <c r="I16" s="59">
        <v>10</v>
      </c>
      <c r="J16" s="25">
        <v>8</v>
      </c>
      <c r="K16" s="51">
        <f>'Exit Point Scores'!K13</f>
        <v>0</v>
      </c>
    </row>
    <row r="17" spans="1:11" ht="13.5" thickBot="1">
      <c r="A17" s="54" t="s">
        <v>348</v>
      </c>
      <c r="B17" s="189">
        <f>'Exit Point Scores'!K47</f>
        <v>0</v>
      </c>
      <c r="C17" s="190"/>
      <c r="D17" s="180">
        <f>'Exit Point Scores'!J47</f>
        <v>0</v>
      </c>
      <c r="E17" s="181"/>
      <c r="F17" s="180">
        <f>'Exit Point Scores'!J46</f>
        <v>34</v>
      </c>
      <c r="G17" s="181"/>
      <c r="I17" s="59"/>
      <c r="J17" s="25"/>
      <c r="K17" s="51"/>
    </row>
    <row r="18" spans="1:11" ht="13.5" thickBot="1">
      <c r="A18" s="54" t="s">
        <v>349</v>
      </c>
      <c r="B18" s="189">
        <f>'Exit Point Scores'!K88</f>
        <v>0</v>
      </c>
      <c r="C18" s="190"/>
      <c r="D18" s="180">
        <f>'Exit Point Scores'!J88</f>
        <v>0</v>
      </c>
      <c r="E18" s="181"/>
      <c r="F18" s="180">
        <f>'Exit Point Scores'!J87</f>
        <v>10</v>
      </c>
      <c r="G18" s="181"/>
      <c r="I18" s="59"/>
      <c r="J18" s="25"/>
      <c r="K18" s="51"/>
    </row>
    <row r="19" spans="1:11" ht="13.5" thickBot="1">
      <c r="A19" s="86" t="s">
        <v>350</v>
      </c>
      <c r="B19" s="189">
        <f>'Exit Point Scores'!K129</f>
        <v>0</v>
      </c>
      <c r="C19" s="190"/>
      <c r="D19" s="180">
        <f>'Exit Point Scores'!J129</f>
        <v>0</v>
      </c>
      <c r="E19" s="181"/>
      <c r="F19" s="180">
        <f>'Exit Point Scores'!J128</f>
        <v>2</v>
      </c>
      <c r="G19" s="181"/>
      <c r="I19" s="59"/>
      <c r="J19" s="25"/>
      <c r="K19" s="51"/>
    </row>
    <row r="20" spans="1:11" ht="13.5" thickBot="1">
      <c r="A20" s="86" t="s">
        <v>351</v>
      </c>
      <c r="B20" s="189">
        <f>'Exit Point Scores'!K170</f>
        <v>0</v>
      </c>
      <c r="C20" s="190"/>
      <c r="D20" s="180">
        <f>'Exit Point Scores'!J170</f>
        <v>0</v>
      </c>
      <c r="E20" s="181"/>
      <c r="F20" s="180">
        <f>'Exit Point Scores'!J169</f>
        <v>5</v>
      </c>
      <c r="G20" s="181"/>
      <c r="I20" s="59"/>
      <c r="J20" s="25"/>
      <c r="K20" s="51"/>
    </row>
    <row r="21" spans="1:11" ht="13.5" thickBot="1">
      <c r="A21" s="86" t="s">
        <v>352</v>
      </c>
      <c r="B21" s="189">
        <f>'Exit Point Scores'!K212</f>
        <v>0</v>
      </c>
      <c r="C21" s="190"/>
      <c r="D21" s="180">
        <f>'Exit Point Scores'!J212</f>
        <v>0</v>
      </c>
      <c r="E21" s="181"/>
      <c r="F21" s="180">
        <f>'Exit Point Scores'!J211</f>
        <v>0</v>
      </c>
      <c r="G21" s="181"/>
      <c r="I21" s="59"/>
      <c r="J21" s="25"/>
      <c r="K21" s="51"/>
    </row>
    <row r="22" spans="1:11" ht="13.5" thickBot="1">
      <c r="A22" s="86"/>
      <c r="B22" s="189"/>
      <c r="C22" s="190"/>
      <c r="D22" s="180"/>
      <c r="E22" s="181"/>
      <c r="F22" s="180"/>
      <c r="G22" s="181"/>
      <c r="I22" s="59"/>
      <c r="J22" s="25"/>
      <c r="K22" s="51"/>
    </row>
    <row r="23" spans="1:8" ht="13.5" thickBot="1">
      <c r="A23" s="205"/>
      <c r="B23" s="206"/>
      <c r="C23" s="204"/>
      <c r="D23" s="221">
        <f>SUM(D16:D22)</f>
        <v>0</v>
      </c>
      <c r="E23" s="224"/>
      <c r="F23" s="221">
        <f>SUM(F16:F22)</f>
        <v>54</v>
      </c>
      <c r="G23" s="222"/>
      <c r="H23" s="136">
        <f>100/42</f>
        <v>2.380952380952381</v>
      </c>
    </row>
    <row r="24" spans="1:7" ht="13.5" thickBot="1">
      <c r="A24" s="61" t="s">
        <v>313</v>
      </c>
      <c r="B24" s="203"/>
      <c r="C24" s="204"/>
      <c r="D24" s="207">
        <f>SUM((D23*1.852)/100)</f>
        <v>0</v>
      </c>
      <c r="E24" s="208"/>
      <c r="F24" s="207">
        <f>SUM((F23*1.852)/100)</f>
        <v>1.00008</v>
      </c>
      <c r="G24" s="208"/>
    </row>
    <row r="25" spans="1:7" ht="12.75">
      <c r="A25" s="68"/>
      <c r="B25" s="19"/>
      <c r="C25" s="19"/>
      <c r="D25" s="22"/>
      <c r="E25" s="19"/>
      <c r="F25" s="10"/>
      <c r="G25" s="63"/>
    </row>
    <row r="26" spans="1:7" ht="13.5" thickBot="1">
      <c r="A26" s="69"/>
      <c r="B26" s="18"/>
      <c r="C26" s="18"/>
      <c r="D26" s="23"/>
      <c r="E26" s="18"/>
      <c r="F26" s="17"/>
      <c r="G26" s="65"/>
    </row>
    <row r="27" spans="1:7" ht="13.5" thickBot="1">
      <c r="A27" s="68"/>
      <c r="B27" s="19"/>
      <c r="C27" s="19"/>
      <c r="D27" s="22"/>
      <c r="E27" s="19"/>
      <c r="F27" s="10"/>
      <c r="G27" s="63"/>
    </row>
    <row r="28" spans="1:11" ht="13.5" thickBot="1">
      <c r="A28" s="68"/>
      <c r="B28" s="19"/>
      <c r="C28" s="19"/>
      <c r="D28" s="22"/>
      <c r="E28" s="19"/>
      <c r="F28" s="10"/>
      <c r="G28" s="63"/>
      <c r="I28" s="191" t="s">
        <v>365</v>
      </c>
      <c r="J28" s="192"/>
      <c r="K28" s="193"/>
    </row>
    <row r="29" spans="1:11" ht="27" thickBot="1">
      <c r="A29" s="71" t="s">
        <v>365</v>
      </c>
      <c r="B29" s="200" t="s">
        <v>306</v>
      </c>
      <c r="C29" s="223"/>
      <c r="D29" s="202" t="s">
        <v>308</v>
      </c>
      <c r="E29" s="226"/>
      <c r="F29" s="202" t="s">
        <v>307</v>
      </c>
      <c r="G29" s="223"/>
      <c r="I29" s="56" t="s">
        <v>288</v>
      </c>
      <c r="J29" s="57" t="s">
        <v>289</v>
      </c>
      <c r="K29" s="58" t="s">
        <v>366</v>
      </c>
    </row>
    <row r="30" spans="1:11" ht="13.5" thickBot="1">
      <c r="A30" s="87" t="s">
        <v>356</v>
      </c>
      <c r="B30" s="189">
        <f>'Exit Point Scores'!K9</f>
        <v>0</v>
      </c>
      <c r="C30" s="190"/>
      <c r="D30" s="180">
        <f>'Exit Point Scores'!J9</f>
        <v>0</v>
      </c>
      <c r="E30" s="181"/>
      <c r="F30" s="180">
        <f>'Exit Point Scores'!J8</f>
        <v>4</v>
      </c>
      <c r="G30" s="181"/>
      <c r="I30" s="59">
        <v>10</v>
      </c>
      <c r="J30" s="21">
        <v>8</v>
      </c>
      <c r="K30" s="51" t="e">
        <f>'Exit Point Scores'!#REF!</f>
        <v>#REF!</v>
      </c>
    </row>
    <row r="31" spans="1:11" ht="13.5" thickBot="1">
      <c r="A31" s="54" t="s">
        <v>348</v>
      </c>
      <c r="B31" s="189">
        <f>'Exit Point Scores'!K50</f>
        <v>0</v>
      </c>
      <c r="C31" s="190"/>
      <c r="D31" s="180">
        <f>'Exit Point Scores'!J50</f>
        <v>0</v>
      </c>
      <c r="E31" s="181"/>
      <c r="F31" s="180">
        <f>'Exit Point Scores'!J49</f>
        <v>26</v>
      </c>
      <c r="G31" s="181"/>
      <c r="I31" s="59"/>
      <c r="J31" s="21"/>
      <c r="K31" s="51"/>
    </row>
    <row r="32" spans="1:11" ht="13.5" thickBot="1">
      <c r="A32" s="54" t="s">
        <v>349</v>
      </c>
      <c r="B32" s="189">
        <f>'Exit Point Scores'!K91</f>
        <v>0</v>
      </c>
      <c r="C32" s="190"/>
      <c r="D32" s="180">
        <f>'Exit Point Scores'!J91</f>
        <v>0</v>
      </c>
      <c r="E32" s="181"/>
      <c r="F32" s="180">
        <f>'Exit Point Scores'!J90</f>
        <v>8</v>
      </c>
      <c r="G32" s="181"/>
      <c r="I32" s="59"/>
      <c r="J32" s="21"/>
      <c r="K32" s="51"/>
    </row>
    <row r="33" spans="1:11" ht="13.5" thickBot="1">
      <c r="A33" s="86" t="s">
        <v>350</v>
      </c>
      <c r="B33" s="189">
        <f>'Exit Point Scores'!K132</f>
        <v>0</v>
      </c>
      <c r="C33" s="190"/>
      <c r="D33" s="180">
        <f>'Exit Point Scores'!J132</f>
        <v>0</v>
      </c>
      <c r="E33" s="181"/>
      <c r="F33" s="180">
        <f>'Exit Point Scores'!J131</f>
        <v>10</v>
      </c>
      <c r="G33" s="181"/>
      <c r="I33" s="59"/>
      <c r="J33" s="21"/>
      <c r="K33" s="51"/>
    </row>
    <row r="34" spans="1:11" ht="13.5" thickBot="1">
      <c r="A34" s="86" t="s">
        <v>351</v>
      </c>
      <c r="B34" s="189">
        <f>'Exit Point Scores'!K173</f>
        <v>0</v>
      </c>
      <c r="C34" s="190"/>
      <c r="D34" s="180">
        <f>'Exit Point Scores'!J173</f>
        <v>0</v>
      </c>
      <c r="E34" s="181"/>
      <c r="F34" s="180">
        <f>'Exit Point Scores'!J172</f>
        <v>7</v>
      </c>
      <c r="G34" s="181"/>
      <c r="I34" s="59"/>
      <c r="J34" s="21"/>
      <c r="K34" s="51"/>
    </row>
    <row r="35" spans="1:11" ht="13.5" thickBot="1">
      <c r="A35" s="86" t="s">
        <v>352</v>
      </c>
      <c r="B35" s="189">
        <f>'Exit Point Scores'!K215</f>
        <v>0</v>
      </c>
      <c r="C35" s="190"/>
      <c r="D35" s="180">
        <f>'Exit Point Scores'!J215</f>
        <v>0</v>
      </c>
      <c r="E35" s="181"/>
      <c r="F35" s="180">
        <f>'Exit Point Scores'!J214</f>
        <v>6</v>
      </c>
      <c r="G35" s="181"/>
      <c r="I35" s="59"/>
      <c r="J35" s="21"/>
      <c r="K35" s="51"/>
    </row>
    <row r="36" spans="1:11" ht="13.5" thickBot="1">
      <c r="A36" s="86"/>
      <c r="B36" s="189"/>
      <c r="C36" s="190"/>
      <c r="D36" s="180"/>
      <c r="E36" s="181"/>
      <c r="F36" s="180"/>
      <c r="G36" s="181"/>
      <c r="I36" s="59"/>
      <c r="J36" s="21"/>
      <c r="K36" s="51"/>
    </row>
    <row r="37" spans="1:8" ht="13.5" thickBot="1">
      <c r="A37" s="211"/>
      <c r="B37" s="212"/>
      <c r="C37" s="210"/>
      <c r="D37" s="213">
        <f>SUM(D30:D36)</f>
        <v>0</v>
      </c>
      <c r="E37" s="214"/>
      <c r="F37" s="213">
        <f>SUM(F30:F36)</f>
        <v>61</v>
      </c>
      <c r="G37" s="227"/>
      <c r="H37">
        <f>100/52</f>
        <v>1.9230769230769231</v>
      </c>
    </row>
    <row r="38" spans="1:7" ht="13.5" thickBot="1">
      <c r="A38" s="52" t="s">
        <v>314</v>
      </c>
      <c r="B38" s="209"/>
      <c r="C38" s="210"/>
      <c r="D38" s="207">
        <f>SUM((D37*1.639)/100)</f>
        <v>0</v>
      </c>
      <c r="E38" s="208"/>
      <c r="F38" s="207">
        <f>SUM((F37*1.639)/100)</f>
        <v>0.99979</v>
      </c>
      <c r="G38" s="208"/>
    </row>
    <row r="39" spans="1:7" ht="13.5" thickBot="1">
      <c r="A39" s="64"/>
      <c r="B39" s="17"/>
      <c r="C39" s="17"/>
      <c r="D39" s="18"/>
      <c r="E39" s="18"/>
      <c r="F39" s="17"/>
      <c r="G39" s="65"/>
    </row>
  </sheetData>
  <mergeCells count="71">
    <mergeCell ref="A1:G1"/>
    <mergeCell ref="F36:G36"/>
    <mergeCell ref="F38:G38"/>
    <mergeCell ref="D29:E29"/>
    <mergeCell ref="F34:G34"/>
    <mergeCell ref="F35:G35"/>
    <mergeCell ref="F37:G37"/>
    <mergeCell ref="D33:E33"/>
    <mergeCell ref="F31:G31"/>
    <mergeCell ref="F33:G33"/>
    <mergeCell ref="F30:G30"/>
    <mergeCell ref="D24:E24"/>
    <mergeCell ref="F29:G29"/>
    <mergeCell ref="B33:C33"/>
    <mergeCell ref="B31:C31"/>
    <mergeCell ref="B32:C32"/>
    <mergeCell ref="D36:E36"/>
    <mergeCell ref="A2:G3"/>
    <mergeCell ref="F32:G32"/>
    <mergeCell ref="D30:E30"/>
    <mergeCell ref="D31:E31"/>
    <mergeCell ref="D32:E32"/>
    <mergeCell ref="B30:C30"/>
    <mergeCell ref="F23:G23"/>
    <mergeCell ref="B29:C29"/>
    <mergeCell ref="D23:E23"/>
    <mergeCell ref="F21:G21"/>
    <mergeCell ref="B38:C38"/>
    <mergeCell ref="D34:E34"/>
    <mergeCell ref="D35:E35"/>
    <mergeCell ref="D38:E38"/>
    <mergeCell ref="B34:C34"/>
    <mergeCell ref="B35:C35"/>
    <mergeCell ref="A37:C37"/>
    <mergeCell ref="D37:E37"/>
    <mergeCell ref="B36:C36"/>
    <mergeCell ref="F19:G19"/>
    <mergeCell ref="F20:G20"/>
    <mergeCell ref="B24:C24"/>
    <mergeCell ref="F18:G18"/>
    <mergeCell ref="D18:E18"/>
    <mergeCell ref="B21:C21"/>
    <mergeCell ref="A23:C23"/>
    <mergeCell ref="B22:C22"/>
    <mergeCell ref="D21:E21"/>
    <mergeCell ref="F24:G24"/>
    <mergeCell ref="B17:C17"/>
    <mergeCell ref="B18:C18"/>
    <mergeCell ref="D20:E20"/>
    <mergeCell ref="D19:E19"/>
    <mergeCell ref="D17:E17"/>
    <mergeCell ref="I14:K14"/>
    <mergeCell ref="I28:K28"/>
    <mergeCell ref="B9:D9"/>
    <mergeCell ref="B10:D10"/>
    <mergeCell ref="E9:G9"/>
    <mergeCell ref="E10:G10"/>
    <mergeCell ref="B15:C15"/>
    <mergeCell ref="D15:E15"/>
    <mergeCell ref="F15:G15"/>
    <mergeCell ref="B16:C16"/>
    <mergeCell ref="D22:E22"/>
    <mergeCell ref="F22:G22"/>
    <mergeCell ref="A5:G5"/>
    <mergeCell ref="B6:G6"/>
    <mergeCell ref="A9:A10"/>
    <mergeCell ref="B19:C19"/>
    <mergeCell ref="D16:E16"/>
    <mergeCell ref="F16:G16"/>
    <mergeCell ref="F17:G17"/>
    <mergeCell ref="B20:C20"/>
  </mergeCells>
  <printOptions horizontalCentered="1"/>
  <pageMargins left="0.75" right="0.75" top="1" bottom="1" header="0.5" footer="0.5"/>
  <pageSetup horizontalDpi="600" verticalDpi="600" orientation="portrait" paperSize="5" scale="89" r:id="rId1"/>
  <headerFooter alignWithMargins="0">
    <oddHeader>&amp;C&amp;16Functional Self Assessment Form</oddHeader>
    <oddFooter>&amp;LFSAT_OM Ver1.0_Final
OM_RSv1.0 Final.doc
05/05/2005&amp;C&amp;P of &amp;N</oddFooter>
  </headerFooter>
</worksheet>
</file>

<file path=xl/worksheets/sheet4.xml><?xml version="1.0" encoding="utf-8"?>
<worksheet xmlns="http://schemas.openxmlformats.org/spreadsheetml/2006/main" xmlns:r="http://schemas.openxmlformats.org/officeDocument/2006/relationships">
  <dimension ref="A1:P164"/>
  <sheetViews>
    <sheetView zoomScale="75" zoomScaleNormal="75" zoomScaleSheetLayoutView="50" workbookViewId="0" topLeftCell="A2">
      <selection activeCell="E12" sqref="E12"/>
    </sheetView>
  </sheetViews>
  <sheetFormatPr defaultColWidth="9.140625" defaultRowHeight="12.75"/>
  <cols>
    <col min="1" max="1" width="16.7109375" style="1" customWidth="1"/>
    <col min="2" max="2" width="12.7109375" style="7" customWidth="1"/>
    <col min="3" max="3" width="37.8515625" style="3" customWidth="1"/>
    <col min="4" max="4" width="35.7109375" style="1" customWidth="1"/>
    <col min="5" max="5" width="20.7109375" style="8" customWidth="1"/>
    <col min="6" max="6" width="27.7109375" style="8" customWidth="1"/>
    <col min="7" max="8" width="8.7109375" style="2" hidden="1" customWidth="1"/>
    <col min="9" max="9" width="12.00390625" style="2" hidden="1" customWidth="1"/>
    <col min="10" max="10" width="27.7109375" style="8" hidden="1" customWidth="1"/>
    <col min="11" max="16384" width="9.140625" style="2" customWidth="1"/>
  </cols>
  <sheetData>
    <row r="1" spans="1:16" s="33" customFormat="1" ht="12.75" customHeight="1">
      <c r="A1" s="228" t="s">
        <v>143</v>
      </c>
      <c r="B1" s="229"/>
      <c r="C1" s="229"/>
      <c r="D1" s="229"/>
      <c r="E1" s="229"/>
      <c r="F1" s="229"/>
      <c r="G1" s="140"/>
      <c r="H1" s="140"/>
      <c r="I1" s="140"/>
      <c r="J1" s="140"/>
      <c r="K1" s="141"/>
      <c r="L1" s="141"/>
      <c r="M1" s="141"/>
      <c r="N1" s="141"/>
      <c r="O1" s="142"/>
      <c r="P1" s="142"/>
    </row>
    <row r="2" spans="1:10" s="28" customFormat="1" ht="105">
      <c r="A2" s="102" t="s">
        <v>367</v>
      </c>
      <c r="B2" s="102" t="s">
        <v>9</v>
      </c>
      <c r="C2" s="103" t="s">
        <v>56</v>
      </c>
      <c r="D2" s="102" t="s">
        <v>184</v>
      </c>
      <c r="E2" s="104" t="s">
        <v>355</v>
      </c>
      <c r="F2" s="104" t="s">
        <v>283</v>
      </c>
      <c r="G2" s="102" t="s">
        <v>368</v>
      </c>
      <c r="H2" s="102" t="s">
        <v>369</v>
      </c>
      <c r="I2" s="102" t="s">
        <v>315</v>
      </c>
      <c r="J2" s="104" t="s">
        <v>7</v>
      </c>
    </row>
    <row r="3" spans="1:10" s="28" customFormat="1" ht="39">
      <c r="A3" s="108" t="s">
        <v>304</v>
      </c>
      <c r="B3" s="108" t="s">
        <v>299</v>
      </c>
      <c r="C3" s="108" t="s">
        <v>300</v>
      </c>
      <c r="D3" s="108" t="s">
        <v>301</v>
      </c>
      <c r="E3" s="109" t="s">
        <v>302</v>
      </c>
      <c r="F3" s="109" t="s">
        <v>303</v>
      </c>
      <c r="G3" s="108" t="s">
        <v>368</v>
      </c>
      <c r="H3" s="108" t="s">
        <v>369</v>
      </c>
      <c r="I3" s="108" t="s">
        <v>315</v>
      </c>
      <c r="J3" s="109" t="s">
        <v>7</v>
      </c>
    </row>
    <row r="4" spans="1:10" s="28" customFormat="1" ht="12.75">
      <c r="A4" s="230" t="s">
        <v>276</v>
      </c>
      <c r="B4" s="231"/>
      <c r="C4" s="231"/>
      <c r="D4" s="231"/>
      <c r="E4" s="231"/>
      <c r="F4" s="231"/>
      <c r="G4" s="232"/>
      <c r="H4" s="231"/>
      <c r="I4" s="231"/>
      <c r="J4" s="231"/>
    </row>
    <row r="5" spans="1:10" s="28" customFormat="1" ht="78.75">
      <c r="A5" s="27" t="s">
        <v>358</v>
      </c>
      <c r="B5" s="72" t="s">
        <v>10</v>
      </c>
      <c r="C5" s="32" t="s">
        <v>382</v>
      </c>
      <c r="D5" s="137" t="s">
        <v>320</v>
      </c>
      <c r="E5" s="147" t="s">
        <v>379</v>
      </c>
      <c r="F5" s="154"/>
      <c r="G5" s="148">
        <v>3</v>
      </c>
      <c r="H5" s="148" t="s">
        <v>373</v>
      </c>
      <c r="I5" s="148">
        <v>0</v>
      </c>
      <c r="J5" s="149"/>
    </row>
    <row r="6" spans="1:10" s="28" customFormat="1" ht="66">
      <c r="A6" s="27" t="s">
        <v>358</v>
      </c>
      <c r="B6" s="72" t="s">
        <v>12</v>
      </c>
      <c r="C6" s="32" t="s">
        <v>191</v>
      </c>
      <c r="D6" s="137" t="s">
        <v>321</v>
      </c>
      <c r="E6" s="147" t="s">
        <v>379</v>
      </c>
      <c r="F6" s="154"/>
      <c r="G6" s="148">
        <v>3</v>
      </c>
      <c r="H6" s="148" t="s">
        <v>373</v>
      </c>
      <c r="I6" s="148">
        <v>0</v>
      </c>
      <c r="J6" s="149"/>
    </row>
    <row r="7" spans="1:10" s="28" customFormat="1" ht="66">
      <c r="A7" s="27" t="s">
        <v>359</v>
      </c>
      <c r="B7" s="72" t="s">
        <v>11</v>
      </c>
      <c r="C7" s="32" t="s">
        <v>53</v>
      </c>
      <c r="D7" s="137" t="s">
        <v>321</v>
      </c>
      <c r="E7" s="147" t="s">
        <v>379</v>
      </c>
      <c r="F7" s="154"/>
      <c r="G7" s="148">
        <v>3</v>
      </c>
      <c r="H7" s="148" t="s">
        <v>373</v>
      </c>
      <c r="I7" s="148">
        <v>0</v>
      </c>
      <c r="J7" s="149"/>
    </row>
    <row r="8" spans="1:10" s="28" customFormat="1" ht="78.75">
      <c r="A8" s="27" t="s">
        <v>359</v>
      </c>
      <c r="B8" s="72" t="s">
        <v>13</v>
      </c>
      <c r="C8" s="32" t="s">
        <v>54</v>
      </c>
      <c r="D8" s="137" t="s">
        <v>321</v>
      </c>
      <c r="E8" s="147" t="s">
        <v>379</v>
      </c>
      <c r="F8" s="154"/>
      <c r="G8" s="148">
        <v>3</v>
      </c>
      <c r="H8" s="148" t="s">
        <v>373</v>
      </c>
      <c r="I8" s="148">
        <v>0</v>
      </c>
      <c r="J8" s="149"/>
    </row>
    <row r="9" spans="1:10" s="28" customFormat="1" ht="52.5">
      <c r="A9" s="27" t="s">
        <v>359</v>
      </c>
      <c r="B9" s="72" t="s">
        <v>14</v>
      </c>
      <c r="C9" s="32" t="s">
        <v>216</v>
      </c>
      <c r="D9" s="137" t="s">
        <v>321</v>
      </c>
      <c r="E9" s="147" t="s">
        <v>379</v>
      </c>
      <c r="F9" s="154"/>
      <c r="G9" s="148">
        <v>3</v>
      </c>
      <c r="H9" s="148" t="s">
        <v>373</v>
      </c>
      <c r="I9" s="148">
        <v>0</v>
      </c>
      <c r="J9" s="149"/>
    </row>
    <row r="10" spans="1:10" s="28" customFormat="1" ht="66">
      <c r="A10" s="27" t="s">
        <v>358</v>
      </c>
      <c r="B10" s="72" t="s">
        <v>15</v>
      </c>
      <c r="C10" s="32" t="s">
        <v>192</v>
      </c>
      <c r="D10" s="137" t="s">
        <v>316</v>
      </c>
      <c r="E10" s="147" t="s">
        <v>379</v>
      </c>
      <c r="F10" s="154"/>
      <c r="G10" s="148">
        <v>3</v>
      </c>
      <c r="H10" s="148" t="s">
        <v>373</v>
      </c>
      <c r="I10" s="148">
        <v>0</v>
      </c>
      <c r="J10" s="149"/>
    </row>
    <row r="11" spans="1:10" s="28" customFormat="1" ht="52.5">
      <c r="A11" s="27" t="s">
        <v>359</v>
      </c>
      <c r="B11" s="72" t="s">
        <v>16</v>
      </c>
      <c r="C11" s="32" t="s">
        <v>150</v>
      </c>
      <c r="D11" s="137" t="s">
        <v>316</v>
      </c>
      <c r="E11" s="147" t="s">
        <v>379</v>
      </c>
      <c r="F11" s="154"/>
      <c r="G11" s="148">
        <v>3</v>
      </c>
      <c r="H11" s="148" t="s">
        <v>373</v>
      </c>
      <c r="I11" s="148">
        <v>0</v>
      </c>
      <c r="J11" s="149"/>
    </row>
    <row r="12" spans="1:10" s="28" customFormat="1" ht="12.75">
      <c r="A12" s="27"/>
      <c r="B12" s="72"/>
      <c r="C12" s="32"/>
      <c r="D12" s="32"/>
      <c r="E12" s="73"/>
      <c r="F12" s="46"/>
      <c r="G12" s="31"/>
      <c r="H12" s="31"/>
      <c r="I12" s="31"/>
      <c r="J12" s="46"/>
    </row>
    <row r="13" spans="1:10" s="28" customFormat="1" ht="12.75">
      <c r="A13" s="27"/>
      <c r="B13" s="72"/>
      <c r="C13" s="32"/>
      <c r="D13" s="32"/>
      <c r="E13" s="73"/>
      <c r="F13" s="46"/>
      <c r="G13" s="31"/>
      <c r="H13" s="31"/>
      <c r="I13" s="31"/>
      <c r="J13" s="46"/>
    </row>
    <row r="14" spans="1:10" s="28" customFormat="1" ht="12.75">
      <c r="A14" s="27"/>
      <c r="B14" s="72"/>
      <c r="C14" s="32"/>
      <c r="D14" s="32"/>
      <c r="E14" s="73"/>
      <c r="F14" s="46"/>
      <c r="G14" s="31"/>
      <c r="H14" s="31"/>
      <c r="I14" s="31"/>
      <c r="J14" s="46"/>
    </row>
    <row r="15" spans="1:10" s="28" customFormat="1" ht="12.75">
      <c r="A15" s="27"/>
      <c r="B15" s="72"/>
      <c r="C15" s="32"/>
      <c r="D15" s="32"/>
      <c r="E15" s="73"/>
      <c r="F15" s="46"/>
      <c r="G15" s="31"/>
      <c r="H15" s="31"/>
      <c r="I15" s="31"/>
      <c r="J15" s="46"/>
    </row>
    <row r="16" spans="1:10" s="28" customFormat="1" ht="12.75">
      <c r="A16" s="27"/>
      <c r="B16" s="72"/>
      <c r="C16" s="32"/>
      <c r="D16" s="32"/>
      <c r="E16" s="73"/>
      <c r="F16" s="46"/>
      <c r="G16" s="31"/>
      <c r="H16" s="31"/>
      <c r="I16" s="31"/>
      <c r="J16" s="46"/>
    </row>
    <row r="17" spans="1:10" s="28" customFormat="1" ht="12.75">
      <c r="A17" s="27"/>
      <c r="B17" s="72"/>
      <c r="C17" s="32"/>
      <c r="D17" s="32"/>
      <c r="E17" s="73"/>
      <c r="F17" s="46"/>
      <c r="G17" s="31"/>
      <c r="H17" s="31"/>
      <c r="I17" s="31"/>
      <c r="J17" s="46"/>
    </row>
    <row r="18" spans="1:10" s="28" customFormat="1" ht="12.75">
      <c r="A18" s="27"/>
      <c r="B18" s="27"/>
      <c r="C18" s="32"/>
      <c r="D18" s="32"/>
      <c r="E18" s="73"/>
      <c r="F18" s="46"/>
      <c r="G18" s="31"/>
      <c r="H18" s="31"/>
      <c r="I18" s="31"/>
      <c r="J18" s="46"/>
    </row>
    <row r="19" spans="1:10" s="28" customFormat="1" ht="12.75">
      <c r="A19" s="27"/>
      <c r="B19" s="27"/>
      <c r="C19" s="32"/>
      <c r="D19" s="32"/>
      <c r="E19" s="73"/>
      <c r="F19" s="46"/>
      <c r="G19" s="31"/>
      <c r="H19" s="31"/>
      <c r="I19" s="31"/>
      <c r="J19" s="46"/>
    </row>
    <row r="20" spans="1:10" s="28" customFormat="1" ht="12.75">
      <c r="A20" s="27"/>
      <c r="B20" s="27"/>
      <c r="C20" s="32"/>
      <c r="D20" s="32"/>
      <c r="E20" s="73"/>
      <c r="F20" s="46"/>
      <c r="G20" s="31"/>
      <c r="H20" s="31"/>
      <c r="I20" s="31"/>
      <c r="J20" s="46"/>
    </row>
    <row r="21" spans="1:10" s="28" customFormat="1" ht="12.75">
      <c r="A21" s="27"/>
      <c r="B21" s="27"/>
      <c r="C21" s="32"/>
      <c r="D21" s="32"/>
      <c r="E21" s="73"/>
      <c r="F21" s="46"/>
      <c r="G21" s="31"/>
      <c r="H21" s="31"/>
      <c r="I21" s="31"/>
      <c r="J21" s="46"/>
    </row>
    <row r="22" spans="1:10" s="28" customFormat="1" ht="12.75">
      <c r="A22" s="27"/>
      <c r="B22" s="27"/>
      <c r="C22" s="32"/>
      <c r="D22" s="32"/>
      <c r="E22" s="73"/>
      <c r="F22" s="46"/>
      <c r="G22" s="31"/>
      <c r="H22" s="31"/>
      <c r="I22" s="31"/>
      <c r="J22" s="46"/>
    </row>
    <row r="23" spans="1:10" s="28" customFormat="1" ht="12.75">
      <c r="A23" s="27"/>
      <c r="B23" s="27"/>
      <c r="C23" s="32"/>
      <c r="D23" s="32"/>
      <c r="E23" s="73"/>
      <c r="F23" s="46"/>
      <c r="G23" s="31"/>
      <c r="H23" s="31"/>
      <c r="I23" s="31"/>
      <c r="J23" s="46"/>
    </row>
    <row r="24" spans="1:10" s="28" customFormat="1" ht="12.75">
      <c r="A24" s="27"/>
      <c r="B24" s="27"/>
      <c r="C24" s="32"/>
      <c r="D24" s="32"/>
      <c r="E24" s="73"/>
      <c r="F24" s="46"/>
      <c r="G24" s="31"/>
      <c r="H24" s="31"/>
      <c r="I24" s="31"/>
      <c r="J24" s="46"/>
    </row>
    <row r="25" spans="1:10" s="28" customFormat="1" ht="12.75">
      <c r="A25" s="27"/>
      <c r="B25" s="27"/>
      <c r="C25" s="32"/>
      <c r="D25" s="32"/>
      <c r="E25" s="73"/>
      <c r="F25" s="46"/>
      <c r="G25" s="31"/>
      <c r="H25" s="31"/>
      <c r="I25" s="31"/>
      <c r="J25" s="46"/>
    </row>
    <row r="26" spans="1:10" s="28" customFormat="1" ht="12.75">
      <c r="A26" s="27"/>
      <c r="B26" s="27"/>
      <c r="C26" s="32"/>
      <c r="D26" s="32"/>
      <c r="E26" s="73"/>
      <c r="F26" s="46"/>
      <c r="G26" s="31"/>
      <c r="H26" s="31"/>
      <c r="I26" s="31"/>
      <c r="J26" s="46"/>
    </row>
    <row r="27" spans="1:10" s="28" customFormat="1" ht="12.75">
      <c r="A27" s="27"/>
      <c r="B27" s="27"/>
      <c r="C27" s="32"/>
      <c r="D27" s="32"/>
      <c r="E27" s="73"/>
      <c r="F27" s="46"/>
      <c r="G27" s="31"/>
      <c r="H27" s="31"/>
      <c r="I27" s="31"/>
      <c r="J27" s="46"/>
    </row>
    <row r="28" spans="1:10" s="28" customFormat="1" ht="12.75">
      <c r="A28" s="27"/>
      <c r="B28" s="27"/>
      <c r="C28" s="32"/>
      <c r="D28" s="32"/>
      <c r="E28" s="73"/>
      <c r="F28" s="46"/>
      <c r="G28" s="31"/>
      <c r="H28" s="31"/>
      <c r="I28" s="31"/>
      <c r="J28" s="46"/>
    </row>
    <row r="29" spans="1:10" s="28" customFormat="1" ht="12.75">
      <c r="A29" s="27"/>
      <c r="B29" s="27"/>
      <c r="C29" s="32"/>
      <c r="D29" s="32"/>
      <c r="E29" s="73"/>
      <c r="F29" s="46"/>
      <c r="G29" s="31"/>
      <c r="H29" s="31"/>
      <c r="I29" s="31"/>
      <c r="J29" s="46"/>
    </row>
    <row r="30" spans="1:10" s="28" customFormat="1" ht="12.75">
      <c r="A30" s="27"/>
      <c r="B30" s="27"/>
      <c r="C30" s="32"/>
      <c r="D30" s="32"/>
      <c r="E30" s="73"/>
      <c r="F30" s="46"/>
      <c r="G30" s="31"/>
      <c r="H30" s="31"/>
      <c r="I30" s="31"/>
      <c r="J30" s="46"/>
    </row>
    <row r="31" spans="1:10" s="110" customFormat="1" ht="12.75">
      <c r="A31" s="29"/>
      <c r="B31" s="29"/>
      <c r="C31" s="26"/>
      <c r="D31" s="26"/>
      <c r="E31" s="74"/>
      <c r="F31" s="48"/>
      <c r="G31" s="47"/>
      <c r="H31" s="47"/>
      <c r="I31" s="47"/>
      <c r="J31" s="48"/>
    </row>
    <row r="32" spans="1:10" ht="12.75">
      <c r="A32" s="30"/>
      <c r="B32" s="30"/>
      <c r="C32" s="9"/>
      <c r="D32" s="26"/>
      <c r="E32" s="75"/>
      <c r="F32" s="50"/>
      <c r="G32" s="49"/>
      <c r="H32" s="49"/>
      <c r="I32" s="49"/>
      <c r="J32" s="50"/>
    </row>
    <row r="33" spans="1:10" ht="12.75">
      <c r="A33" s="30"/>
      <c r="B33" s="30"/>
      <c r="C33" s="9"/>
      <c r="D33" s="26"/>
      <c r="E33" s="75"/>
      <c r="F33" s="50"/>
      <c r="G33" s="49"/>
      <c r="H33" s="49"/>
      <c r="I33" s="49"/>
      <c r="J33" s="50"/>
    </row>
    <row r="34" spans="1:10" ht="12.75">
      <c r="A34" s="30"/>
      <c r="B34" s="30"/>
      <c r="C34" s="9"/>
      <c r="D34" s="26"/>
      <c r="E34" s="75"/>
      <c r="F34" s="50"/>
      <c r="G34" s="49"/>
      <c r="H34" s="49"/>
      <c r="I34" s="49"/>
      <c r="J34" s="50"/>
    </row>
    <row r="35" spans="1:10" ht="12.75">
      <c r="A35" s="30"/>
      <c r="B35" s="30"/>
      <c r="C35" s="9"/>
      <c r="D35" s="9"/>
      <c r="E35" s="75"/>
      <c r="F35" s="50"/>
      <c r="G35" s="49"/>
      <c r="H35" s="49"/>
      <c r="I35" s="49"/>
      <c r="J35" s="50"/>
    </row>
    <row r="36" spans="1:10" ht="12.75">
      <c r="A36" s="30"/>
      <c r="B36" s="30"/>
      <c r="C36" s="32"/>
      <c r="D36" s="9"/>
      <c r="E36" s="75"/>
      <c r="F36" s="50"/>
      <c r="G36" s="49"/>
      <c r="H36" s="49"/>
      <c r="I36" s="49"/>
      <c r="J36" s="50"/>
    </row>
    <row r="37" spans="1:10" ht="12.75">
      <c r="A37" s="30"/>
      <c r="B37" s="30"/>
      <c r="C37" s="32"/>
      <c r="D37" s="9"/>
      <c r="E37" s="75"/>
      <c r="F37" s="50"/>
      <c r="G37" s="49"/>
      <c r="H37" s="49"/>
      <c r="I37" s="49"/>
      <c r="J37" s="50"/>
    </row>
    <row r="38" spans="3:10" ht="12.75">
      <c r="C38" s="11"/>
      <c r="E38" s="24"/>
      <c r="F38" s="15"/>
      <c r="J38" s="15"/>
    </row>
    <row r="40" ht="12.75">
      <c r="E40" s="12"/>
    </row>
    <row r="41" ht="12.75">
      <c r="E41" s="14"/>
    </row>
    <row r="42" ht="12.75">
      <c r="E42" s="13"/>
    </row>
    <row r="44" ht="12.75">
      <c r="E44" s="5"/>
    </row>
    <row r="45" ht="12.75">
      <c r="E45" s="14"/>
    </row>
    <row r="46" ht="12.75">
      <c r="E46" s="13"/>
    </row>
    <row r="48" spans="2:5" ht="12.75">
      <c r="B48" s="6"/>
      <c r="C48" s="1"/>
      <c r="E48" s="5"/>
    </row>
    <row r="49" spans="2:5" ht="12.75">
      <c r="B49" s="6"/>
      <c r="C49" s="1"/>
      <c r="E49" s="14"/>
    </row>
    <row r="50" spans="2:5" ht="12.75">
      <c r="B50" s="6"/>
      <c r="C50" s="1"/>
      <c r="E50" s="13"/>
    </row>
    <row r="51" spans="2:3" ht="12.75">
      <c r="B51" s="6"/>
      <c r="C51" s="1"/>
    </row>
    <row r="52" spans="2:3" ht="12.75">
      <c r="B52" s="6"/>
      <c r="C52" s="1"/>
    </row>
    <row r="53" spans="2:3" ht="12.75">
      <c r="B53" s="6"/>
      <c r="C53" s="1"/>
    </row>
    <row r="54" spans="2:3" ht="12.75">
      <c r="B54" s="6"/>
      <c r="C54" s="1"/>
    </row>
    <row r="55" spans="2:3" ht="12.75">
      <c r="B55" s="6"/>
      <c r="C55" s="1"/>
    </row>
    <row r="56" spans="2:3" ht="12.75">
      <c r="B56" s="6"/>
      <c r="C56" s="1"/>
    </row>
    <row r="57" spans="2:3" ht="12.75">
      <c r="B57" s="6"/>
      <c r="C57" s="1"/>
    </row>
    <row r="58" spans="2:3" ht="12.75">
      <c r="B58" s="6"/>
      <c r="C58" s="1"/>
    </row>
    <row r="59" spans="2:3" ht="12.75">
      <c r="B59" s="6"/>
      <c r="C59" s="1"/>
    </row>
    <row r="60" spans="2:3" ht="12.75">
      <c r="B60" s="6"/>
      <c r="C60" s="1"/>
    </row>
    <row r="61" spans="2:3" ht="12.75">
      <c r="B61" s="6"/>
      <c r="C61" s="1"/>
    </row>
    <row r="62" spans="2:3" ht="12.75">
      <c r="B62" s="6"/>
      <c r="C62" s="1"/>
    </row>
    <row r="63" spans="2:3" ht="12.75">
      <c r="B63" s="6"/>
      <c r="C63" s="1"/>
    </row>
    <row r="64" spans="2:3" ht="12.75">
      <c r="B64" s="6"/>
      <c r="C64" s="1"/>
    </row>
    <row r="65" spans="2:3" ht="12.75">
      <c r="B65" s="6"/>
      <c r="C65" s="1"/>
    </row>
    <row r="66" spans="2:3" ht="12.75">
      <c r="B66" s="6"/>
      <c r="C66" s="1"/>
    </row>
    <row r="67" spans="2:3" ht="12.75">
      <c r="B67" s="6"/>
      <c r="C67" s="1"/>
    </row>
    <row r="68" spans="2:3" ht="12.75">
      <c r="B68" s="6"/>
      <c r="C68" s="1"/>
    </row>
    <row r="69" spans="2:4" ht="12.75">
      <c r="B69" s="6"/>
      <c r="C69" s="1">
        <v>0</v>
      </c>
      <c r="D69" s="1" t="s">
        <v>286</v>
      </c>
    </row>
    <row r="70" spans="1:8" ht="12.75">
      <c r="A70" s="1" t="s">
        <v>358</v>
      </c>
      <c r="B70" s="6">
        <f>COUNTIF(A5:A11,"critical")</f>
        <v>3</v>
      </c>
      <c r="C70" s="1">
        <v>1</v>
      </c>
      <c r="D70" s="1" t="s">
        <v>360</v>
      </c>
      <c r="G70" s="2" t="s">
        <v>378</v>
      </c>
      <c r="H70" s="2" t="s">
        <v>372</v>
      </c>
    </row>
    <row r="71" spans="1:8" ht="12.75">
      <c r="A71" s="1" t="s">
        <v>359</v>
      </c>
      <c r="B71" s="6">
        <f>COUNTIF(A5:A11,"non-critical")</f>
        <v>4</v>
      </c>
      <c r="C71" s="1">
        <v>2</v>
      </c>
      <c r="D71" s="1" t="s">
        <v>361</v>
      </c>
      <c r="G71" s="2" t="s">
        <v>379</v>
      </c>
      <c r="H71" s="2" t="s">
        <v>373</v>
      </c>
    </row>
    <row r="72" spans="2:4" ht="26.25">
      <c r="B72" s="6"/>
      <c r="C72" s="1">
        <v>3</v>
      </c>
      <c r="D72" s="1" t="s">
        <v>362</v>
      </c>
    </row>
    <row r="73" spans="2:4" ht="26.25">
      <c r="B73" s="6"/>
      <c r="C73" s="1">
        <v>4</v>
      </c>
      <c r="D73" s="1" t="s">
        <v>363</v>
      </c>
    </row>
    <row r="74" spans="2:4" ht="12.75">
      <c r="B74" s="6"/>
      <c r="C74" s="1">
        <v>5</v>
      </c>
      <c r="D74" s="1" t="s">
        <v>375</v>
      </c>
    </row>
    <row r="75" spans="2:3" ht="12.75">
      <c r="B75" s="6"/>
      <c r="C75" s="1"/>
    </row>
    <row r="76" spans="2:3" ht="12.75">
      <c r="B76" s="6"/>
      <c r="C76" s="1"/>
    </row>
    <row r="77" spans="2:3" ht="12.75">
      <c r="B77" s="6"/>
      <c r="C77" s="1"/>
    </row>
    <row r="78" ht="12.75">
      <c r="B78" s="6"/>
    </row>
    <row r="79" ht="12.75">
      <c r="B79" s="6"/>
    </row>
    <row r="80" spans="2:4" ht="12.75">
      <c r="B80" s="6"/>
      <c r="D80" s="3"/>
    </row>
    <row r="81" spans="2:3" ht="12.75">
      <c r="B81" s="6"/>
      <c r="C81" s="1"/>
    </row>
    <row r="82" spans="2:3" ht="12.75">
      <c r="B82" s="6"/>
      <c r="C82" s="1"/>
    </row>
    <row r="83" spans="2:3" ht="12.75">
      <c r="B83" s="6"/>
      <c r="C83" s="1"/>
    </row>
    <row r="84" spans="2:4" ht="12.75">
      <c r="B84" s="6"/>
      <c r="C84" s="80"/>
      <c r="D84" s="80"/>
    </row>
    <row r="85" spans="2:3" ht="12.75">
      <c r="B85" s="6"/>
      <c r="C85" s="1"/>
    </row>
    <row r="86" spans="2:3" ht="12.75">
      <c r="B86" s="6"/>
      <c r="C86" s="1"/>
    </row>
    <row r="87" spans="2:3" ht="12.75">
      <c r="B87" s="6"/>
      <c r="C87" s="1"/>
    </row>
    <row r="88" spans="2:3" ht="12.75">
      <c r="B88" s="6"/>
      <c r="C88" s="1"/>
    </row>
    <row r="89" spans="2:3" ht="12.75">
      <c r="B89" s="6"/>
      <c r="C89" s="1"/>
    </row>
    <row r="90" spans="2:3" ht="12.75">
      <c r="B90" s="6"/>
      <c r="C90" s="1"/>
    </row>
    <row r="91" spans="2:3" ht="12.75">
      <c r="B91" s="6"/>
      <c r="C91" s="1"/>
    </row>
    <row r="92" spans="2:3" ht="12.75">
      <c r="B92" s="6"/>
      <c r="C92" s="1"/>
    </row>
    <row r="93" spans="2:3" ht="12.75">
      <c r="B93" s="6"/>
      <c r="C93" s="1"/>
    </row>
    <row r="94" spans="2:3" ht="12.75">
      <c r="B94" s="6"/>
      <c r="C94" s="1"/>
    </row>
    <row r="95" spans="2:3" ht="12.75">
      <c r="B95" s="6"/>
      <c r="C95" s="1"/>
    </row>
    <row r="96" spans="2:3" ht="12.75">
      <c r="B96" s="6"/>
      <c r="C96" s="1"/>
    </row>
    <row r="97" spans="2:3" ht="12.75">
      <c r="B97" s="6"/>
      <c r="C97" s="1"/>
    </row>
    <row r="98" spans="2:3" ht="12.75">
      <c r="B98" s="6"/>
      <c r="C98" s="1"/>
    </row>
    <row r="99" spans="2:3" ht="12.75">
      <c r="B99" s="6"/>
      <c r="C99" s="1"/>
    </row>
    <row r="100" spans="2:3" ht="12.75">
      <c r="B100" s="6"/>
      <c r="C100" s="1"/>
    </row>
    <row r="101" spans="2:3" ht="12.75">
      <c r="B101" s="6"/>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spans="2:3" ht="12.75">
      <c r="B118" s="6"/>
      <c r="C118" s="1"/>
    </row>
    <row r="119" spans="2:3" ht="12.75">
      <c r="B119" s="6"/>
      <c r="C119" s="1"/>
    </row>
    <row r="120" spans="2:3" ht="12.75">
      <c r="B120" s="6"/>
      <c r="C120" s="1"/>
    </row>
    <row r="121" spans="2:3" ht="12.75">
      <c r="B121" s="6"/>
      <c r="C121" s="1"/>
    </row>
    <row r="122" spans="2:3" ht="12.75">
      <c r="B122" s="6"/>
      <c r="C122" s="1"/>
    </row>
    <row r="123" spans="2:3" ht="12.75">
      <c r="B123" s="6"/>
      <c r="C123" s="1"/>
    </row>
    <row r="124" spans="2:3" ht="12.75">
      <c r="B124" s="6"/>
      <c r="C124" s="1"/>
    </row>
    <row r="125" spans="2:3" ht="12.75">
      <c r="B125" s="6"/>
      <c r="C125" s="1"/>
    </row>
    <row r="126" spans="2:3" ht="12.75">
      <c r="B126" s="6"/>
      <c r="C126" s="1"/>
    </row>
    <row r="127" spans="2:3" ht="12.75">
      <c r="B127" s="6"/>
      <c r="C127" s="1"/>
    </row>
    <row r="128" spans="2:3" ht="12.75">
      <c r="B128" s="6"/>
      <c r="C128" s="1"/>
    </row>
    <row r="129" spans="2:3" ht="12.75">
      <c r="B129" s="6"/>
      <c r="C129" s="1"/>
    </row>
    <row r="130" spans="2:3" ht="12.75">
      <c r="B130" s="6"/>
      <c r="C130" s="1"/>
    </row>
    <row r="131" spans="2:3" ht="12.75">
      <c r="B131" s="6"/>
      <c r="C131" s="1"/>
    </row>
    <row r="132" spans="2:3" ht="12.75">
      <c r="B132" s="6"/>
      <c r="C132" s="1"/>
    </row>
    <row r="133" spans="2:3" ht="12.75">
      <c r="B133" s="6"/>
      <c r="C133" s="1"/>
    </row>
    <row r="134" spans="2:3" ht="12.75">
      <c r="B134" s="6"/>
      <c r="C134" s="1"/>
    </row>
    <row r="135" spans="2:3" ht="12.75">
      <c r="B135" s="6"/>
      <c r="C135" s="1"/>
    </row>
    <row r="136" spans="2:3" ht="12.75">
      <c r="B136" s="6"/>
      <c r="C136" s="1"/>
    </row>
    <row r="137" spans="2:3" ht="12.75">
      <c r="B137" s="6"/>
      <c r="C137" s="1"/>
    </row>
    <row r="138" spans="2:3" ht="12.75">
      <c r="B138" s="6"/>
      <c r="C138" s="1"/>
    </row>
    <row r="139" spans="2:3" ht="12.75">
      <c r="B139" s="6"/>
      <c r="C139" s="1"/>
    </row>
    <row r="140" spans="2:3" ht="12.75">
      <c r="B140" s="6"/>
      <c r="C140" s="1"/>
    </row>
    <row r="141" spans="2:3" ht="12.75">
      <c r="B141" s="6"/>
      <c r="C141" s="1"/>
    </row>
    <row r="142" spans="2:3" ht="12.75">
      <c r="B142" s="6"/>
      <c r="C142" s="1"/>
    </row>
    <row r="143" spans="2:3" ht="12.75">
      <c r="B143" s="6"/>
      <c r="C143" s="1"/>
    </row>
    <row r="144" spans="2:3" ht="12.75">
      <c r="B144" s="6"/>
      <c r="C144" s="1"/>
    </row>
    <row r="145" spans="2:3" ht="12.75">
      <c r="B145" s="6"/>
      <c r="C145" s="1"/>
    </row>
    <row r="146" spans="2:3" ht="12.75">
      <c r="B146" s="6"/>
      <c r="C146" s="1"/>
    </row>
    <row r="147" spans="2:3" ht="12.75">
      <c r="B147" s="6"/>
      <c r="C147" s="1"/>
    </row>
    <row r="148" spans="2:3" ht="12.75">
      <c r="B148" s="6"/>
      <c r="C148" s="1"/>
    </row>
    <row r="149" spans="2:3" ht="12.75">
      <c r="B149" s="6"/>
      <c r="C149" s="1"/>
    </row>
    <row r="150" spans="2:3" ht="12.75">
      <c r="B150" s="6"/>
      <c r="C150" s="1"/>
    </row>
    <row r="151" spans="2:3" ht="12.75">
      <c r="B151" s="6"/>
      <c r="C151" s="1"/>
    </row>
    <row r="152" spans="2:3" ht="12.75">
      <c r="B152" s="6"/>
      <c r="C152" s="1"/>
    </row>
    <row r="153" spans="2:3" ht="12.75">
      <c r="B153" s="6"/>
      <c r="C153" s="1"/>
    </row>
    <row r="154" spans="2:3" ht="12.75">
      <c r="B154" s="6"/>
      <c r="C154" s="1"/>
    </row>
    <row r="155" spans="2:3" ht="12.75">
      <c r="B155" s="6"/>
      <c r="C155" s="1"/>
    </row>
    <row r="156" spans="2:3" ht="12.75">
      <c r="B156" s="6"/>
      <c r="C156" s="1"/>
    </row>
    <row r="157" spans="2:3" ht="12.75">
      <c r="B157" s="6"/>
      <c r="C157" s="1"/>
    </row>
    <row r="158" spans="2:3" ht="12.75">
      <c r="B158" s="6"/>
      <c r="C158" s="1"/>
    </row>
    <row r="159" spans="2:3" ht="12.75">
      <c r="B159" s="6"/>
      <c r="C159" s="1"/>
    </row>
    <row r="160" spans="2:3" ht="12.75">
      <c r="B160" s="6"/>
      <c r="C160" s="1"/>
    </row>
    <row r="161" spans="2:3" ht="12.75">
      <c r="B161" s="6"/>
      <c r="C161" s="1"/>
    </row>
    <row r="162" spans="2:3" ht="12.75">
      <c r="B162" s="6"/>
      <c r="C162" s="1"/>
    </row>
    <row r="163" spans="2:3" ht="12.75">
      <c r="B163" s="6"/>
      <c r="C163" s="1"/>
    </row>
    <row r="164" spans="2:3" ht="12.75">
      <c r="B164" s="6"/>
      <c r="C164" s="1"/>
    </row>
  </sheetData>
  <sheetProtection password="CF09" sheet="1" objects="1" scenarios="1"/>
  <mergeCells count="3">
    <mergeCell ref="A1:F1"/>
    <mergeCell ref="A4:F4"/>
    <mergeCell ref="G4:J4"/>
  </mergeCells>
  <dataValidations count="7">
    <dataValidation type="list" showInputMessage="1" showErrorMessage="1" sqref="A12:A38">
      <formula1>$A$70:$A$71</formula1>
    </dataValidation>
    <dataValidation type="list" allowBlank="1" showInputMessage="1" showErrorMessage="1" sqref="E38">
      <formula1>$D$70:$D$74</formula1>
    </dataValidation>
    <dataValidation type="list" allowBlank="1" showInputMessage="1" showErrorMessage="1" sqref="G5:G37">
      <formula1>$C$70:$C$74</formula1>
    </dataValidation>
    <dataValidation type="list" allowBlank="1" showInputMessage="1" showErrorMessage="1" sqref="H5:H37">
      <formula1>$H$70:$H$71</formula1>
    </dataValidation>
    <dataValidation type="list" allowBlank="1" showInputMessage="1" showErrorMessage="1" sqref="E5:E37">
      <formula1>$G$70:$G$71</formula1>
    </dataValidation>
    <dataValidation type="list" allowBlank="1" showInputMessage="1" showErrorMessage="1" sqref="I5:I37">
      <formula1>$C$69:$C$74</formula1>
    </dataValidation>
    <dataValidation showInputMessage="1" showErrorMessage="1" sqref="A5:A11"/>
  </dataValidations>
  <printOptions horizontalCentered="1"/>
  <pageMargins left="0.75" right="0.75" top="1" bottom="1" header="0.5" footer="0.5"/>
  <pageSetup horizontalDpi="600" verticalDpi="600" orientation="landscape" paperSize="5" scale="89" r:id="rId1"/>
  <headerFooter alignWithMargins="0">
    <oddHeader>&amp;C&amp;16Functional Self Assessment Form</oddHeader>
    <oddFooter>&amp;LFSAT_OM Ver1.0_Final
OM_RSv1.0 Final.doc
05/05/2005&amp;C&amp;P of &amp;N</oddFooter>
  </headerFooter>
</worksheet>
</file>

<file path=xl/worksheets/sheet5.xml><?xml version="1.0" encoding="utf-8"?>
<worksheet xmlns="http://schemas.openxmlformats.org/spreadsheetml/2006/main" xmlns:r="http://schemas.openxmlformats.org/officeDocument/2006/relationships">
  <dimension ref="A1:P196"/>
  <sheetViews>
    <sheetView zoomScale="75" zoomScaleNormal="75" zoomScaleSheetLayoutView="75" workbookViewId="0" topLeftCell="A1">
      <selection activeCell="D38" sqref="D38"/>
    </sheetView>
  </sheetViews>
  <sheetFormatPr defaultColWidth="9.140625" defaultRowHeight="12.75"/>
  <cols>
    <col min="1" max="1" width="16.7109375" style="1" customWidth="1"/>
    <col min="2" max="2" width="13.57421875" style="7" customWidth="1"/>
    <col min="3" max="3" width="35.7109375" style="3" customWidth="1"/>
    <col min="4" max="4" width="35.7109375" style="1" customWidth="1"/>
    <col min="5" max="5" width="20.7109375" style="8" customWidth="1"/>
    <col min="6" max="6" width="27.7109375" style="8" customWidth="1"/>
    <col min="7" max="8" width="8.7109375" style="2" hidden="1" customWidth="1"/>
    <col min="9" max="9" width="12.140625" style="2" hidden="1" customWidth="1"/>
    <col min="10" max="10" width="27.7109375" style="8" hidden="1" customWidth="1"/>
    <col min="11" max="16384" width="9.140625" style="2" customWidth="1"/>
  </cols>
  <sheetData>
    <row r="1" spans="1:16" s="33" customFormat="1" ht="12.75" customHeight="1">
      <c r="A1" s="228" t="s">
        <v>143</v>
      </c>
      <c r="B1" s="236"/>
      <c r="C1" s="236"/>
      <c r="D1" s="236"/>
      <c r="E1" s="236"/>
      <c r="F1" s="236"/>
      <c r="G1" s="140"/>
      <c r="H1" s="140"/>
      <c r="I1" s="140"/>
      <c r="J1" s="140"/>
      <c r="K1" s="141"/>
      <c r="L1" s="141"/>
      <c r="M1" s="141"/>
      <c r="N1" s="141"/>
      <c r="O1" s="142"/>
      <c r="P1" s="142"/>
    </row>
    <row r="2" spans="1:10" s="28" customFormat="1" ht="132">
      <c r="A2" s="102" t="s">
        <v>367</v>
      </c>
      <c r="B2" s="102" t="s">
        <v>9</v>
      </c>
      <c r="C2" s="103" t="s">
        <v>380</v>
      </c>
      <c r="D2" s="102" t="s">
        <v>184</v>
      </c>
      <c r="E2" s="104" t="s">
        <v>355</v>
      </c>
      <c r="F2" s="104" t="s">
        <v>283</v>
      </c>
      <c r="G2" s="102" t="s">
        <v>368</v>
      </c>
      <c r="H2" s="102" t="s">
        <v>369</v>
      </c>
      <c r="I2" s="102" t="s">
        <v>315</v>
      </c>
      <c r="J2" s="104" t="s">
        <v>7</v>
      </c>
    </row>
    <row r="3" spans="1:10" s="28" customFormat="1" ht="39">
      <c r="A3" s="108" t="s">
        <v>304</v>
      </c>
      <c r="B3" s="108" t="s">
        <v>299</v>
      </c>
      <c r="C3" s="108" t="s">
        <v>300</v>
      </c>
      <c r="D3" s="108" t="s">
        <v>301</v>
      </c>
      <c r="E3" s="109" t="s">
        <v>302</v>
      </c>
      <c r="F3" s="109" t="s">
        <v>303</v>
      </c>
      <c r="G3" s="108" t="s">
        <v>368</v>
      </c>
      <c r="H3" s="108" t="s">
        <v>369</v>
      </c>
      <c r="I3" s="108" t="s">
        <v>315</v>
      </c>
      <c r="J3" s="109" t="s">
        <v>7</v>
      </c>
    </row>
    <row r="4" spans="1:10" s="28" customFormat="1" ht="12.75">
      <c r="A4" s="230" t="s">
        <v>260</v>
      </c>
      <c r="B4" s="232"/>
      <c r="C4" s="232"/>
      <c r="D4" s="232"/>
      <c r="E4" s="232"/>
      <c r="F4" s="232"/>
      <c r="G4" s="108"/>
      <c r="H4" s="108"/>
      <c r="I4" s="108"/>
      <c r="J4" s="109"/>
    </row>
    <row r="5" spans="1:10" s="28" customFormat="1" ht="12.75">
      <c r="A5" s="230" t="s">
        <v>261</v>
      </c>
      <c r="B5" s="232"/>
      <c r="C5" s="232"/>
      <c r="D5" s="232"/>
      <c r="E5" s="232"/>
      <c r="F5" s="232"/>
      <c r="G5" s="230"/>
      <c r="H5" s="232"/>
      <c r="I5" s="232"/>
      <c r="J5" s="232"/>
    </row>
    <row r="6" spans="1:10" s="28" customFormat="1" ht="198">
      <c r="A6" s="27" t="s">
        <v>358</v>
      </c>
      <c r="B6" s="72" t="s">
        <v>262</v>
      </c>
      <c r="C6" s="32" t="s">
        <v>217</v>
      </c>
      <c r="D6" s="137" t="s">
        <v>354</v>
      </c>
      <c r="E6" s="147" t="s">
        <v>379</v>
      </c>
      <c r="F6" s="154"/>
      <c r="G6" s="148">
        <v>3</v>
      </c>
      <c r="H6" s="148" t="s">
        <v>373</v>
      </c>
      <c r="I6" s="148">
        <v>0</v>
      </c>
      <c r="J6" s="149"/>
    </row>
    <row r="7" spans="1:10" s="28" customFormat="1" ht="105">
      <c r="A7" s="27" t="s">
        <v>359</v>
      </c>
      <c r="B7" s="72" t="s">
        <v>151</v>
      </c>
      <c r="C7" s="32" t="s">
        <v>218</v>
      </c>
      <c r="D7" s="137" t="s">
        <v>354</v>
      </c>
      <c r="E7" s="147" t="s">
        <v>379</v>
      </c>
      <c r="F7" s="154"/>
      <c r="G7" s="148">
        <v>3</v>
      </c>
      <c r="H7" s="148" t="s">
        <v>373</v>
      </c>
      <c r="I7" s="148">
        <v>0</v>
      </c>
      <c r="J7" s="149"/>
    </row>
    <row r="8" spans="1:10" s="28" customFormat="1" ht="144.75">
      <c r="A8" s="27" t="s">
        <v>358</v>
      </c>
      <c r="B8" s="72" t="s">
        <v>263</v>
      </c>
      <c r="C8" s="32" t="s">
        <v>87</v>
      </c>
      <c r="D8" s="137" t="s">
        <v>354</v>
      </c>
      <c r="E8" s="147" t="s">
        <v>379</v>
      </c>
      <c r="F8" s="154"/>
      <c r="G8" s="148">
        <v>3</v>
      </c>
      <c r="H8" s="148" t="s">
        <v>373</v>
      </c>
      <c r="I8" s="148">
        <v>0</v>
      </c>
      <c r="J8" s="149"/>
    </row>
    <row r="9" spans="1:10" s="28" customFormat="1" ht="250.5">
      <c r="A9" s="27" t="s">
        <v>358</v>
      </c>
      <c r="B9" s="72" t="s">
        <v>264</v>
      </c>
      <c r="C9" s="32" t="s">
        <v>152</v>
      </c>
      <c r="D9" s="137" t="s">
        <v>354</v>
      </c>
      <c r="E9" s="147" t="s">
        <v>379</v>
      </c>
      <c r="F9" s="154"/>
      <c r="G9" s="148">
        <v>3</v>
      </c>
      <c r="H9" s="148" t="s">
        <v>373</v>
      </c>
      <c r="I9" s="148">
        <v>0</v>
      </c>
      <c r="J9" s="149"/>
    </row>
    <row r="10" spans="1:10" s="28" customFormat="1" ht="303">
      <c r="A10" s="27" t="s">
        <v>358</v>
      </c>
      <c r="B10" s="72" t="s">
        <v>265</v>
      </c>
      <c r="C10" s="32" t="s">
        <v>0</v>
      </c>
      <c r="D10" s="137" t="s">
        <v>354</v>
      </c>
      <c r="E10" s="147" t="s">
        <v>379</v>
      </c>
      <c r="F10" s="154"/>
      <c r="G10" s="148">
        <v>3</v>
      </c>
      <c r="H10" s="148" t="s">
        <v>373</v>
      </c>
      <c r="I10" s="148">
        <v>0</v>
      </c>
      <c r="J10" s="149"/>
    </row>
    <row r="11" spans="1:10" s="28" customFormat="1" ht="250.5">
      <c r="A11" s="27" t="s">
        <v>358</v>
      </c>
      <c r="B11" s="72" t="s">
        <v>266</v>
      </c>
      <c r="C11" s="32" t="s">
        <v>88</v>
      </c>
      <c r="D11" s="137" t="s">
        <v>354</v>
      </c>
      <c r="E11" s="147" t="s">
        <v>379</v>
      </c>
      <c r="F11" s="154"/>
      <c r="G11" s="148">
        <v>3</v>
      </c>
      <c r="H11" s="148" t="s">
        <v>373</v>
      </c>
      <c r="I11" s="148">
        <v>0</v>
      </c>
      <c r="J11" s="149"/>
    </row>
    <row r="12" spans="1:10" ht="105">
      <c r="A12" s="27" t="s">
        <v>358</v>
      </c>
      <c r="B12" s="72" t="s">
        <v>267</v>
      </c>
      <c r="C12" s="32" t="s">
        <v>153</v>
      </c>
      <c r="D12" s="32" t="s">
        <v>354</v>
      </c>
      <c r="E12" s="147" t="s">
        <v>379</v>
      </c>
      <c r="F12" s="154"/>
      <c r="G12" s="148">
        <v>3</v>
      </c>
      <c r="H12" s="148" t="s">
        <v>373</v>
      </c>
      <c r="I12" s="148">
        <v>0</v>
      </c>
      <c r="J12" s="150"/>
    </row>
    <row r="13" spans="1:10" ht="132">
      <c r="A13" s="27" t="s">
        <v>358</v>
      </c>
      <c r="B13" s="72" t="s">
        <v>268</v>
      </c>
      <c r="C13" s="32" t="s">
        <v>219</v>
      </c>
      <c r="D13" s="32" t="s">
        <v>354</v>
      </c>
      <c r="E13" s="147" t="s">
        <v>379</v>
      </c>
      <c r="F13" s="154"/>
      <c r="G13" s="148">
        <v>3</v>
      </c>
      <c r="H13" s="148" t="s">
        <v>373</v>
      </c>
      <c r="I13" s="148">
        <v>0</v>
      </c>
      <c r="J13" s="150"/>
    </row>
    <row r="14" spans="1:10" ht="132">
      <c r="A14" s="27" t="s">
        <v>358</v>
      </c>
      <c r="B14" s="72" t="s">
        <v>269</v>
      </c>
      <c r="C14" s="32" t="s">
        <v>86</v>
      </c>
      <c r="D14" s="32" t="s">
        <v>354</v>
      </c>
      <c r="E14" s="147" t="s">
        <v>379</v>
      </c>
      <c r="F14" s="154"/>
      <c r="G14" s="148">
        <v>3</v>
      </c>
      <c r="H14" s="148" t="s">
        <v>373</v>
      </c>
      <c r="I14" s="148">
        <v>0</v>
      </c>
      <c r="J14" s="150"/>
    </row>
    <row r="15" spans="1:10" ht="78.75">
      <c r="A15" s="27" t="s">
        <v>358</v>
      </c>
      <c r="B15" s="72" t="s">
        <v>155</v>
      </c>
      <c r="C15" s="32" t="s">
        <v>159</v>
      </c>
      <c r="D15" s="32" t="s">
        <v>354</v>
      </c>
      <c r="E15" s="147" t="s">
        <v>379</v>
      </c>
      <c r="F15" s="154"/>
      <c r="G15" s="148">
        <v>3</v>
      </c>
      <c r="H15" s="148" t="s">
        <v>373</v>
      </c>
      <c r="I15" s="148">
        <v>0</v>
      </c>
      <c r="J15" s="150"/>
    </row>
    <row r="16" spans="1:10" s="28" customFormat="1" ht="12.75">
      <c r="A16" s="230" t="s">
        <v>154</v>
      </c>
      <c r="B16" s="233"/>
      <c r="C16" s="233"/>
      <c r="D16" s="233"/>
      <c r="E16" s="233"/>
      <c r="F16" s="233"/>
      <c r="G16" s="234"/>
      <c r="H16" s="235"/>
      <c r="I16" s="235"/>
      <c r="J16" s="235"/>
    </row>
    <row r="17" spans="1:10" s="28" customFormat="1" ht="52.5">
      <c r="A17" s="27" t="s">
        <v>358</v>
      </c>
      <c r="B17" s="72" t="s">
        <v>270</v>
      </c>
      <c r="C17" s="32" t="s">
        <v>156</v>
      </c>
      <c r="D17" s="137" t="s">
        <v>354</v>
      </c>
      <c r="E17" s="147" t="s">
        <v>379</v>
      </c>
      <c r="F17" s="154"/>
      <c r="G17" s="148">
        <v>3</v>
      </c>
      <c r="H17" s="148" t="s">
        <v>373</v>
      </c>
      <c r="I17" s="148">
        <v>0</v>
      </c>
      <c r="J17" s="149"/>
    </row>
    <row r="18" spans="1:10" s="28" customFormat="1" ht="198">
      <c r="A18" s="27" t="s">
        <v>359</v>
      </c>
      <c r="B18" s="72" t="s">
        <v>271</v>
      </c>
      <c r="C18" s="32" t="s">
        <v>220</v>
      </c>
      <c r="D18" s="137" t="s">
        <v>354</v>
      </c>
      <c r="E18" s="147" t="s">
        <v>379</v>
      </c>
      <c r="F18" s="154"/>
      <c r="G18" s="148">
        <v>3</v>
      </c>
      <c r="H18" s="148" t="s">
        <v>373</v>
      </c>
      <c r="I18" s="148">
        <v>0</v>
      </c>
      <c r="J18" s="149"/>
    </row>
    <row r="19" spans="1:10" s="28" customFormat="1" ht="52.5">
      <c r="A19" s="27" t="s">
        <v>359</v>
      </c>
      <c r="B19" s="72" t="s">
        <v>157</v>
      </c>
      <c r="C19" s="32" t="s">
        <v>221</v>
      </c>
      <c r="D19" s="137" t="s">
        <v>354</v>
      </c>
      <c r="E19" s="147" t="s">
        <v>379</v>
      </c>
      <c r="F19" s="154"/>
      <c r="G19" s="148">
        <v>3</v>
      </c>
      <c r="H19" s="148" t="s">
        <v>373</v>
      </c>
      <c r="I19" s="148">
        <v>0</v>
      </c>
      <c r="J19" s="149"/>
    </row>
    <row r="20" spans="1:10" s="28" customFormat="1" ht="66">
      <c r="A20" s="27" t="s">
        <v>359</v>
      </c>
      <c r="B20" s="72" t="s">
        <v>158</v>
      </c>
      <c r="C20" s="32" t="s">
        <v>162</v>
      </c>
      <c r="D20" s="137" t="s">
        <v>354</v>
      </c>
      <c r="E20" s="147" t="s">
        <v>379</v>
      </c>
      <c r="F20" s="154"/>
      <c r="G20" s="148">
        <v>3</v>
      </c>
      <c r="H20" s="148" t="s">
        <v>373</v>
      </c>
      <c r="I20" s="148">
        <v>0</v>
      </c>
      <c r="J20" s="149"/>
    </row>
    <row r="21" spans="1:10" s="28" customFormat="1" ht="12.75">
      <c r="A21" s="230" t="s">
        <v>275</v>
      </c>
      <c r="B21" s="233"/>
      <c r="C21" s="233"/>
      <c r="D21" s="233"/>
      <c r="E21" s="233"/>
      <c r="F21" s="233"/>
      <c r="G21" s="234"/>
      <c r="H21" s="235"/>
      <c r="I21" s="235"/>
      <c r="J21" s="235"/>
    </row>
    <row r="22" spans="1:10" s="28" customFormat="1" ht="158.25">
      <c r="A22" s="27" t="s">
        <v>359</v>
      </c>
      <c r="B22" s="72" t="s">
        <v>272</v>
      </c>
      <c r="C22" s="32" t="s">
        <v>163</v>
      </c>
      <c r="D22" s="137" t="s">
        <v>354</v>
      </c>
      <c r="E22" s="147" t="s">
        <v>379</v>
      </c>
      <c r="F22" s="154"/>
      <c r="G22" s="148">
        <v>3</v>
      </c>
      <c r="H22" s="148" t="s">
        <v>373</v>
      </c>
      <c r="I22" s="148">
        <v>0</v>
      </c>
      <c r="J22" s="149"/>
    </row>
    <row r="23" spans="1:10" s="28" customFormat="1" ht="171">
      <c r="A23" s="27" t="s">
        <v>359</v>
      </c>
      <c r="B23" s="72" t="s">
        <v>164</v>
      </c>
      <c r="C23" s="32" t="s">
        <v>222</v>
      </c>
      <c r="D23" s="137" t="s">
        <v>354</v>
      </c>
      <c r="E23" s="147" t="s">
        <v>379</v>
      </c>
      <c r="F23" s="154"/>
      <c r="G23" s="148">
        <v>3</v>
      </c>
      <c r="H23" s="148" t="s">
        <v>373</v>
      </c>
      <c r="I23" s="148">
        <v>0</v>
      </c>
      <c r="J23" s="149"/>
    </row>
    <row r="24" spans="1:10" s="28" customFormat="1" ht="118.5">
      <c r="A24" s="27" t="s">
        <v>359</v>
      </c>
      <c r="B24" s="72" t="s">
        <v>273</v>
      </c>
      <c r="C24" s="32" t="s">
        <v>165</v>
      </c>
      <c r="D24" s="137" t="s">
        <v>354</v>
      </c>
      <c r="E24" s="147" t="s">
        <v>379</v>
      </c>
      <c r="F24" s="154"/>
      <c r="G24" s="148">
        <v>3</v>
      </c>
      <c r="H24" s="148" t="s">
        <v>373</v>
      </c>
      <c r="I24" s="148">
        <v>0</v>
      </c>
      <c r="J24" s="149"/>
    </row>
    <row r="25" spans="1:10" s="28" customFormat="1" ht="184.5">
      <c r="A25" s="27" t="s">
        <v>358</v>
      </c>
      <c r="B25" s="72" t="s">
        <v>274</v>
      </c>
      <c r="C25" s="32" t="s">
        <v>223</v>
      </c>
      <c r="D25" s="137" t="s">
        <v>354</v>
      </c>
      <c r="E25" s="147" t="s">
        <v>379</v>
      </c>
      <c r="F25" s="154"/>
      <c r="G25" s="148">
        <v>3</v>
      </c>
      <c r="H25" s="148" t="s">
        <v>373</v>
      </c>
      <c r="I25" s="148">
        <v>0</v>
      </c>
      <c r="J25" s="149"/>
    </row>
    <row r="26" spans="1:10" s="28" customFormat="1" ht="12.75">
      <c r="A26" s="230" t="s">
        <v>203</v>
      </c>
      <c r="B26" s="233"/>
      <c r="C26" s="233"/>
      <c r="D26" s="233"/>
      <c r="E26" s="233"/>
      <c r="F26" s="233"/>
      <c r="G26" s="234"/>
      <c r="H26" s="235"/>
      <c r="I26" s="235"/>
      <c r="J26" s="235"/>
    </row>
    <row r="27" spans="1:10" s="28" customFormat="1" ht="78.75">
      <c r="A27" s="27" t="s">
        <v>358</v>
      </c>
      <c r="B27" s="72" t="s">
        <v>196</v>
      </c>
      <c r="C27" s="32" t="s">
        <v>1</v>
      </c>
      <c r="D27" s="137" t="s">
        <v>354</v>
      </c>
      <c r="E27" s="147" t="s">
        <v>379</v>
      </c>
      <c r="F27" s="154"/>
      <c r="G27" s="148">
        <v>3</v>
      </c>
      <c r="H27" s="148" t="s">
        <v>373</v>
      </c>
      <c r="I27" s="148">
        <v>0</v>
      </c>
      <c r="J27" s="149"/>
    </row>
    <row r="28" spans="1:10" s="28" customFormat="1" ht="39">
      <c r="A28" s="27" t="s">
        <v>358</v>
      </c>
      <c r="B28" s="72" t="s">
        <v>166</v>
      </c>
      <c r="C28" s="32" t="s">
        <v>224</v>
      </c>
      <c r="D28" s="137" t="s">
        <v>354</v>
      </c>
      <c r="E28" s="147" t="s">
        <v>379</v>
      </c>
      <c r="F28" s="154"/>
      <c r="G28" s="148">
        <v>3</v>
      </c>
      <c r="H28" s="148" t="s">
        <v>373</v>
      </c>
      <c r="I28" s="148">
        <v>0</v>
      </c>
      <c r="J28" s="149"/>
    </row>
    <row r="29" spans="1:10" s="28" customFormat="1" ht="264">
      <c r="A29" s="27" t="s">
        <v>359</v>
      </c>
      <c r="B29" s="72" t="s">
        <v>197</v>
      </c>
      <c r="C29" s="32" t="s">
        <v>225</v>
      </c>
      <c r="D29" s="137" t="s">
        <v>354</v>
      </c>
      <c r="E29" s="147" t="s">
        <v>379</v>
      </c>
      <c r="F29" s="154"/>
      <c r="G29" s="148">
        <v>3</v>
      </c>
      <c r="H29" s="148" t="s">
        <v>373</v>
      </c>
      <c r="I29" s="148">
        <v>0</v>
      </c>
      <c r="J29" s="149"/>
    </row>
    <row r="30" spans="1:10" s="28" customFormat="1" ht="66">
      <c r="A30" s="27" t="s">
        <v>358</v>
      </c>
      <c r="B30" s="72" t="s">
        <v>198</v>
      </c>
      <c r="C30" s="32" t="s">
        <v>92</v>
      </c>
      <c r="D30" s="137" t="s">
        <v>354</v>
      </c>
      <c r="E30" s="147" t="s">
        <v>379</v>
      </c>
      <c r="F30" s="154"/>
      <c r="G30" s="148">
        <v>3</v>
      </c>
      <c r="H30" s="148" t="s">
        <v>373</v>
      </c>
      <c r="I30" s="148">
        <v>0</v>
      </c>
      <c r="J30" s="149"/>
    </row>
    <row r="31" spans="1:10" s="28" customFormat="1" ht="184.5">
      <c r="A31" s="27" t="s">
        <v>358</v>
      </c>
      <c r="B31" s="72" t="s">
        <v>50</v>
      </c>
      <c r="C31" s="32" t="s">
        <v>93</v>
      </c>
      <c r="D31" s="137" t="s">
        <v>354</v>
      </c>
      <c r="E31" s="147" t="s">
        <v>379</v>
      </c>
      <c r="F31" s="154"/>
      <c r="G31" s="148">
        <v>3</v>
      </c>
      <c r="H31" s="148" t="s">
        <v>373</v>
      </c>
      <c r="I31" s="148">
        <v>0</v>
      </c>
      <c r="J31" s="149"/>
    </row>
    <row r="32" spans="1:10" s="28" customFormat="1" ht="52.5">
      <c r="A32" s="27" t="s">
        <v>358</v>
      </c>
      <c r="B32" s="72" t="s">
        <v>167</v>
      </c>
      <c r="C32" s="32" t="s">
        <v>2</v>
      </c>
      <c r="D32" s="137" t="s">
        <v>354</v>
      </c>
      <c r="E32" s="147" t="s">
        <v>379</v>
      </c>
      <c r="F32" s="154"/>
      <c r="G32" s="148">
        <v>3</v>
      </c>
      <c r="H32" s="148" t="s">
        <v>373</v>
      </c>
      <c r="I32" s="148">
        <v>0</v>
      </c>
      <c r="J32" s="149"/>
    </row>
    <row r="33" spans="1:10" s="28" customFormat="1" ht="66">
      <c r="A33" s="27" t="s">
        <v>358</v>
      </c>
      <c r="B33" s="72" t="s">
        <v>199</v>
      </c>
      <c r="C33" s="32" t="s">
        <v>89</v>
      </c>
      <c r="D33" s="137" t="s">
        <v>354</v>
      </c>
      <c r="E33" s="147" t="s">
        <v>379</v>
      </c>
      <c r="F33" s="154"/>
      <c r="G33" s="148">
        <v>3</v>
      </c>
      <c r="H33" s="148" t="s">
        <v>373</v>
      </c>
      <c r="I33" s="148">
        <v>0</v>
      </c>
      <c r="J33" s="149"/>
    </row>
    <row r="34" spans="1:10" s="28" customFormat="1" ht="171">
      <c r="A34" s="27" t="s">
        <v>359</v>
      </c>
      <c r="B34" s="72" t="s">
        <v>168</v>
      </c>
      <c r="C34" s="32" t="s">
        <v>94</v>
      </c>
      <c r="D34" s="137" t="s">
        <v>354</v>
      </c>
      <c r="E34" s="147" t="s">
        <v>379</v>
      </c>
      <c r="F34" s="154"/>
      <c r="G34" s="148">
        <v>3</v>
      </c>
      <c r="H34" s="148" t="s">
        <v>373</v>
      </c>
      <c r="I34" s="148">
        <v>0</v>
      </c>
      <c r="J34" s="149"/>
    </row>
    <row r="35" spans="1:10" s="28" customFormat="1" ht="78.75">
      <c r="A35" s="27" t="s">
        <v>358</v>
      </c>
      <c r="B35" s="72" t="s">
        <v>169</v>
      </c>
      <c r="C35" s="32" t="s">
        <v>95</v>
      </c>
      <c r="D35" s="137" t="s">
        <v>354</v>
      </c>
      <c r="E35" s="147" t="s">
        <v>379</v>
      </c>
      <c r="F35" s="154"/>
      <c r="G35" s="148">
        <v>3</v>
      </c>
      <c r="H35" s="148" t="s">
        <v>373</v>
      </c>
      <c r="I35" s="148">
        <v>0</v>
      </c>
      <c r="J35" s="149"/>
    </row>
    <row r="36" spans="1:10" s="28" customFormat="1" ht="66">
      <c r="A36" s="27" t="s">
        <v>359</v>
      </c>
      <c r="B36" s="72" t="s">
        <v>4</v>
      </c>
      <c r="C36" s="32" t="s">
        <v>226</v>
      </c>
      <c r="D36" s="137" t="s">
        <v>354</v>
      </c>
      <c r="E36" s="147" t="s">
        <v>379</v>
      </c>
      <c r="F36" s="154"/>
      <c r="G36" s="148">
        <v>3</v>
      </c>
      <c r="H36" s="148" t="s">
        <v>373</v>
      </c>
      <c r="I36" s="148">
        <v>0</v>
      </c>
      <c r="J36" s="149"/>
    </row>
    <row r="37" spans="1:10" s="28" customFormat="1" ht="39">
      <c r="A37" s="27" t="s">
        <v>358</v>
      </c>
      <c r="B37" s="72" t="s">
        <v>96</v>
      </c>
      <c r="C37" s="32" t="s">
        <v>227</v>
      </c>
      <c r="D37" s="137" t="s">
        <v>354</v>
      </c>
      <c r="E37" s="147" t="s">
        <v>379</v>
      </c>
      <c r="F37" s="154"/>
      <c r="G37" s="148">
        <v>3</v>
      </c>
      <c r="H37" s="148" t="s">
        <v>373</v>
      </c>
      <c r="I37" s="148">
        <v>0</v>
      </c>
      <c r="J37" s="149"/>
    </row>
    <row r="38" spans="1:10" s="28" customFormat="1" ht="210.75">
      <c r="A38" s="27" t="s">
        <v>358</v>
      </c>
      <c r="B38" s="72" t="s">
        <v>200</v>
      </c>
      <c r="C38" s="32" t="s">
        <v>160</v>
      </c>
      <c r="D38" s="137" t="s">
        <v>354</v>
      </c>
      <c r="E38" s="147" t="s">
        <v>379</v>
      </c>
      <c r="F38" s="154"/>
      <c r="G38" s="148">
        <v>3</v>
      </c>
      <c r="H38" s="148" t="s">
        <v>373</v>
      </c>
      <c r="I38" s="148">
        <v>0</v>
      </c>
      <c r="J38" s="149"/>
    </row>
    <row r="39" spans="1:10" s="28" customFormat="1" ht="210.75">
      <c r="A39" s="27" t="s">
        <v>358</v>
      </c>
      <c r="B39" s="72" t="s">
        <v>201</v>
      </c>
      <c r="C39" s="32" t="s">
        <v>85</v>
      </c>
      <c r="D39" s="137" t="s">
        <v>354</v>
      </c>
      <c r="E39" s="147" t="s">
        <v>379</v>
      </c>
      <c r="F39" s="154"/>
      <c r="G39" s="148">
        <v>3</v>
      </c>
      <c r="H39" s="148" t="s">
        <v>373</v>
      </c>
      <c r="I39" s="148">
        <v>0</v>
      </c>
      <c r="J39" s="149"/>
    </row>
    <row r="40" spans="1:10" s="28" customFormat="1" ht="184.5">
      <c r="A40" s="27" t="s">
        <v>358</v>
      </c>
      <c r="B40" s="72" t="s">
        <v>202</v>
      </c>
      <c r="C40" s="32" t="s">
        <v>97</v>
      </c>
      <c r="D40" s="137" t="s">
        <v>354</v>
      </c>
      <c r="E40" s="147" t="s">
        <v>379</v>
      </c>
      <c r="F40" s="154"/>
      <c r="G40" s="148">
        <v>3</v>
      </c>
      <c r="H40" s="148" t="s">
        <v>373</v>
      </c>
      <c r="I40" s="148">
        <v>0</v>
      </c>
      <c r="J40" s="149"/>
    </row>
    <row r="41" spans="1:10" s="28" customFormat="1" ht="66">
      <c r="A41" s="27" t="s">
        <v>358</v>
      </c>
      <c r="B41" s="72" t="s">
        <v>55</v>
      </c>
      <c r="C41" s="32" t="s">
        <v>3</v>
      </c>
      <c r="D41" s="137" t="s">
        <v>354</v>
      </c>
      <c r="E41" s="147" t="s">
        <v>379</v>
      </c>
      <c r="F41" s="154"/>
      <c r="G41" s="148">
        <v>3</v>
      </c>
      <c r="H41" s="148" t="s">
        <v>373</v>
      </c>
      <c r="I41" s="148">
        <v>0</v>
      </c>
      <c r="J41" s="149"/>
    </row>
    <row r="42" spans="1:10" s="28" customFormat="1" ht="12.75">
      <c r="A42" s="230" t="s">
        <v>204</v>
      </c>
      <c r="B42" s="233"/>
      <c r="C42" s="233"/>
      <c r="D42" s="233"/>
      <c r="E42" s="233"/>
      <c r="F42" s="233"/>
      <c r="G42" s="234"/>
      <c r="H42" s="235"/>
      <c r="I42" s="235"/>
      <c r="J42" s="235"/>
    </row>
    <row r="43" spans="1:10" s="28" customFormat="1" ht="66">
      <c r="A43" s="27" t="s">
        <v>359</v>
      </c>
      <c r="B43" s="72" t="s">
        <v>83</v>
      </c>
      <c r="C43" s="32" t="s">
        <v>98</v>
      </c>
      <c r="D43" s="137" t="s">
        <v>354</v>
      </c>
      <c r="E43" s="147" t="s">
        <v>379</v>
      </c>
      <c r="F43" s="154"/>
      <c r="G43" s="148">
        <v>3</v>
      </c>
      <c r="H43" s="148" t="s">
        <v>373</v>
      </c>
      <c r="I43" s="148">
        <v>0</v>
      </c>
      <c r="J43" s="149"/>
    </row>
    <row r="44" spans="1:10" s="28" customFormat="1" ht="78.75">
      <c r="A44" s="27" t="s">
        <v>359</v>
      </c>
      <c r="B44" s="72" t="s">
        <v>205</v>
      </c>
      <c r="C44" s="32" t="s">
        <v>99</v>
      </c>
      <c r="D44" s="137" t="s">
        <v>354</v>
      </c>
      <c r="E44" s="147" t="s">
        <v>379</v>
      </c>
      <c r="F44" s="154"/>
      <c r="G44" s="148">
        <v>3</v>
      </c>
      <c r="H44" s="148" t="s">
        <v>373</v>
      </c>
      <c r="I44" s="148">
        <v>0</v>
      </c>
      <c r="J44" s="149"/>
    </row>
    <row r="45" spans="1:10" s="28" customFormat="1" ht="78.75">
      <c r="A45" s="27" t="s">
        <v>359</v>
      </c>
      <c r="B45" s="72" t="s">
        <v>206</v>
      </c>
      <c r="C45" s="32" t="s">
        <v>228</v>
      </c>
      <c r="D45" s="137" t="s">
        <v>354</v>
      </c>
      <c r="E45" s="147" t="s">
        <v>379</v>
      </c>
      <c r="F45" s="154"/>
      <c r="G45" s="148">
        <v>3</v>
      </c>
      <c r="H45" s="148" t="s">
        <v>373</v>
      </c>
      <c r="I45" s="148">
        <v>0</v>
      </c>
      <c r="J45" s="149"/>
    </row>
    <row r="46" spans="1:10" s="28" customFormat="1" ht="78.75">
      <c r="A46" s="27" t="s">
        <v>359</v>
      </c>
      <c r="B46" s="72" t="s">
        <v>90</v>
      </c>
      <c r="C46" s="32" t="s">
        <v>100</v>
      </c>
      <c r="D46" s="137" t="s">
        <v>354</v>
      </c>
      <c r="E46" s="147" t="s">
        <v>379</v>
      </c>
      <c r="F46" s="154"/>
      <c r="G46" s="148">
        <v>3</v>
      </c>
      <c r="H46" s="148" t="s">
        <v>373</v>
      </c>
      <c r="I46" s="148">
        <v>0</v>
      </c>
      <c r="J46" s="149"/>
    </row>
    <row r="47" spans="1:10" s="28" customFormat="1" ht="12.75">
      <c r="A47" s="230" t="s">
        <v>5</v>
      </c>
      <c r="B47" s="233"/>
      <c r="C47" s="233"/>
      <c r="D47" s="233"/>
      <c r="E47" s="233"/>
      <c r="F47" s="233"/>
      <c r="G47" s="234"/>
      <c r="H47" s="235"/>
      <c r="I47" s="235"/>
      <c r="J47" s="235"/>
    </row>
    <row r="48" spans="1:10" s="28" customFormat="1" ht="66">
      <c r="A48" s="27" t="s">
        <v>358</v>
      </c>
      <c r="B48" s="72" t="s">
        <v>51</v>
      </c>
      <c r="C48" s="32" t="s">
        <v>101</v>
      </c>
      <c r="D48" s="137" t="s">
        <v>354</v>
      </c>
      <c r="E48" s="147" t="s">
        <v>379</v>
      </c>
      <c r="F48" s="154"/>
      <c r="G48" s="148">
        <v>3</v>
      </c>
      <c r="H48" s="148" t="s">
        <v>373</v>
      </c>
      <c r="I48" s="148">
        <v>0</v>
      </c>
      <c r="J48" s="149"/>
    </row>
    <row r="49" spans="1:10" s="28" customFormat="1" ht="92.25">
      <c r="A49" s="27" t="s">
        <v>358</v>
      </c>
      <c r="B49" s="72" t="s">
        <v>127</v>
      </c>
      <c r="C49" s="32" t="s">
        <v>102</v>
      </c>
      <c r="D49" s="137" t="s">
        <v>354</v>
      </c>
      <c r="E49" s="147" t="s">
        <v>379</v>
      </c>
      <c r="F49" s="154"/>
      <c r="G49" s="148">
        <v>3</v>
      </c>
      <c r="H49" s="148" t="s">
        <v>373</v>
      </c>
      <c r="I49" s="148">
        <v>0</v>
      </c>
      <c r="J49" s="149"/>
    </row>
    <row r="50" spans="1:10" s="28" customFormat="1" ht="276.75">
      <c r="A50" s="27" t="s">
        <v>358</v>
      </c>
      <c r="B50" s="72" t="s">
        <v>122</v>
      </c>
      <c r="C50" s="32" t="s">
        <v>103</v>
      </c>
      <c r="D50" s="137" t="s">
        <v>354</v>
      </c>
      <c r="E50" s="147" t="s">
        <v>379</v>
      </c>
      <c r="F50" s="154"/>
      <c r="G50" s="148">
        <v>3</v>
      </c>
      <c r="H50" s="148" t="s">
        <v>373</v>
      </c>
      <c r="I50" s="148">
        <v>0</v>
      </c>
      <c r="J50" s="149"/>
    </row>
    <row r="51" spans="1:10" s="28" customFormat="1" ht="92.25">
      <c r="A51" s="27" t="s">
        <v>359</v>
      </c>
      <c r="B51" s="72" t="s">
        <v>123</v>
      </c>
      <c r="C51" s="32" t="s">
        <v>229</v>
      </c>
      <c r="D51" s="137" t="s">
        <v>354</v>
      </c>
      <c r="E51" s="147" t="s">
        <v>379</v>
      </c>
      <c r="F51" s="154"/>
      <c r="G51" s="148">
        <v>3</v>
      </c>
      <c r="H51" s="148" t="s">
        <v>373</v>
      </c>
      <c r="I51" s="148">
        <v>0</v>
      </c>
      <c r="J51" s="149"/>
    </row>
    <row r="52" spans="1:10" s="28" customFormat="1" ht="250.5">
      <c r="A52" s="27" t="s">
        <v>359</v>
      </c>
      <c r="B52" s="72" t="s">
        <v>124</v>
      </c>
      <c r="C52" s="32" t="s">
        <v>231</v>
      </c>
      <c r="D52" s="137" t="s">
        <v>354</v>
      </c>
      <c r="E52" s="147" t="s">
        <v>379</v>
      </c>
      <c r="F52" s="154"/>
      <c r="G52" s="148">
        <v>3</v>
      </c>
      <c r="H52" s="148" t="s">
        <v>373</v>
      </c>
      <c r="I52" s="148">
        <v>0</v>
      </c>
      <c r="J52" s="149"/>
    </row>
    <row r="53" spans="1:10" s="28" customFormat="1" ht="144.75">
      <c r="A53" s="27" t="s">
        <v>359</v>
      </c>
      <c r="B53" s="72" t="s">
        <v>125</v>
      </c>
      <c r="C53" s="32" t="s">
        <v>230</v>
      </c>
      <c r="D53" s="137" t="s">
        <v>354</v>
      </c>
      <c r="E53" s="147" t="s">
        <v>379</v>
      </c>
      <c r="F53" s="154"/>
      <c r="G53" s="148">
        <v>3</v>
      </c>
      <c r="H53" s="148" t="s">
        <v>373</v>
      </c>
      <c r="I53" s="148">
        <v>0</v>
      </c>
      <c r="J53" s="149"/>
    </row>
    <row r="54" spans="1:10" s="28" customFormat="1" ht="66">
      <c r="A54" s="27" t="s">
        <v>359</v>
      </c>
      <c r="B54" s="72" t="s">
        <v>126</v>
      </c>
      <c r="C54" s="32" t="s">
        <v>232</v>
      </c>
      <c r="D54" s="137" t="s">
        <v>354</v>
      </c>
      <c r="E54" s="147" t="s">
        <v>379</v>
      </c>
      <c r="F54" s="154"/>
      <c r="G54" s="148">
        <v>3</v>
      </c>
      <c r="H54" s="148" t="s">
        <v>373</v>
      </c>
      <c r="I54" s="148">
        <v>0</v>
      </c>
      <c r="J54" s="149"/>
    </row>
    <row r="55" spans="1:10" s="28" customFormat="1" ht="52.5">
      <c r="A55" s="27" t="s">
        <v>359</v>
      </c>
      <c r="B55" s="72" t="s">
        <v>253</v>
      </c>
      <c r="C55" s="32" t="s">
        <v>132</v>
      </c>
      <c r="D55" s="137" t="s">
        <v>354</v>
      </c>
      <c r="E55" s="147" t="s">
        <v>379</v>
      </c>
      <c r="F55" s="154"/>
      <c r="G55" s="148">
        <v>3</v>
      </c>
      <c r="H55" s="148" t="s">
        <v>373</v>
      </c>
      <c r="I55" s="148">
        <v>0</v>
      </c>
      <c r="J55" s="149"/>
    </row>
    <row r="56" spans="1:10" s="28" customFormat="1" ht="198">
      <c r="A56" s="27" t="s">
        <v>358</v>
      </c>
      <c r="B56" s="72" t="s">
        <v>84</v>
      </c>
      <c r="C56" s="32" t="s">
        <v>104</v>
      </c>
      <c r="D56" s="137" t="s">
        <v>354</v>
      </c>
      <c r="E56" s="147" t="s">
        <v>379</v>
      </c>
      <c r="F56" s="154"/>
      <c r="G56" s="148">
        <v>3</v>
      </c>
      <c r="H56" s="148" t="s">
        <v>373</v>
      </c>
      <c r="I56" s="148">
        <v>0</v>
      </c>
      <c r="J56" s="149"/>
    </row>
    <row r="57" spans="1:10" s="28" customFormat="1" ht="66">
      <c r="A57" s="27" t="s">
        <v>358</v>
      </c>
      <c r="B57" s="72" t="s">
        <v>133</v>
      </c>
      <c r="C57" s="32" t="s">
        <v>134</v>
      </c>
      <c r="D57" s="137" t="s">
        <v>354</v>
      </c>
      <c r="E57" s="147" t="s">
        <v>379</v>
      </c>
      <c r="F57" s="154"/>
      <c r="G57" s="148">
        <v>3</v>
      </c>
      <c r="H57" s="148" t="s">
        <v>373</v>
      </c>
      <c r="I57" s="148">
        <v>0</v>
      </c>
      <c r="J57" s="149"/>
    </row>
    <row r="58" spans="1:10" s="28" customFormat="1" ht="144.75">
      <c r="A58" s="27" t="s">
        <v>358</v>
      </c>
      <c r="B58" s="72" t="s">
        <v>131</v>
      </c>
      <c r="C58" s="32" t="s">
        <v>105</v>
      </c>
      <c r="D58" s="137" t="s">
        <v>354</v>
      </c>
      <c r="E58" s="147" t="s">
        <v>379</v>
      </c>
      <c r="F58" s="154"/>
      <c r="G58" s="148">
        <v>3</v>
      </c>
      <c r="H58" s="148" t="s">
        <v>373</v>
      </c>
      <c r="I58" s="148">
        <v>0</v>
      </c>
      <c r="J58" s="149"/>
    </row>
    <row r="59" spans="1:10" s="28" customFormat="1" ht="92.25">
      <c r="A59" s="27" t="s">
        <v>359</v>
      </c>
      <c r="B59" s="72" t="s">
        <v>135</v>
      </c>
      <c r="C59" s="32" t="s">
        <v>91</v>
      </c>
      <c r="D59" s="137" t="s">
        <v>354</v>
      </c>
      <c r="E59" s="147" t="s">
        <v>379</v>
      </c>
      <c r="F59" s="154"/>
      <c r="G59" s="148">
        <v>3</v>
      </c>
      <c r="H59" s="148" t="s">
        <v>373</v>
      </c>
      <c r="I59" s="148">
        <v>0</v>
      </c>
      <c r="J59" s="149"/>
    </row>
    <row r="60" spans="1:10" s="28" customFormat="1" ht="66">
      <c r="A60" s="27" t="s">
        <v>358</v>
      </c>
      <c r="B60" s="72" t="s">
        <v>136</v>
      </c>
      <c r="C60" s="32" t="s">
        <v>137</v>
      </c>
      <c r="D60" s="137" t="s">
        <v>354</v>
      </c>
      <c r="E60" s="147" t="s">
        <v>379</v>
      </c>
      <c r="F60" s="154"/>
      <c r="G60" s="148">
        <v>3</v>
      </c>
      <c r="H60" s="148" t="s">
        <v>373</v>
      </c>
      <c r="I60" s="148">
        <v>0</v>
      </c>
      <c r="J60" s="149"/>
    </row>
    <row r="61" spans="1:10" s="28" customFormat="1" ht="276.75">
      <c r="A61" s="27" t="s">
        <v>358</v>
      </c>
      <c r="B61" s="72" t="s">
        <v>138</v>
      </c>
      <c r="C61" s="32" t="s">
        <v>233</v>
      </c>
      <c r="D61" s="137" t="s">
        <v>354</v>
      </c>
      <c r="E61" s="147" t="s">
        <v>379</v>
      </c>
      <c r="F61" s="154"/>
      <c r="G61" s="148">
        <v>3</v>
      </c>
      <c r="H61" s="148" t="s">
        <v>373</v>
      </c>
      <c r="I61" s="148">
        <v>0</v>
      </c>
      <c r="J61" s="149"/>
    </row>
    <row r="62" spans="1:10" s="28" customFormat="1" ht="78.75">
      <c r="A62" s="27" t="s">
        <v>358</v>
      </c>
      <c r="B62" s="72" t="s">
        <v>139</v>
      </c>
      <c r="C62" s="32" t="s">
        <v>106</v>
      </c>
      <c r="D62" s="137" t="s">
        <v>354</v>
      </c>
      <c r="E62" s="147" t="s">
        <v>379</v>
      </c>
      <c r="F62" s="154"/>
      <c r="G62" s="148">
        <v>3</v>
      </c>
      <c r="H62" s="148" t="s">
        <v>373</v>
      </c>
      <c r="I62" s="148">
        <v>0</v>
      </c>
      <c r="J62" s="149"/>
    </row>
    <row r="63" spans="1:10" s="28" customFormat="1" ht="66">
      <c r="A63" s="27" t="s">
        <v>358</v>
      </c>
      <c r="B63" s="72" t="s">
        <v>140</v>
      </c>
      <c r="C63" s="32" t="s">
        <v>107</v>
      </c>
      <c r="D63" s="137" t="s">
        <v>354</v>
      </c>
      <c r="E63" s="147" t="s">
        <v>379</v>
      </c>
      <c r="F63" s="154"/>
      <c r="G63" s="148">
        <v>3</v>
      </c>
      <c r="H63" s="148" t="s">
        <v>373</v>
      </c>
      <c r="I63" s="148">
        <v>0</v>
      </c>
      <c r="J63" s="149"/>
    </row>
    <row r="64" spans="1:10" s="28" customFormat="1" ht="52.5">
      <c r="A64" s="27" t="s">
        <v>358</v>
      </c>
      <c r="B64" s="72" t="s">
        <v>141</v>
      </c>
      <c r="C64" s="32" t="s">
        <v>108</v>
      </c>
      <c r="D64" s="137" t="s">
        <v>354</v>
      </c>
      <c r="E64" s="147" t="s">
        <v>379</v>
      </c>
      <c r="F64" s="154"/>
      <c r="G64" s="148">
        <v>3</v>
      </c>
      <c r="H64" s="148" t="s">
        <v>373</v>
      </c>
      <c r="I64" s="148">
        <v>0</v>
      </c>
      <c r="J64" s="149"/>
    </row>
    <row r="65" spans="1:10" ht="12.75">
      <c r="A65" s="230" t="s">
        <v>254</v>
      </c>
      <c r="B65" s="233"/>
      <c r="C65" s="233"/>
      <c r="D65" s="233"/>
      <c r="E65" s="233"/>
      <c r="F65" s="233"/>
      <c r="G65" s="234"/>
      <c r="H65" s="235"/>
      <c r="I65" s="235"/>
      <c r="J65" s="235"/>
    </row>
    <row r="66" spans="1:10" ht="171">
      <c r="A66" s="27" t="s">
        <v>359</v>
      </c>
      <c r="B66" s="72" t="s">
        <v>255</v>
      </c>
      <c r="C66" s="32" t="s">
        <v>109</v>
      </c>
      <c r="D66" s="137" t="s">
        <v>354</v>
      </c>
      <c r="E66" s="147" t="s">
        <v>379</v>
      </c>
      <c r="F66" s="154"/>
      <c r="G66" s="148">
        <v>3</v>
      </c>
      <c r="H66" s="148" t="s">
        <v>373</v>
      </c>
      <c r="I66" s="148">
        <v>0</v>
      </c>
      <c r="J66" s="151"/>
    </row>
    <row r="67" spans="1:10" ht="105">
      <c r="A67" s="27" t="s">
        <v>359</v>
      </c>
      <c r="B67" s="72" t="s">
        <v>207</v>
      </c>
      <c r="C67" s="32" t="s">
        <v>234</v>
      </c>
      <c r="D67" s="137" t="s">
        <v>354</v>
      </c>
      <c r="E67" s="147" t="s">
        <v>379</v>
      </c>
      <c r="F67" s="154"/>
      <c r="G67" s="148">
        <v>3</v>
      </c>
      <c r="H67" s="148" t="s">
        <v>373</v>
      </c>
      <c r="I67" s="148">
        <v>0</v>
      </c>
      <c r="J67" s="151"/>
    </row>
    <row r="68" spans="1:10" ht="12.75">
      <c r="A68" s="230" t="s">
        <v>257</v>
      </c>
      <c r="B68" s="233"/>
      <c r="C68" s="233"/>
      <c r="D68" s="233"/>
      <c r="E68" s="233"/>
      <c r="F68" s="233"/>
      <c r="G68" s="234"/>
      <c r="H68" s="235"/>
      <c r="I68" s="235"/>
      <c r="J68" s="235"/>
    </row>
    <row r="69" spans="1:10" ht="144.75">
      <c r="A69" s="27" t="s">
        <v>359</v>
      </c>
      <c r="B69" s="72" t="s">
        <v>256</v>
      </c>
      <c r="C69" s="32" t="s">
        <v>110</v>
      </c>
      <c r="D69" s="137" t="s">
        <v>354</v>
      </c>
      <c r="E69" s="147" t="s">
        <v>379</v>
      </c>
      <c r="F69" s="154"/>
      <c r="G69" s="148">
        <v>3</v>
      </c>
      <c r="H69" s="148" t="s">
        <v>373</v>
      </c>
      <c r="I69" s="148">
        <v>0</v>
      </c>
      <c r="J69" s="151"/>
    </row>
    <row r="70" spans="1:10" ht="12.75">
      <c r="A70" s="230" t="s">
        <v>258</v>
      </c>
      <c r="B70" s="233"/>
      <c r="C70" s="233"/>
      <c r="D70" s="233"/>
      <c r="E70" s="233"/>
      <c r="F70" s="233"/>
      <c r="G70" s="234"/>
      <c r="H70" s="235"/>
      <c r="I70" s="235"/>
      <c r="J70" s="235"/>
    </row>
    <row r="71" spans="1:10" ht="144.75">
      <c r="A71" s="27" t="s">
        <v>359</v>
      </c>
      <c r="B71" s="72" t="s">
        <v>259</v>
      </c>
      <c r="C71" s="11" t="s">
        <v>111</v>
      </c>
      <c r="D71" s="137" t="s">
        <v>354</v>
      </c>
      <c r="E71" s="147" t="s">
        <v>379</v>
      </c>
      <c r="F71" s="154"/>
      <c r="G71" s="148">
        <v>3</v>
      </c>
      <c r="H71" s="148" t="s">
        <v>373</v>
      </c>
      <c r="I71" s="148">
        <v>0</v>
      </c>
      <c r="J71" s="150"/>
    </row>
    <row r="72" spans="1:10" ht="118.5">
      <c r="A72" s="27" t="s">
        <v>359</v>
      </c>
      <c r="B72" s="72" t="s">
        <v>52</v>
      </c>
      <c r="C72" s="11" t="s">
        <v>112</v>
      </c>
      <c r="D72" s="137" t="s">
        <v>354</v>
      </c>
      <c r="E72" s="147" t="s">
        <v>379</v>
      </c>
      <c r="F72" s="154"/>
      <c r="G72" s="148">
        <v>3</v>
      </c>
      <c r="H72" s="148" t="s">
        <v>373</v>
      </c>
      <c r="I72" s="148">
        <v>0</v>
      </c>
      <c r="J72" s="150"/>
    </row>
    <row r="73" spans="1:10" ht="92.25">
      <c r="A73" s="27" t="s">
        <v>359</v>
      </c>
      <c r="B73" s="72" t="s">
        <v>179</v>
      </c>
      <c r="C73" s="11" t="s">
        <v>252</v>
      </c>
      <c r="D73" s="137" t="s">
        <v>354</v>
      </c>
      <c r="E73" s="147" t="s">
        <v>379</v>
      </c>
      <c r="F73" s="154"/>
      <c r="G73" s="148">
        <v>3</v>
      </c>
      <c r="H73" s="148" t="s">
        <v>373</v>
      </c>
      <c r="I73" s="148">
        <v>0</v>
      </c>
      <c r="J73" s="150"/>
    </row>
    <row r="74" spans="1:9" ht="12.75">
      <c r="A74" s="27"/>
      <c r="B74" s="72"/>
      <c r="C74" s="9"/>
      <c r="D74" s="32"/>
      <c r="E74" s="73"/>
      <c r="F74" s="46"/>
      <c r="G74" s="31"/>
      <c r="H74" s="31"/>
      <c r="I74" s="77"/>
    </row>
    <row r="75" spans="1:9" ht="12.75">
      <c r="A75" s="27"/>
      <c r="B75" s="72"/>
      <c r="C75" s="9"/>
      <c r="D75" s="32"/>
      <c r="E75" s="73"/>
      <c r="F75" s="46"/>
      <c r="G75" s="31"/>
      <c r="H75" s="31"/>
      <c r="I75" s="77"/>
    </row>
    <row r="76" spans="1:9" ht="12.75">
      <c r="A76" s="27"/>
      <c r="B76" s="72"/>
      <c r="C76" s="9"/>
      <c r="D76" s="32"/>
      <c r="E76" s="73"/>
      <c r="F76" s="46"/>
      <c r="G76" s="31"/>
      <c r="H76" s="31"/>
      <c r="I76" s="77"/>
    </row>
    <row r="77" spans="1:9" ht="12.75">
      <c r="A77" s="27"/>
      <c r="B77" s="78"/>
      <c r="C77" s="9"/>
      <c r="D77" s="32"/>
      <c r="E77" s="73"/>
      <c r="F77" s="46"/>
      <c r="G77" s="31"/>
      <c r="H77" s="31"/>
      <c r="I77" s="77"/>
    </row>
    <row r="78" spans="1:9" ht="12.75">
      <c r="A78" s="27"/>
      <c r="B78" s="78"/>
      <c r="C78" s="9"/>
      <c r="D78" s="32"/>
      <c r="E78" s="73"/>
      <c r="F78" s="46"/>
      <c r="G78" s="31"/>
      <c r="H78" s="31"/>
      <c r="I78" s="77"/>
    </row>
    <row r="79" spans="1:9" ht="12.75">
      <c r="A79" s="9"/>
      <c r="B79" s="78"/>
      <c r="C79" s="9"/>
      <c r="D79" s="9"/>
      <c r="E79" s="76"/>
      <c r="F79" s="76"/>
      <c r="G79" s="77"/>
      <c r="H79" s="77"/>
      <c r="I79" s="77"/>
    </row>
    <row r="80" spans="2:5" ht="12.75">
      <c r="B80" s="6"/>
      <c r="C80" s="1"/>
      <c r="E80" s="5"/>
    </row>
    <row r="81" spans="2:5" ht="12.75">
      <c r="B81" s="6"/>
      <c r="C81" s="1"/>
      <c r="E81" s="14"/>
    </row>
    <row r="82" spans="2:5" ht="12.75">
      <c r="B82" s="6"/>
      <c r="C82" s="1"/>
      <c r="E82" s="13"/>
    </row>
    <row r="83" spans="2:3" ht="12.75">
      <c r="B83" s="6"/>
      <c r="C83" s="1"/>
    </row>
    <row r="84" spans="2:3" ht="12.75">
      <c r="B84" s="6"/>
      <c r="C84" s="1"/>
    </row>
    <row r="85" spans="2:3" ht="12.75">
      <c r="B85" s="6"/>
      <c r="C85" s="1"/>
    </row>
    <row r="86" spans="2:3" ht="12.75">
      <c r="B86" s="6"/>
      <c r="C86" s="1"/>
    </row>
    <row r="87" spans="2:3" ht="12.75">
      <c r="B87" s="6"/>
      <c r="C87" s="1"/>
    </row>
    <row r="88" spans="2:3" ht="12.75">
      <c r="B88" s="6"/>
      <c r="C88" s="1"/>
    </row>
    <row r="89" spans="2:3" ht="12.75">
      <c r="B89" s="6"/>
      <c r="C89" s="1"/>
    </row>
    <row r="90" spans="2:3" ht="12.75">
      <c r="B90" s="6"/>
      <c r="C90" s="1"/>
    </row>
    <row r="91" spans="2:3" ht="12.75">
      <c r="B91" s="6"/>
      <c r="C91" s="1"/>
    </row>
    <row r="92" spans="2:3" ht="12.75">
      <c r="B92" s="6"/>
      <c r="C92" s="1"/>
    </row>
    <row r="93" spans="2:3" ht="12.75">
      <c r="B93" s="6"/>
      <c r="C93" s="1"/>
    </row>
    <row r="94" spans="2:3" ht="12.75">
      <c r="B94" s="6"/>
      <c r="C94" s="1"/>
    </row>
    <row r="95" spans="2:3" ht="12.75">
      <c r="B95" s="6"/>
      <c r="C95" s="1"/>
    </row>
    <row r="96" spans="2:3" ht="12.75">
      <c r="B96" s="6"/>
      <c r="C96" s="1"/>
    </row>
    <row r="97" spans="2:3" ht="12.75">
      <c r="B97" s="6"/>
      <c r="C97" s="1"/>
    </row>
    <row r="98" spans="2:3" ht="12.75">
      <c r="B98" s="6"/>
      <c r="C98" s="1"/>
    </row>
    <row r="99" spans="2:3" ht="12.75">
      <c r="B99" s="6"/>
      <c r="C99" s="1"/>
    </row>
    <row r="100" spans="2:3" ht="12.75">
      <c r="B100" s="6"/>
      <c r="C100" s="1"/>
    </row>
    <row r="101" spans="2:4" ht="12.75">
      <c r="B101" s="6"/>
      <c r="C101" s="1">
        <v>0</v>
      </c>
      <c r="D101" s="1" t="s">
        <v>286</v>
      </c>
    </row>
    <row r="102" spans="1:8" ht="12.75">
      <c r="A102" s="1" t="s">
        <v>358</v>
      </c>
      <c r="B102" s="6">
        <f>COUNTIF(A6:A73,"critical")</f>
        <v>34</v>
      </c>
      <c r="C102" s="1">
        <v>1</v>
      </c>
      <c r="D102" s="1" t="s">
        <v>360</v>
      </c>
      <c r="G102" s="2" t="s">
        <v>378</v>
      </c>
      <c r="H102" s="2" t="s">
        <v>372</v>
      </c>
    </row>
    <row r="103" spans="1:8" ht="12.75">
      <c r="A103" s="1" t="s">
        <v>359</v>
      </c>
      <c r="B103" s="6">
        <f>COUNTIF(A6:A73,"non-critical")</f>
        <v>26</v>
      </c>
      <c r="C103" s="1">
        <v>2</v>
      </c>
      <c r="D103" s="1" t="s">
        <v>361</v>
      </c>
      <c r="G103" s="2" t="s">
        <v>379</v>
      </c>
      <c r="H103" s="2" t="s">
        <v>373</v>
      </c>
    </row>
    <row r="104" spans="2:4" ht="26.25">
      <c r="B104" s="6"/>
      <c r="C104" s="1">
        <v>3</v>
      </c>
      <c r="D104" s="1" t="s">
        <v>362</v>
      </c>
    </row>
    <row r="105" spans="2:4" ht="26.25">
      <c r="B105" s="6"/>
      <c r="C105" s="1">
        <v>4</v>
      </c>
      <c r="D105" s="1" t="s">
        <v>363</v>
      </c>
    </row>
    <row r="106" spans="2:4" ht="12.75">
      <c r="B106" s="6"/>
      <c r="C106" s="1">
        <v>5</v>
      </c>
      <c r="D106" s="1" t="s">
        <v>375</v>
      </c>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spans="2:3" ht="12.75">
      <c r="B118" s="6"/>
      <c r="C118" s="1"/>
    </row>
    <row r="119" spans="2:3" ht="12.75">
      <c r="B119" s="6"/>
      <c r="C119" s="1"/>
    </row>
    <row r="120" spans="2:3" ht="12.75">
      <c r="B120" s="6"/>
      <c r="C120" s="1"/>
    </row>
    <row r="121" spans="2:3" ht="12.75">
      <c r="B121" s="6"/>
      <c r="C121" s="1"/>
    </row>
    <row r="122" spans="2:3" ht="12.75">
      <c r="B122" s="6"/>
      <c r="C122" s="1"/>
    </row>
    <row r="123" spans="2:3" ht="12.75">
      <c r="B123" s="6"/>
      <c r="C123" s="1"/>
    </row>
    <row r="124" spans="2:3" ht="12.75">
      <c r="B124" s="6"/>
      <c r="C124" s="1"/>
    </row>
    <row r="125" spans="2:3" ht="12.75">
      <c r="B125" s="6"/>
      <c r="C125" s="1"/>
    </row>
    <row r="126" spans="2:3" ht="12.75">
      <c r="B126" s="6"/>
      <c r="C126" s="1"/>
    </row>
    <row r="127" spans="2:3" ht="12.75">
      <c r="B127" s="6"/>
      <c r="C127" s="1"/>
    </row>
    <row r="128" spans="2:3" ht="12.75">
      <c r="B128" s="6"/>
      <c r="C128" s="1"/>
    </row>
    <row r="129" spans="2:3" ht="12.75">
      <c r="B129" s="6"/>
      <c r="C129" s="1"/>
    </row>
    <row r="130" spans="2:3" ht="12.75">
      <c r="B130" s="6"/>
      <c r="C130" s="1"/>
    </row>
    <row r="131" spans="2:3" ht="12.75">
      <c r="B131" s="6"/>
      <c r="C131" s="1"/>
    </row>
    <row r="132" spans="2:3" ht="12.75">
      <c r="B132" s="6"/>
      <c r="C132" s="1"/>
    </row>
    <row r="133" spans="2:3" ht="12.75">
      <c r="B133" s="6"/>
      <c r="C133" s="1"/>
    </row>
    <row r="134" spans="2:3" ht="12.75">
      <c r="B134" s="6"/>
      <c r="C134" s="1"/>
    </row>
    <row r="135" spans="2:3" ht="12.75">
      <c r="B135" s="6"/>
      <c r="C135" s="1"/>
    </row>
    <row r="136" spans="2:3" ht="12.75">
      <c r="B136" s="6"/>
      <c r="C136" s="1"/>
    </row>
    <row r="137" spans="2:3" ht="12.75">
      <c r="B137" s="6"/>
      <c r="C137" s="1"/>
    </row>
    <row r="138" spans="2:3" ht="12.75">
      <c r="B138" s="6"/>
      <c r="C138" s="1"/>
    </row>
    <row r="139" spans="2:3" ht="12.75">
      <c r="B139" s="6"/>
      <c r="C139" s="1"/>
    </row>
    <row r="140" spans="2:3" ht="12.75">
      <c r="B140" s="6"/>
      <c r="C140" s="1"/>
    </row>
    <row r="141" spans="2:3" ht="12.75">
      <c r="B141" s="6"/>
      <c r="C141" s="1"/>
    </row>
    <row r="142" spans="2:3" ht="12.75">
      <c r="B142" s="6"/>
      <c r="C142" s="1"/>
    </row>
    <row r="143" spans="2:3" ht="12.75">
      <c r="B143" s="6"/>
      <c r="C143" s="1"/>
    </row>
    <row r="144" spans="2:3" ht="12.75">
      <c r="B144" s="6"/>
      <c r="C144" s="1"/>
    </row>
    <row r="145" spans="2:3" ht="12.75">
      <c r="B145" s="6"/>
      <c r="C145" s="1"/>
    </row>
    <row r="146" spans="2:3" ht="12.75">
      <c r="B146" s="6"/>
      <c r="C146" s="1"/>
    </row>
    <row r="147" spans="2:3" ht="12.75">
      <c r="B147" s="6"/>
      <c r="C147" s="1"/>
    </row>
    <row r="148" spans="2:3" ht="12.75">
      <c r="B148" s="6"/>
      <c r="C148" s="1"/>
    </row>
    <row r="149" spans="2:3" ht="12.75">
      <c r="B149" s="6"/>
      <c r="C149" s="1"/>
    </row>
    <row r="150" spans="2:3" ht="12.75">
      <c r="B150" s="6"/>
      <c r="C150" s="1"/>
    </row>
    <row r="151" spans="2:3" ht="12.75">
      <c r="B151" s="6"/>
      <c r="C151" s="1"/>
    </row>
    <row r="152" spans="2:3" ht="12.75">
      <c r="B152" s="6"/>
      <c r="C152" s="1"/>
    </row>
    <row r="153" spans="2:3" ht="12.75">
      <c r="B153" s="6"/>
      <c r="C153" s="1"/>
    </row>
    <row r="154" spans="2:3" ht="12.75">
      <c r="B154" s="6"/>
      <c r="C154" s="1"/>
    </row>
    <row r="155" spans="2:3" ht="12.75">
      <c r="B155" s="6"/>
      <c r="C155" s="1"/>
    </row>
    <row r="156" spans="2:3" ht="12.75">
      <c r="B156" s="6"/>
      <c r="C156" s="1"/>
    </row>
    <row r="157" spans="2:3" ht="12.75">
      <c r="B157" s="6"/>
      <c r="C157" s="1"/>
    </row>
    <row r="158" spans="2:3" ht="12.75">
      <c r="B158" s="6"/>
      <c r="C158" s="1"/>
    </row>
    <row r="159" spans="2:3" ht="12.75">
      <c r="B159" s="6"/>
      <c r="C159" s="1"/>
    </row>
    <row r="160" spans="2:3" ht="12.75">
      <c r="B160" s="6"/>
      <c r="C160" s="1"/>
    </row>
    <row r="161" spans="2:3" ht="12.75">
      <c r="B161" s="6"/>
      <c r="C161" s="1"/>
    </row>
    <row r="162" spans="2:3" ht="12.75">
      <c r="B162" s="6"/>
      <c r="C162" s="1"/>
    </row>
    <row r="163" spans="2:3" ht="12.75">
      <c r="B163" s="6"/>
      <c r="C163" s="1"/>
    </row>
    <row r="164" spans="2:3" ht="12.75">
      <c r="B164" s="6"/>
      <c r="C164" s="1"/>
    </row>
    <row r="165" spans="2:3" ht="12.75">
      <c r="B165" s="6"/>
      <c r="C165" s="1"/>
    </row>
    <row r="166" spans="2:3" ht="12.75">
      <c r="B166" s="6"/>
      <c r="C166" s="1"/>
    </row>
    <row r="167" spans="2:3" ht="12.75">
      <c r="B167" s="6"/>
      <c r="C167" s="1"/>
    </row>
    <row r="168" spans="2:3" ht="12.75">
      <c r="B168" s="6"/>
      <c r="C168" s="1"/>
    </row>
    <row r="169" spans="2:3" ht="12.75">
      <c r="B169" s="6"/>
      <c r="C169" s="1"/>
    </row>
    <row r="170" spans="2:3" ht="12.75">
      <c r="B170" s="6"/>
      <c r="C170" s="1"/>
    </row>
    <row r="171" spans="2:3" ht="12.75">
      <c r="B171" s="6"/>
      <c r="C171" s="1"/>
    </row>
    <row r="172" spans="2:3" ht="12.75">
      <c r="B172" s="6"/>
      <c r="C172" s="1"/>
    </row>
    <row r="173" spans="2:3" ht="12.75">
      <c r="B173" s="6"/>
      <c r="C173" s="1"/>
    </row>
    <row r="174" spans="2:3" ht="12.75">
      <c r="B174" s="6"/>
      <c r="C174" s="1"/>
    </row>
    <row r="175" spans="2:3" ht="12.75">
      <c r="B175" s="6"/>
      <c r="C175" s="1"/>
    </row>
    <row r="176" spans="2:3" ht="12.75">
      <c r="B176" s="6"/>
      <c r="C176" s="1"/>
    </row>
    <row r="177" spans="2:3" ht="12.75">
      <c r="B177" s="6"/>
      <c r="C177" s="1"/>
    </row>
    <row r="178" spans="2:3" ht="12.75">
      <c r="B178" s="6"/>
      <c r="C178" s="1"/>
    </row>
    <row r="179" spans="2:3" ht="12.75">
      <c r="B179" s="6"/>
      <c r="C179" s="1"/>
    </row>
    <row r="180" spans="2:3" ht="12.75">
      <c r="B180" s="6"/>
      <c r="C180" s="1"/>
    </row>
    <row r="181" spans="2:3" ht="12.75">
      <c r="B181" s="6"/>
      <c r="C181" s="1"/>
    </row>
    <row r="182" spans="2:3" ht="12.75">
      <c r="B182" s="6"/>
      <c r="C182" s="1"/>
    </row>
    <row r="183" spans="2:3" ht="12.75">
      <c r="B183" s="6"/>
      <c r="C183" s="1"/>
    </row>
    <row r="184" spans="2:3" ht="12.75">
      <c r="B184" s="6"/>
      <c r="C184" s="1"/>
    </row>
    <row r="185" spans="2:3" ht="12.75">
      <c r="B185" s="6"/>
      <c r="C185" s="1"/>
    </row>
    <row r="186" spans="2:3" ht="12.75">
      <c r="B186" s="6"/>
      <c r="C186" s="1"/>
    </row>
    <row r="187" spans="2:3" ht="12.75">
      <c r="B187" s="6"/>
      <c r="C187" s="1"/>
    </row>
    <row r="188" spans="2:3" ht="12.75">
      <c r="B188" s="6"/>
      <c r="C188" s="1"/>
    </row>
    <row r="189" spans="2:3" ht="12.75">
      <c r="B189" s="6"/>
      <c r="C189" s="1"/>
    </row>
    <row r="190" spans="2:3" ht="12.75">
      <c r="B190" s="6"/>
      <c r="C190" s="1"/>
    </row>
    <row r="191" spans="2:3" ht="12.75">
      <c r="B191" s="6"/>
      <c r="C191" s="1"/>
    </row>
    <row r="192" spans="2:3" ht="12.75">
      <c r="B192" s="6"/>
      <c r="C192" s="1"/>
    </row>
    <row r="193" spans="2:3" ht="12.75">
      <c r="B193" s="6"/>
      <c r="C193" s="1"/>
    </row>
    <row r="194" spans="2:3" ht="12.75">
      <c r="B194" s="6"/>
      <c r="C194" s="1"/>
    </row>
    <row r="195" spans="2:3" ht="12.75">
      <c r="B195" s="6"/>
      <c r="C195" s="1"/>
    </row>
    <row r="196" spans="2:3" ht="12.75">
      <c r="B196" s="6"/>
      <c r="C196" s="1"/>
    </row>
  </sheetData>
  <sheetProtection password="CF09" sheet="1" objects="1" scenarios="1"/>
  <mergeCells count="20">
    <mergeCell ref="A1:F1"/>
    <mergeCell ref="A5:F5"/>
    <mergeCell ref="G5:J5"/>
    <mergeCell ref="A16:F16"/>
    <mergeCell ref="G16:J16"/>
    <mergeCell ref="A4:F4"/>
    <mergeCell ref="A21:F21"/>
    <mergeCell ref="G21:J21"/>
    <mergeCell ref="A26:F26"/>
    <mergeCell ref="G26:J26"/>
    <mergeCell ref="A42:F42"/>
    <mergeCell ref="G42:J42"/>
    <mergeCell ref="A70:F70"/>
    <mergeCell ref="G70:J70"/>
    <mergeCell ref="A65:F65"/>
    <mergeCell ref="G65:J65"/>
    <mergeCell ref="A68:F68"/>
    <mergeCell ref="G68:J68"/>
    <mergeCell ref="A47:F47"/>
    <mergeCell ref="G47:J47"/>
  </mergeCells>
  <dataValidations count="6">
    <dataValidation type="list" showInputMessage="1" showErrorMessage="1" sqref="A74:A78">
      <formula1>$A$102:$A$103</formula1>
    </dataValidation>
    <dataValidation type="list" allowBlank="1" showInputMessage="1" showErrorMessage="1" sqref="G70:J70 G43:G46 G22:G25 G48:G64 G17:G20 G65:J65 G68:J68 G69 G66:G67 G71:G78 G6:G15 G27:G41">
      <formula1>$C$102:$C$106</formula1>
    </dataValidation>
    <dataValidation type="list" allowBlank="1" showInputMessage="1" showErrorMessage="1" sqref="H66:H67 H43:H46 H6:H15 H22:H25 H48:H64 H17:H20 H69 H71:H78 H27:H41">
      <formula1>$H$102:$H$103</formula1>
    </dataValidation>
    <dataValidation type="list" allowBlank="1" showInputMessage="1" showErrorMessage="1" sqref="E69 E22:E25 E48:E64 E43:E46 E66:E67 E17:E20 E71:E78 E6:E15 E27:E41">
      <formula1>$G$102:$G$103</formula1>
    </dataValidation>
    <dataValidation type="list" allowBlank="1" showInputMessage="1" showErrorMessage="1" sqref="I66:I67 I43:I46 I6:I15 I22:I25 I71:I73 I17:I20 I69 I48:I64 I27:I41">
      <formula1>$C$101:$C$106</formula1>
    </dataValidation>
    <dataValidation showInputMessage="1" showErrorMessage="1" sqref="A6:A15 A17:A20 A22:A25 A27:A41 A43:A46 A48:A64 A66:A67 A69 A71:A73"/>
  </dataValidations>
  <printOptions horizontalCentered="1"/>
  <pageMargins left="0.75" right="0.75" top="1" bottom="1" header="0.5" footer="0.5"/>
  <pageSetup horizontalDpi="600" verticalDpi="600" orientation="landscape" paperSize="5" r:id="rId1"/>
  <headerFooter alignWithMargins="0">
    <oddHeader>&amp;C&amp;16Functional Self Assessment Form</oddHeader>
    <oddFooter>&amp;LFSAT_OM Ver1.0_Final
OM_RSv1.0 Final.doc
05/05/2005&amp;C&amp;P of &amp;N</oddFooter>
  </headerFooter>
  <rowBreaks count="6" manualBreakCount="6">
    <brk id="15" max="5" man="1"/>
    <brk id="20" max="5" man="1"/>
    <brk id="41" max="5" man="1"/>
    <brk id="64" max="5" man="1"/>
    <brk id="67" max="5" man="1"/>
    <brk id="69" max="5" man="1"/>
  </rowBreaks>
</worksheet>
</file>

<file path=xl/worksheets/sheet6.xml><?xml version="1.0" encoding="utf-8"?>
<worksheet xmlns="http://schemas.openxmlformats.org/spreadsheetml/2006/main" xmlns:r="http://schemas.openxmlformats.org/officeDocument/2006/relationships">
  <dimension ref="A1:P181"/>
  <sheetViews>
    <sheetView zoomScale="75" zoomScaleNormal="75" zoomScaleSheetLayoutView="75" workbookViewId="0" topLeftCell="A19">
      <selection activeCell="E25" sqref="E25"/>
    </sheetView>
  </sheetViews>
  <sheetFormatPr defaultColWidth="9.140625" defaultRowHeight="12.75"/>
  <cols>
    <col min="1" max="1" width="16.7109375" style="1" customWidth="1"/>
    <col min="2" max="2" width="12.7109375" style="7" customWidth="1"/>
    <col min="3" max="3" width="35.7109375" style="3" customWidth="1"/>
    <col min="4" max="4" width="35.7109375" style="1" customWidth="1"/>
    <col min="5" max="5" width="20.7109375" style="8" customWidth="1"/>
    <col min="6" max="6" width="27.7109375" style="8" customWidth="1"/>
    <col min="7" max="8" width="8.7109375" style="2" hidden="1" customWidth="1"/>
    <col min="9" max="9" width="12.140625" style="2" hidden="1" customWidth="1"/>
    <col min="10" max="10" width="16.7109375" style="8" hidden="1" customWidth="1"/>
    <col min="11" max="16384" width="9.140625" style="2" customWidth="1"/>
  </cols>
  <sheetData>
    <row r="1" spans="1:16" s="33" customFormat="1" ht="15">
      <c r="A1" s="228" t="s">
        <v>143</v>
      </c>
      <c r="B1" s="236"/>
      <c r="C1" s="236"/>
      <c r="D1" s="236"/>
      <c r="E1" s="236"/>
      <c r="F1" s="236"/>
      <c r="G1" s="140"/>
      <c r="H1" s="140"/>
      <c r="I1" s="140"/>
      <c r="J1" s="140"/>
      <c r="K1" s="141"/>
      <c r="L1" s="141"/>
      <c r="M1" s="141"/>
      <c r="N1" s="141"/>
      <c r="O1" s="142"/>
      <c r="P1" s="142"/>
    </row>
    <row r="2" spans="1:10" s="28" customFormat="1" ht="105">
      <c r="A2" s="102" t="s">
        <v>367</v>
      </c>
      <c r="B2" s="102" t="s">
        <v>9</v>
      </c>
      <c r="C2" s="103" t="s">
        <v>57</v>
      </c>
      <c r="D2" s="102" t="s">
        <v>184</v>
      </c>
      <c r="E2" s="104" t="s">
        <v>355</v>
      </c>
      <c r="F2" s="104" t="s">
        <v>283</v>
      </c>
      <c r="G2" s="102" t="s">
        <v>368</v>
      </c>
      <c r="H2" s="102" t="s">
        <v>369</v>
      </c>
      <c r="I2" s="102" t="s">
        <v>315</v>
      </c>
      <c r="J2" s="104" t="s">
        <v>7</v>
      </c>
    </row>
    <row r="3" spans="1:10" s="28" customFormat="1" ht="39">
      <c r="A3" s="108" t="s">
        <v>304</v>
      </c>
      <c r="B3" s="108" t="s">
        <v>299</v>
      </c>
      <c r="C3" s="108" t="s">
        <v>300</v>
      </c>
      <c r="D3" s="108" t="s">
        <v>301</v>
      </c>
      <c r="E3" s="109" t="s">
        <v>302</v>
      </c>
      <c r="F3" s="109" t="s">
        <v>303</v>
      </c>
      <c r="G3" s="108" t="s">
        <v>368</v>
      </c>
      <c r="H3" s="108" t="s">
        <v>369</v>
      </c>
      <c r="I3" s="108" t="s">
        <v>315</v>
      </c>
      <c r="J3" s="109" t="s">
        <v>7</v>
      </c>
    </row>
    <row r="4" spans="1:10" s="28" customFormat="1" ht="12.75">
      <c r="A4" s="230" t="s">
        <v>178</v>
      </c>
      <c r="B4" s="232"/>
      <c r="C4" s="232"/>
      <c r="D4" s="232"/>
      <c r="E4" s="232"/>
      <c r="F4" s="232"/>
      <c r="G4" s="230"/>
      <c r="H4" s="232"/>
      <c r="I4" s="232"/>
      <c r="J4" s="232"/>
    </row>
    <row r="5" spans="1:10" s="28" customFormat="1" ht="12.75">
      <c r="A5" s="230" t="s">
        <v>20</v>
      </c>
      <c r="B5" s="232"/>
      <c r="C5" s="232"/>
      <c r="D5" s="232"/>
      <c r="E5" s="232"/>
      <c r="F5" s="232"/>
      <c r="G5" s="230"/>
      <c r="H5" s="232"/>
      <c r="I5" s="232"/>
      <c r="J5" s="232"/>
    </row>
    <row r="6" spans="1:10" s="28" customFormat="1" ht="171">
      <c r="A6" s="27" t="s">
        <v>358</v>
      </c>
      <c r="B6" s="72" t="s">
        <v>17</v>
      </c>
      <c r="C6" s="32" t="s">
        <v>119</v>
      </c>
      <c r="D6" s="32" t="s">
        <v>309</v>
      </c>
      <c r="E6" s="147" t="s">
        <v>379</v>
      </c>
      <c r="F6" s="154"/>
      <c r="G6" s="148">
        <v>3</v>
      </c>
      <c r="H6" s="148" t="s">
        <v>373</v>
      </c>
      <c r="I6" s="148">
        <v>0</v>
      </c>
      <c r="J6" s="149"/>
    </row>
    <row r="7" spans="1:10" s="28" customFormat="1" ht="66">
      <c r="A7" s="27" t="s">
        <v>359</v>
      </c>
      <c r="B7" s="72" t="s">
        <v>142</v>
      </c>
      <c r="C7" s="32" t="s">
        <v>115</v>
      </c>
      <c r="D7" s="32" t="s">
        <v>309</v>
      </c>
      <c r="E7" s="147" t="s">
        <v>379</v>
      </c>
      <c r="F7" s="154"/>
      <c r="G7" s="148">
        <v>3</v>
      </c>
      <c r="H7" s="148" t="s">
        <v>373</v>
      </c>
      <c r="I7" s="148">
        <v>0</v>
      </c>
      <c r="J7" s="149"/>
    </row>
    <row r="8" spans="1:10" s="28" customFormat="1" ht="66">
      <c r="A8" s="27" t="s">
        <v>358</v>
      </c>
      <c r="B8" s="72" t="s">
        <v>18</v>
      </c>
      <c r="C8" s="32" t="s">
        <v>113</v>
      </c>
      <c r="D8" s="32" t="s">
        <v>309</v>
      </c>
      <c r="E8" s="147" t="s">
        <v>379</v>
      </c>
      <c r="F8" s="154"/>
      <c r="G8" s="148">
        <v>3</v>
      </c>
      <c r="H8" s="148" t="s">
        <v>373</v>
      </c>
      <c r="I8" s="148">
        <v>0</v>
      </c>
      <c r="J8" s="149"/>
    </row>
    <row r="9" spans="1:10" s="28" customFormat="1" ht="66">
      <c r="A9" s="27" t="s">
        <v>358</v>
      </c>
      <c r="B9" s="72" t="s">
        <v>19</v>
      </c>
      <c r="C9" s="32" t="s">
        <v>114</v>
      </c>
      <c r="D9" s="32" t="s">
        <v>309</v>
      </c>
      <c r="E9" s="147" t="s">
        <v>379</v>
      </c>
      <c r="F9" s="154"/>
      <c r="G9" s="148">
        <v>3</v>
      </c>
      <c r="H9" s="148" t="s">
        <v>373</v>
      </c>
      <c r="I9" s="148">
        <v>0</v>
      </c>
      <c r="J9" s="149"/>
    </row>
    <row r="10" spans="1:10" s="28" customFormat="1" ht="92.25">
      <c r="A10" s="27" t="s">
        <v>359</v>
      </c>
      <c r="B10" s="72" t="s">
        <v>59</v>
      </c>
      <c r="C10" s="32" t="s">
        <v>117</v>
      </c>
      <c r="D10" s="32" t="s">
        <v>309</v>
      </c>
      <c r="E10" s="147" t="s">
        <v>379</v>
      </c>
      <c r="F10" s="154"/>
      <c r="G10" s="148">
        <v>3</v>
      </c>
      <c r="H10" s="148" t="s">
        <v>373</v>
      </c>
      <c r="I10" s="148">
        <v>0</v>
      </c>
      <c r="J10" s="149"/>
    </row>
    <row r="11" spans="1:10" s="28" customFormat="1" ht="66">
      <c r="A11" s="27" t="s">
        <v>359</v>
      </c>
      <c r="B11" s="72" t="s">
        <v>60</v>
      </c>
      <c r="C11" s="32" t="s">
        <v>235</v>
      </c>
      <c r="D11" s="32" t="s">
        <v>309</v>
      </c>
      <c r="E11" s="147" t="s">
        <v>379</v>
      </c>
      <c r="F11" s="154"/>
      <c r="G11" s="148">
        <v>3</v>
      </c>
      <c r="H11" s="148" t="s">
        <v>373</v>
      </c>
      <c r="I11" s="148">
        <v>0</v>
      </c>
      <c r="J11" s="149"/>
    </row>
    <row r="12" spans="1:10" s="28" customFormat="1" ht="66">
      <c r="A12" s="27" t="s">
        <v>359</v>
      </c>
      <c r="B12" s="72" t="s">
        <v>116</v>
      </c>
      <c r="C12" s="32" t="s">
        <v>118</v>
      </c>
      <c r="D12" s="32" t="s">
        <v>309</v>
      </c>
      <c r="E12" s="147" t="s">
        <v>379</v>
      </c>
      <c r="F12" s="154"/>
      <c r="G12" s="148">
        <v>3</v>
      </c>
      <c r="H12" s="148" t="s">
        <v>373</v>
      </c>
      <c r="I12" s="148">
        <v>0</v>
      </c>
      <c r="J12" s="149"/>
    </row>
    <row r="13" spans="1:10" s="28" customFormat="1" ht="12.75">
      <c r="A13" s="230" t="s">
        <v>21</v>
      </c>
      <c r="B13" s="232"/>
      <c r="C13" s="232"/>
      <c r="D13" s="232"/>
      <c r="E13" s="232"/>
      <c r="F13" s="232"/>
      <c r="G13" s="230"/>
      <c r="H13" s="232"/>
      <c r="I13" s="232"/>
      <c r="J13" s="232"/>
    </row>
    <row r="14" spans="1:10" s="28" customFormat="1" ht="171">
      <c r="A14" s="27" t="s">
        <v>358</v>
      </c>
      <c r="B14" s="72" t="s">
        <v>22</v>
      </c>
      <c r="C14" s="32" t="s">
        <v>236</v>
      </c>
      <c r="D14" s="137" t="s">
        <v>309</v>
      </c>
      <c r="E14" s="147" t="s">
        <v>379</v>
      </c>
      <c r="F14" s="154"/>
      <c r="G14" s="148">
        <v>3</v>
      </c>
      <c r="H14" s="148" t="s">
        <v>373</v>
      </c>
      <c r="I14" s="148">
        <v>0</v>
      </c>
      <c r="J14" s="149"/>
    </row>
    <row r="15" spans="1:10" s="28" customFormat="1" ht="105">
      <c r="A15" s="27" t="s">
        <v>358</v>
      </c>
      <c r="B15" s="72" t="s">
        <v>23</v>
      </c>
      <c r="C15" s="32" t="s">
        <v>68</v>
      </c>
      <c r="D15" s="137" t="s">
        <v>309</v>
      </c>
      <c r="E15" s="147" t="s">
        <v>379</v>
      </c>
      <c r="F15" s="154"/>
      <c r="G15" s="148">
        <v>3</v>
      </c>
      <c r="H15" s="148" t="s">
        <v>373</v>
      </c>
      <c r="I15" s="148">
        <v>0</v>
      </c>
      <c r="J15" s="149"/>
    </row>
    <row r="16" spans="1:10" s="28" customFormat="1" ht="78.75">
      <c r="A16" s="27" t="s">
        <v>358</v>
      </c>
      <c r="B16" s="72" t="s">
        <v>24</v>
      </c>
      <c r="C16" s="32" t="s">
        <v>71</v>
      </c>
      <c r="D16" s="137" t="s">
        <v>309</v>
      </c>
      <c r="E16" s="147" t="s">
        <v>379</v>
      </c>
      <c r="F16" s="154"/>
      <c r="G16" s="148">
        <v>3</v>
      </c>
      <c r="H16" s="148" t="s">
        <v>373</v>
      </c>
      <c r="I16" s="148">
        <v>0</v>
      </c>
      <c r="J16" s="149"/>
    </row>
    <row r="17" spans="1:10" s="28" customFormat="1" ht="105">
      <c r="A17" s="27" t="s">
        <v>358</v>
      </c>
      <c r="B17" s="72" t="s">
        <v>25</v>
      </c>
      <c r="C17" s="32" t="s">
        <v>120</v>
      </c>
      <c r="D17" s="137" t="s">
        <v>309</v>
      </c>
      <c r="E17" s="147" t="s">
        <v>379</v>
      </c>
      <c r="F17" s="154"/>
      <c r="G17" s="148">
        <v>3</v>
      </c>
      <c r="H17" s="148" t="s">
        <v>373</v>
      </c>
      <c r="I17" s="148">
        <v>0</v>
      </c>
      <c r="J17" s="149"/>
    </row>
    <row r="18" spans="1:10" s="28" customFormat="1" ht="132">
      <c r="A18" s="27" t="s">
        <v>358</v>
      </c>
      <c r="B18" s="72" t="s">
        <v>26</v>
      </c>
      <c r="C18" s="32" t="s">
        <v>237</v>
      </c>
      <c r="D18" s="137" t="s">
        <v>309</v>
      </c>
      <c r="E18" s="147" t="s">
        <v>379</v>
      </c>
      <c r="F18" s="154"/>
      <c r="G18" s="148">
        <v>3</v>
      </c>
      <c r="H18" s="148" t="s">
        <v>373</v>
      </c>
      <c r="I18" s="148">
        <v>0</v>
      </c>
      <c r="J18" s="149"/>
    </row>
    <row r="19" spans="1:10" s="28" customFormat="1" ht="132">
      <c r="A19" s="27" t="s">
        <v>358</v>
      </c>
      <c r="B19" s="72" t="s">
        <v>67</v>
      </c>
      <c r="C19" s="32" t="s">
        <v>121</v>
      </c>
      <c r="D19" s="137" t="s">
        <v>309</v>
      </c>
      <c r="E19" s="147" t="s">
        <v>379</v>
      </c>
      <c r="F19" s="154"/>
      <c r="G19" s="148">
        <v>3</v>
      </c>
      <c r="H19" s="148" t="s">
        <v>373</v>
      </c>
      <c r="I19" s="148">
        <v>0</v>
      </c>
      <c r="J19" s="149"/>
    </row>
    <row r="20" spans="1:10" s="28" customFormat="1" ht="12.75">
      <c r="A20" s="230" t="s">
        <v>72</v>
      </c>
      <c r="B20" s="232"/>
      <c r="C20" s="232"/>
      <c r="D20" s="232"/>
      <c r="E20" s="232"/>
      <c r="F20" s="232"/>
      <c r="G20" s="230"/>
      <c r="H20" s="232"/>
      <c r="I20" s="232"/>
      <c r="J20" s="232"/>
    </row>
    <row r="21" spans="1:10" s="28" customFormat="1" ht="92.25">
      <c r="A21" s="27" t="s">
        <v>359</v>
      </c>
      <c r="B21" s="72" t="s">
        <v>27</v>
      </c>
      <c r="C21" s="32" t="s">
        <v>73</v>
      </c>
      <c r="D21" s="137" t="s">
        <v>309</v>
      </c>
      <c r="E21" s="147" t="s">
        <v>379</v>
      </c>
      <c r="F21" s="154"/>
      <c r="G21" s="148">
        <v>3</v>
      </c>
      <c r="H21" s="148" t="s">
        <v>373</v>
      </c>
      <c r="I21" s="148">
        <v>0</v>
      </c>
      <c r="J21" s="149"/>
    </row>
    <row r="22" spans="1:10" s="28" customFormat="1" ht="66">
      <c r="A22" s="27" t="s">
        <v>359</v>
      </c>
      <c r="B22" s="72" t="s">
        <v>28</v>
      </c>
      <c r="C22" s="32" t="s">
        <v>74</v>
      </c>
      <c r="D22" s="137" t="s">
        <v>309</v>
      </c>
      <c r="E22" s="147" t="s">
        <v>379</v>
      </c>
      <c r="F22" s="154"/>
      <c r="G22" s="148">
        <v>3</v>
      </c>
      <c r="H22" s="148" t="s">
        <v>373</v>
      </c>
      <c r="I22" s="148">
        <v>0</v>
      </c>
      <c r="J22" s="149"/>
    </row>
    <row r="23" spans="1:10" s="28" customFormat="1" ht="66">
      <c r="A23" s="27" t="s">
        <v>359</v>
      </c>
      <c r="B23" s="72" t="s">
        <v>29</v>
      </c>
      <c r="C23" s="32" t="s">
        <v>175</v>
      </c>
      <c r="D23" s="137" t="s">
        <v>309</v>
      </c>
      <c r="E23" s="147" t="s">
        <v>379</v>
      </c>
      <c r="F23" s="154"/>
      <c r="G23" s="148">
        <v>3</v>
      </c>
      <c r="H23" s="148" t="s">
        <v>373</v>
      </c>
      <c r="I23" s="148">
        <v>0</v>
      </c>
      <c r="J23" s="149"/>
    </row>
    <row r="24" spans="1:10" s="28" customFormat="1" ht="78.75">
      <c r="A24" s="27" t="s">
        <v>358</v>
      </c>
      <c r="B24" s="72" t="s">
        <v>30</v>
      </c>
      <c r="C24" s="32" t="s">
        <v>75</v>
      </c>
      <c r="D24" s="137" t="s">
        <v>309</v>
      </c>
      <c r="E24" s="147" t="s">
        <v>379</v>
      </c>
      <c r="F24" s="154"/>
      <c r="G24" s="148">
        <v>3</v>
      </c>
      <c r="H24" s="148" t="s">
        <v>373</v>
      </c>
      <c r="I24" s="148">
        <v>0</v>
      </c>
      <c r="J24" s="149"/>
    </row>
    <row r="25" spans="1:10" s="28" customFormat="1" ht="92.25">
      <c r="A25" s="27" t="s">
        <v>359</v>
      </c>
      <c r="B25" s="72" t="s">
        <v>31</v>
      </c>
      <c r="C25" s="32" t="s">
        <v>208</v>
      </c>
      <c r="D25" s="137" t="s">
        <v>353</v>
      </c>
      <c r="E25" s="147" t="s">
        <v>379</v>
      </c>
      <c r="F25" s="154"/>
      <c r="G25" s="148">
        <v>3</v>
      </c>
      <c r="H25" s="148" t="s">
        <v>373</v>
      </c>
      <c r="I25" s="148">
        <v>0</v>
      </c>
      <c r="J25" s="149"/>
    </row>
    <row r="26" spans="1:10" s="28" customFormat="1" ht="12.75">
      <c r="A26" s="27"/>
      <c r="B26" s="72"/>
      <c r="C26" s="32"/>
      <c r="D26" s="32"/>
      <c r="E26" s="73"/>
      <c r="F26" s="46"/>
      <c r="G26" s="31"/>
      <c r="H26" s="31"/>
      <c r="I26" s="31"/>
      <c r="J26" s="46"/>
    </row>
    <row r="27" spans="1:10" s="28" customFormat="1" ht="12.75">
      <c r="A27" s="27"/>
      <c r="B27" s="72"/>
      <c r="C27" s="32"/>
      <c r="D27" s="32"/>
      <c r="E27" s="73"/>
      <c r="F27" s="46"/>
      <c r="G27" s="31"/>
      <c r="H27" s="31"/>
      <c r="I27" s="31"/>
      <c r="J27" s="46"/>
    </row>
    <row r="28" spans="1:10" s="28" customFormat="1" ht="12.75">
      <c r="A28" s="27"/>
      <c r="B28" s="72"/>
      <c r="C28" s="32"/>
      <c r="D28" s="32"/>
      <c r="E28" s="73"/>
      <c r="F28" s="46"/>
      <c r="G28" s="31"/>
      <c r="H28" s="31"/>
      <c r="I28" s="31"/>
      <c r="J28" s="46"/>
    </row>
    <row r="29" spans="1:10" s="28" customFormat="1" ht="12.75">
      <c r="A29" s="27"/>
      <c r="B29" s="72"/>
      <c r="C29" s="32"/>
      <c r="D29" s="32"/>
      <c r="E29" s="73"/>
      <c r="F29" s="46"/>
      <c r="G29" s="31"/>
      <c r="H29" s="31"/>
      <c r="I29" s="31"/>
      <c r="J29" s="46"/>
    </row>
    <row r="30" spans="1:10" s="28" customFormat="1" ht="12.75">
      <c r="A30" s="27"/>
      <c r="B30" s="72"/>
      <c r="C30" s="32"/>
      <c r="D30" s="32"/>
      <c r="E30" s="73"/>
      <c r="F30" s="46"/>
      <c r="G30" s="31"/>
      <c r="H30" s="31"/>
      <c r="I30" s="31"/>
      <c r="J30" s="46"/>
    </row>
    <row r="31" spans="1:10" s="28" customFormat="1" ht="12.75">
      <c r="A31" s="27"/>
      <c r="B31" s="72"/>
      <c r="C31" s="32"/>
      <c r="D31" s="32"/>
      <c r="E31" s="73"/>
      <c r="F31" s="46"/>
      <c r="G31" s="31"/>
      <c r="H31" s="31"/>
      <c r="I31" s="31"/>
      <c r="J31" s="46"/>
    </row>
    <row r="32" spans="1:10" s="28" customFormat="1" ht="12.75">
      <c r="A32" s="27"/>
      <c r="B32" s="72"/>
      <c r="C32" s="32"/>
      <c r="D32" s="32"/>
      <c r="E32" s="73"/>
      <c r="F32" s="46"/>
      <c r="G32" s="31"/>
      <c r="H32" s="31"/>
      <c r="I32" s="31"/>
      <c r="J32" s="46"/>
    </row>
    <row r="33" spans="1:10" s="28" customFormat="1" ht="12.75">
      <c r="A33" s="27"/>
      <c r="B33" s="72"/>
      <c r="C33" s="32"/>
      <c r="D33" s="32"/>
      <c r="E33" s="73"/>
      <c r="F33" s="46"/>
      <c r="G33" s="31"/>
      <c r="H33" s="31"/>
      <c r="I33" s="31"/>
      <c r="J33" s="46"/>
    </row>
    <row r="34" spans="1:10" s="28" customFormat="1" ht="12.75">
      <c r="A34" s="27"/>
      <c r="B34" s="72"/>
      <c r="C34" s="32"/>
      <c r="D34" s="32"/>
      <c r="E34" s="73"/>
      <c r="F34" s="46"/>
      <c r="G34" s="31"/>
      <c r="H34" s="31"/>
      <c r="I34" s="31"/>
      <c r="J34" s="46"/>
    </row>
    <row r="35" spans="1:10" s="28" customFormat="1" ht="12.75">
      <c r="A35" s="27"/>
      <c r="B35" s="72"/>
      <c r="C35" s="32"/>
      <c r="D35" s="32"/>
      <c r="E35" s="73"/>
      <c r="F35" s="46"/>
      <c r="G35" s="31"/>
      <c r="H35" s="31"/>
      <c r="I35" s="31"/>
      <c r="J35" s="46"/>
    </row>
    <row r="36" spans="1:10" s="28" customFormat="1" ht="12.75">
      <c r="A36" s="27"/>
      <c r="B36" s="72"/>
      <c r="C36" s="32"/>
      <c r="D36" s="32"/>
      <c r="E36" s="73"/>
      <c r="F36" s="46"/>
      <c r="G36" s="31"/>
      <c r="H36" s="31"/>
      <c r="I36" s="31"/>
      <c r="J36" s="46"/>
    </row>
    <row r="37" spans="1:10" s="28" customFormat="1" ht="12.75">
      <c r="A37" s="27"/>
      <c r="B37" s="72"/>
      <c r="C37" s="32"/>
      <c r="D37" s="32"/>
      <c r="E37" s="73"/>
      <c r="F37" s="46"/>
      <c r="G37" s="31"/>
      <c r="H37" s="31"/>
      <c r="I37" s="31"/>
      <c r="J37" s="46"/>
    </row>
    <row r="38" spans="1:10" s="28" customFormat="1" ht="12.75">
      <c r="A38" s="27"/>
      <c r="B38" s="72"/>
      <c r="C38" s="32"/>
      <c r="D38" s="32"/>
      <c r="E38" s="73"/>
      <c r="F38" s="46"/>
      <c r="G38" s="31"/>
      <c r="H38" s="31"/>
      <c r="I38" s="31"/>
      <c r="J38" s="46"/>
    </row>
    <row r="39" spans="1:10" s="28" customFormat="1" ht="12.75">
      <c r="A39" s="27"/>
      <c r="B39" s="72"/>
      <c r="C39" s="32"/>
      <c r="D39" s="32"/>
      <c r="E39" s="73"/>
      <c r="F39" s="46"/>
      <c r="G39" s="31"/>
      <c r="H39" s="31"/>
      <c r="I39" s="31"/>
      <c r="J39" s="46"/>
    </row>
    <row r="40" spans="1:10" s="28" customFormat="1" ht="12.75">
      <c r="A40" s="27"/>
      <c r="B40" s="27"/>
      <c r="C40" s="32"/>
      <c r="D40" s="32"/>
      <c r="E40" s="73"/>
      <c r="F40" s="46"/>
      <c r="G40" s="31"/>
      <c r="H40" s="31"/>
      <c r="I40" s="31"/>
      <c r="J40" s="46"/>
    </row>
    <row r="41" spans="1:10" s="28" customFormat="1" ht="12.75">
      <c r="A41" s="27"/>
      <c r="B41" s="27"/>
      <c r="C41" s="32"/>
      <c r="D41" s="32"/>
      <c r="E41" s="73"/>
      <c r="F41" s="46"/>
      <c r="G41" s="31"/>
      <c r="H41" s="31"/>
      <c r="I41" s="31"/>
      <c r="J41" s="46"/>
    </row>
    <row r="42" spans="1:10" s="28" customFormat="1" ht="12.75">
      <c r="A42" s="27"/>
      <c r="B42" s="27"/>
      <c r="C42" s="32"/>
      <c r="D42" s="32"/>
      <c r="E42" s="73"/>
      <c r="F42" s="46"/>
      <c r="G42" s="31"/>
      <c r="H42" s="31"/>
      <c r="I42" s="31"/>
      <c r="J42" s="46"/>
    </row>
    <row r="43" spans="1:10" s="28" customFormat="1" ht="12.75">
      <c r="A43" s="27"/>
      <c r="B43" s="27"/>
      <c r="C43" s="32"/>
      <c r="D43" s="32"/>
      <c r="E43" s="73"/>
      <c r="F43" s="46"/>
      <c r="G43" s="31"/>
      <c r="H43" s="31"/>
      <c r="I43" s="31"/>
      <c r="J43" s="46"/>
    </row>
    <row r="44" spans="1:10" s="28" customFormat="1" ht="12.75">
      <c r="A44" s="27"/>
      <c r="B44" s="27"/>
      <c r="C44" s="32"/>
      <c r="D44" s="32"/>
      <c r="E44" s="73"/>
      <c r="F44" s="46"/>
      <c r="G44" s="31"/>
      <c r="H44" s="31"/>
      <c r="I44" s="31"/>
      <c r="J44" s="46"/>
    </row>
    <row r="45" spans="1:10" s="28" customFormat="1" ht="12.75">
      <c r="A45" s="27"/>
      <c r="B45" s="27"/>
      <c r="C45" s="32"/>
      <c r="D45" s="32"/>
      <c r="E45" s="73"/>
      <c r="F45" s="46"/>
      <c r="G45" s="31"/>
      <c r="H45" s="31"/>
      <c r="I45" s="31"/>
      <c r="J45" s="46"/>
    </row>
    <row r="46" spans="1:10" s="28" customFormat="1" ht="12.75">
      <c r="A46" s="27"/>
      <c r="B46" s="27"/>
      <c r="C46" s="32"/>
      <c r="D46" s="32"/>
      <c r="E46" s="73"/>
      <c r="F46" s="46"/>
      <c r="G46" s="31"/>
      <c r="H46" s="31"/>
      <c r="I46" s="31"/>
      <c r="J46" s="46"/>
    </row>
    <row r="47" spans="1:10" s="28" customFormat="1" ht="12.75">
      <c r="A47" s="27"/>
      <c r="B47" s="27"/>
      <c r="C47" s="32"/>
      <c r="D47" s="32"/>
      <c r="E47" s="73"/>
      <c r="F47" s="46"/>
      <c r="G47" s="31"/>
      <c r="H47" s="31"/>
      <c r="I47" s="31"/>
      <c r="J47" s="46"/>
    </row>
    <row r="48" spans="1:10" s="110" customFormat="1" ht="12.75">
      <c r="A48" s="29"/>
      <c r="B48" s="29"/>
      <c r="C48" s="26"/>
      <c r="D48" s="26"/>
      <c r="E48" s="74"/>
      <c r="F48" s="48"/>
      <c r="G48" s="47"/>
      <c r="H48" s="47"/>
      <c r="I48" s="47"/>
      <c r="J48" s="48"/>
    </row>
    <row r="49" spans="1:10" ht="12.75">
      <c r="A49" s="30"/>
      <c r="B49" s="30"/>
      <c r="C49" s="9"/>
      <c r="D49" s="26"/>
      <c r="E49" s="75"/>
      <c r="F49" s="50"/>
      <c r="G49" s="49"/>
      <c r="H49" s="49"/>
      <c r="I49" s="49"/>
      <c r="J49" s="50"/>
    </row>
    <row r="50" spans="1:10" ht="12.75">
      <c r="A50" s="30"/>
      <c r="B50" s="30"/>
      <c r="C50" s="9"/>
      <c r="D50" s="26"/>
      <c r="E50" s="75"/>
      <c r="F50" s="50"/>
      <c r="G50" s="49"/>
      <c r="H50" s="49"/>
      <c r="I50" s="49"/>
      <c r="J50" s="50"/>
    </row>
    <row r="51" spans="1:10" ht="12.75">
      <c r="A51" s="30"/>
      <c r="B51" s="30"/>
      <c r="C51" s="9"/>
      <c r="D51" s="26"/>
      <c r="E51" s="75"/>
      <c r="F51" s="50"/>
      <c r="G51" s="49"/>
      <c r="H51" s="49"/>
      <c r="I51" s="49"/>
      <c r="J51" s="50"/>
    </row>
    <row r="52" spans="1:10" ht="12.75">
      <c r="A52" s="30"/>
      <c r="B52" s="30"/>
      <c r="C52" s="9"/>
      <c r="D52" s="9"/>
      <c r="E52" s="75"/>
      <c r="F52" s="50"/>
      <c r="G52" s="49"/>
      <c r="H52" s="49"/>
      <c r="I52" s="49"/>
      <c r="J52" s="50"/>
    </row>
    <row r="53" spans="1:10" ht="12.75">
      <c r="A53" s="30"/>
      <c r="B53" s="30"/>
      <c r="C53" s="32"/>
      <c r="D53" s="9"/>
      <c r="E53" s="75"/>
      <c r="F53" s="50"/>
      <c r="G53" s="49"/>
      <c r="H53" s="49"/>
      <c r="I53" s="49"/>
      <c r="J53" s="50"/>
    </row>
    <row r="54" spans="1:10" ht="12.75">
      <c r="A54" s="30"/>
      <c r="B54" s="30"/>
      <c r="C54" s="32"/>
      <c r="D54" s="9"/>
      <c r="E54" s="75"/>
      <c r="F54" s="50"/>
      <c r="G54" s="49"/>
      <c r="H54" s="49"/>
      <c r="I54" s="49"/>
      <c r="J54" s="50"/>
    </row>
    <row r="55" spans="3:10" ht="12.75">
      <c r="C55" s="11"/>
      <c r="E55" s="24"/>
      <c r="F55" s="15"/>
      <c r="J55" s="15"/>
    </row>
    <row r="57" ht="12.75">
      <c r="E57" s="12"/>
    </row>
    <row r="58" ht="12.75">
      <c r="E58" s="14"/>
    </row>
    <row r="59" ht="12.75">
      <c r="E59" s="13"/>
    </row>
    <row r="61" ht="12.75">
      <c r="E61" s="5"/>
    </row>
    <row r="62" ht="12.75">
      <c r="E62" s="14"/>
    </row>
    <row r="63" ht="12.75">
      <c r="E63" s="13"/>
    </row>
    <row r="65" spans="2:5" ht="12.75">
      <c r="B65" s="6"/>
      <c r="C65" s="1"/>
      <c r="E65" s="5"/>
    </row>
    <row r="66" spans="2:5" ht="12.75">
      <c r="B66" s="6"/>
      <c r="C66" s="1"/>
      <c r="E66" s="14"/>
    </row>
    <row r="67" spans="2:5" ht="12.75">
      <c r="B67" s="6"/>
      <c r="C67" s="1"/>
      <c r="E67" s="13"/>
    </row>
    <row r="68" spans="2:3" ht="12.75">
      <c r="B68" s="6"/>
      <c r="C68" s="1"/>
    </row>
    <row r="69" spans="2:3" ht="12.75">
      <c r="B69" s="6"/>
      <c r="C69" s="1"/>
    </row>
    <row r="70" spans="2:3" ht="12.75">
      <c r="B70" s="6"/>
      <c r="C70" s="1"/>
    </row>
    <row r="71" spans="2:3" ht="12.75">
      <c r="B71" s="6"/>
      <c r="C71" s="1"/>
    </row>
    <row r="72" spans="2:3" ht="12.75">
      <c r="B72" s="6"/>
      <c r="C72" s="1"/>
    </row>
    <row r="73" spans="2:3" ht="12.75">
      <c r="B73" s="6"/>
      <c r="C73" s="1"/>
    </row>
    <row r="74" spans="2:3" ht="12.75">
      <c r="B74" s="6"/>
      <c r="C74" s="1"/>
    </row>
    <row r="75" spans="2:3" ht="12.75">
      <c r="B75" s="6"/>
      <c r="C75" s="1"/>
    </row>
    <row r="76" spans="2:3" ht="12.75">
      <c r="B76" s="6"/>
      <c r="C76" s="1"/>
    </row>
    <row r="77" spans="2:3" ht="12.75">
      <c r="B77" s="6"/>
      <c r="C77" s="1"/>
    </row>
    <row r="78" spans="2:3" ht="12.75">
      <c r="B78" s="6"/>
      <c r="C78" s="1"/>
    </row>
    <row r="79" spans="2:3" ht="12.75">
      <c r="B79" s="6"/>
      <c r="C79" s="1"/>
    </row>
    <row r="80" spans="2:3" ht="12.75">
      <c r="B80" s="6"/>
      <c r="C80" s="1"/>
    </row>
    <row r="81" spans="2:3" ht="12.75">
      <c r="B81" s="6"/>
      <c r="C81" s="1"/>
    </row>
    <row r="82" spans="2:3" ht="12.75">
      <c r="B82" s="6"/>
      <c r="C82" s="1"/>
    </row>
    <row r="83" spans="2:3" ht="12.75">
      <c r="B83" s="6"/>
      <c r="C83" s="1"/>
    </row>
    <row r="84" spans="2:3" ht="12.75">
      <c r="B84" s="6"/>
      <c r="C84" s="1"/>
    </row>
    <row r="85" spans="2:3" ht="12.75">
      <c r="B85" s="6"/>
      <c r="C85" s="1"/>
    </row>
    <row r="86" spans="2:4" ht="12.75">
      <c r="B86" s="6"/>
      <c r="C86" s="1">
        <v>0</v>
      </c>
      <c r="D86" s="1" t="s">
        <v>286</v>
      </c>
    </row>
    <row r="87" spans="1:8" ht="12.75">
      <c r="A87" s="1" t="s">
        <v>358</v>
      </c>
      <c r="B87" s="6">
        <f>COUNTIF(A6:A25,"critical")</f>
        <v>10</v>
      </c>
      <c r="C87" s="1">
        <v>1</v>
      </c>
      <c r="D87" s="1" t="s">
        <v>360</v>
      </c>
      <c r="G87" s="2" t="s">
        <v>378</v>
      </c>
      <c r="H87" s="2" t="s">
        <v>372</v>
      </c>
    </row>
    <row r="88" spans="1:8" ht="12.75">
      <c r="A88" s="1" t="s">
        <v>359</v>
      </c>
      <c r="B88" s="6">
        <f>COUNTIF(A6:A25,"non-critical")</f>
        <v>8</v>
      </c>
      <c r="C88" s="1">
        <v>2</v>
      </c>
      <c r="D88" s="1" t="s">
        <v>361</v>
      </c>
      <c r="G88" s="2" t="s">
        <v>379</v>
      </c>
      <c r="H88" s="2" t="s">
        <v>373</v>
      </c>
    </row>
    <row r="89" spans="2:4" ht="26.25">
      <c r="B89" s="6"/>
      <c r="C89" s="1">
        <v>3</v>
      </c>
      <c r="D89" s="1" t="s">
        <v>362</v>
      </c>
    </row>
    <row r="90" spans="2:4" ht="26.25">
      <c r="B90" s="6"/>
      <c r="C90" s="1">
        <v>4</v>
      </c>
      <c r="D90" s="1" t="s">
        <v>363</v>
      </c>
    </row>
    <row r="91" spans="2:4" ht="12.75">
      <c r="B91" s="6"/>
      <c r="C91" s="1">
        <v>5</v>
      </c>
      <c r="D91" s="1" t="s">
        <v>375</v>
      </c>
    </row>
    <row r="92" spans="2:3" ht="12.75">
      <c r="B92" s="6"/>
      <c r="C92" s="1"/>
    </row>
    <row r="93" spans="2:3" ht="12.75">
      <c r="B93" s="6"/>
      <c r="C93" s="1"/>
    </row>
    <row r="94" spans="2:3" ht="12.75">
      <c r="B94" s="6"/>
      <c r="C94" s="1"/>
    </row>
    <row r="95" spans="2:3" ht="12.75">
      <c r="B95" s="6"/>
      <c r="C95" s="1"/>
    </row>
    <row r="96" spans="2:3" ht="12.75">
      <c r="B96" s="6"/>
      <c r="C96" s="1"/>
    </row>
    <row r="97" spans="2:3" ht="12.75">
      <c r="B97" s="6"/>
      <c r="C97" s="1"/>
    </row>
    <row r="98" spans="2:3" ht="12.75">
      <c r="B98" s="6"/>
      <c r="C98" s="1"/>
    </row>
    <row r="99" spans="2:3" ht="12.75">
      <c r="B99" s="6"/>
      <c r="C99" s="1"/>
    </row>
    <row r="100" spans="2:3" ht="12.75">
      <c r="B100" s="6"/>
      <c r="C100" s="1"/>
    </row>
    <row r="101" spans="2:3" ht="12.75">
      <c r="B101" s="6"/>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spans="2:3" ht="12.75">
      <c r="B118" s="6"/>
      <c r="C118" s="1"/>
    </row>
    <row r="119" spans="2:3" ht="12.75">
      <c r="B119" s="6"/>
      <c r="C119" s="1"/>
    </row>
    <row r="120" spans="2:3" ht="12.75">
      <c r="B120" s="6"/>
      <c r="C120" s="1"/>
    </row>
    <row r="121" spans="2:3" ht="12.75">
      <c r="B121" s="6"/>
      <c r="C121" s="1"/>
    </row>
    <row r="122" spans="2:3" ht="12.75">
      <c r="B122" s="6"/>
      <c r="C122" s="1"/>
    </row>
    <row r="123" spans="2:3" ht="12.75">
      <c r="B123" s="6"/>
      <c r="C123" s="1"/>
    </row>
    <row r="124" spans="2:3" ht="12.75">
      <c r="B124" s="6"/>
      <c r="C124" s="1"/>
    </row>
    <row r="125" spans="2:3" ht="12.75">
      <c r="B125" s="6"/>
      <c r="C125" s="1"/>
    </row>
    <row r="126" spans="2:3" ht="12.75">
      <c r="B126" s="6"/>
      <c r="C126" s="1"/>
    </row>
    <row r="127" spans="2:3" ht="12.75">
      <c r="B127" s="6"/>
      <c r="C127" s="1"/>
    </row>
    <row r="128" spans="2:3" ht="12.75">
      <c r="B128" s="6"/>
      <c r="C128" s="1"/>
    </row>
    <row r="129" spans="2:3" ht="12.75">
      <c r="B129" s="6"/>
      <c r="C129" s="1"/>
    </row>
    <row r="130" spans="2:3" ht="12.75">
      <c r="B130" s="6"/>
      <c r="C130" s="1"/>
    </row>
    <row r="131" spans="2:3" ht="12.75">
      <c r="B131" s="6"/>
      <c r="C131" s="1"/>
    </row>
    <row r="132" spans="2:3" ht="12.75">
      <c r="B132" s="6"/>
      <c r="C132" s="1"/>
    </row>
    <row r="133" spans="2:3" ht="12.75">
      <c r="B133" s="6"/>
      <c r="C133" s="1"/>
    </row>
    <row r="134" spans="2:3" ht="12.75">
      <c r="B134" s="6"/>
      <c r="C134" s="1"/>
    </row>
    <row r="135" spans="2:3" ht="12.75">
      <c r="B135" s="6"/>
      <c r="C135" s="1"/>
    </row>
    <row r="136" spans="2:3" ht="12.75">
      <c r="B136" s="6"/>
      <c r="C136" s="1"/>
    </row>
    <row r="137" spans="2:3" ht="12.75">
      <c r="B137" s="6"/>
      <c r="C137" s="1"/>
    </row>
    <row r="138" spans="2:3" ht="12.75">
      <c r="B138" s="6"/>
      <c r="C138" s="1"/>
    </row>
    <row r="139" spans="2:3" ht="12.75">
      <c r="B139" s="6"/>
      <c r="C139" s="1"/>
    </row>
    <row r="140" spans="2:3" ht="12.75">
      <c r="B140" s="6"/>
      <c r="C140" s="1"/>
    </row>
    <row r="141" spans="2:3" ht="12.75">
      <c r="B141" s="6"/>
      <c r="C141" s="1"/>
    </row>
    <row r="142" spans="2:3" ht="12.75">
      <c r="B142" s="6"/>
      <c r="C142" s="1"/>
    </row>
    <row r="143" spans="2:3" ht="12.75">
      <c r="B143" s="6"/>
      <c r="C143" s="1"/>
    </row>
    <row r="144" spans="2:3" ht="12.75">
      <c r="B144" s="6"/>
      <c r="C144" s="1"/>
    </row>
    <row r="145" spans="2:3" ht="12.75">
      <c r="B145" s="6"/>
      <c r="C145" s="1"/>
    </row>
    <row r="146" spans="2:3" ht="12.75">
      <c r="B146" s="6"/>
      <c r="C146" s="1"/>
    </row>
    <row r="147" spans="2:3" ht="12.75">
      <c r="B147" s="6"/>
      <c r="C147" s="1"/>
    </row>
    <row r="148" spans="2:3" ht="12.75">
      <c r="B148" s="6"/>
      <c r="C148" s="1"/>
    </row>
    <row r="149" spans="2:3" ht="12.75">
      <c r="B149" s="6"/>
      <c r="C149" s="1"/>
    </row>
    <row r="150" spans="2:3" ht="12.75">
      <c r="B150" s="6"/>
      <c r="C150" s="1"/>
    </row>
    <row r="151" spans="2:3" ht="12.75">
      <c r="B151" s="6"/>
      <c r="C151" s="1"/>
    </row>
    <row r="152" spans="2:3" ht="12.75">
      <c r="B152" s="6"/>
      <c r="C152" s="1"/>
    </row>
    <row r="153" spans="2:3" ht="12.75">
      <c r="B153" s="6"/>
      <c r="C153" s="1"/>
    </row>
    <row r="154" spans="2:3" ht="12.75">
      <c r="B154" s="6"/>
      <c r="C154" s="1"/>
    </row>
    <row r="155" spans="2:3" ht="12.75">
      <c r="B155" s="6"/>
      <c r="C155" s="1"/>
    </row>
    <row r="156" spans="2:3" ht="12.75">
      <c r="B156" s="6"/>
      <c r="C156" s="1"/>
    </row>
    <row r="157" spans="2:3" ht="12.75">
      <c r="B157" s="6"/>
      <c r="C157" s="1"/>
    </row>
    <row r="158" spans="2:3" ht="12.75">
      <c r="B158" s="6"/>
      <c r="C158" s="1"/>
    </row>
    <row r="159" spans="2:3" ht="12.75">
      <c r="B159" s="6"/>
      <c r="C159" s="1"/>
    </row>
    <row r="160" spans="2:3" ht="12.75">
      <c r="B160" s="6"/>
      <c r="C160" s="1"/>
    </row>
    <row r="161" spans="2:3" ht="12.75">
      <c r="B161" s="6"/>
      <c r="C161" s="1"/>
    </row>
    <row r="162" spans="2:3" ht="12.75">
      <c r="B162" s="6"/>
      <c r="C162" s="1"/>
    </row>
    <row r="163" spans="2:3" ht="12.75">
      <c r="B163" s="6"/>
      <c r="C163" s="1"/>
    </row>
    <row r="164" spans="2:3" ht="12.75">
      <c r="B164" s="6"/>
      <c r="C164" s="1"/>
    </row>
    <row r="165" spans="2:3" ht="12.75">
      <c r="B165" s="6"/>
      <c r="C165" s="1"/>
    </row>
    <row r="166" spans="2:3" ht="12.75">
      <c r="B166" s="6"/>
      <c r="C166" s="1"/>
    </row>
    <row r="167" spans="2:3" ht="12.75">
      <c r="B167" s="6"/>
      <c r="C167" s="1"/>
    </row>
    <row r="168" spans="2:3" ht="12.75">
      <c r="B168" s="6"/>
      <c r="C168" s="1"/>
    </row>
    <row r="169" spans="2:3" ht="12.75">
      <c r="B169" s="6"/>
      <c r="C169" s="1"/>
    </row>
    <row r="170" spans="2:3" ht="12.75">
      <c r="B170" s="6"/>
      <c r="C170" s="1"/>
    </row>
    <row r="171" spans="2:3" ht="12.75">
      <c r="B171" s="6"/>
      <c r="C171" s="1"/>
    </row>
    <row r="172" spans="2:3" ht="12.75">
      <c r="B172" s="6"/>
      <c r="C172" s="1"/>
    </row>
    <row r="173" spans="2:3" ht="12.75">
      <c r="B173" s="6"/>
      <c r="C173" s="1"/>
    </row>
    <row r="174" spans="2:3" ht="12.75">
      <c r="B174" s="6"/>
      <c r="C174" s="1"/>
    </row>
    <row r="175" spans="2:3" ht="12.75">
      <c r="B175" s="6"/>
      <c r="C175" s="1"/>
    </row>
    <row r="176" spans="2:3" ht="12.75">
      <c r="B176" s="6"/>
      <c r="C176" s="1"/>
    </row>
    <row r="177" spans="2:3" ht="12.75">
      <c r="B177" s="6"/>
      <c r="C177" s="1"/>
    </row>
    <row r="178" spans="2:3" ht="12.75">
      <c r="B178" s="6"/>
      <c r="C178" s="1"/>
    </row>
    <row r="179" spans="2:3" ht="12.75">
      <c r="B179" s="6"/>
      <c r="C179" s="1"/>
    </row>
    <row r="180" spans="2:3" ht="12.75">
      <c r="B180" s="6"/>
      <c r="C180" s="1"/>
    </row>
    <row r="181" spans="2:3" ht="12.75">
      <c r="B181" s="6"/>
      <c r="C181" s="1"/>
    </row>
  </sheetData>
  <sheetProtection password="CF09" sheet="1" objects="1" scenarios="1"/>
  <mergeCells count="9">
    <mergeCell ref="A20:F20"/>
    <mergeCell ref="G20:J20"/>
    <mergeCell ref="A1:F1"/>
    <mergeCell ref="A5:F5"/>
    <mergeCell ref="G5:J5"/>
    <mergeCell ref="A13:F13"/>
    <mergeCell ref="G13:J13"/>
    <mergeCell ref="A4:F4"/>
    <mergeCell ref="G4:J4"/>
  </mergeCells>
  <dataValidations count="13">
    <dataValidation type="list" showInputMessage="1" showErrorMessage="1" sqref="A26:A55">
      <formula1>$A$87:$A$88</formula1>
    </dataValidation>
    <dataValidation type="list" allowBlank="1" showInputMessage="1" showErrorMessage="1" sqref="E55">
      <formula1>$D$87:$D$91</formula1>
    </dataValidation>
    <dataValidation type="list" allowBlank="1" showInputMessage="1" showErrorMessage="1" sqref="G26:G54 G6:G12">
      <formula1>$C$87:$C$91</formula1>
    </dataValidation>
    <dataValidation type="list" allowBlank="1" showInputMessage="1" showErrorMessage="1" sqref="H26:H54 H6:H12">
      <formula1>$H$87:$H$88</formula1>
    </dataValidation>
    <dataValidation type="list" allowBlank="1" showInputMessage="1" showErrorMessage="1" sqref="E6:E12 E14:E19 E21:E54">
      <formula1>$G$87:$G$88</formula1>
    </dataValidation>
    <dataValidation type="list" allowBlank="1" showInputMessage="1" showErrorMessage="1" sqref="I26:I54 I6:I12">
      <formula1>$C$86:$C$91</formula1>
    </dataValidation>
    <dataValidation type="list" allowBlank="1" showInputMessage="1" showErrorMessage="1" sqref="G14:G19">
      <formula1>$C$80:$C$84</formula1>
    </dataValidation>
    <dataValidation type="list" allowBlank="1" showInputMessage="1" showErrorMessage="1" sqref="H14:H19">
      <formula1>$H$80:$H$81</formula1>
    </dataValidation>
    <dataValidation type="list" allowBlank="1" showInputMessage="1" showErrorMessage="1" sqref="I14:I19">
      <formula1>$C$79:$C$84</formula1>
    </dataValidation>
    <dataValidation type="list" allowBlank="1" showInputMessage="1" showErrorMessage="1" sqref="G21:G25">
      <formula1>$C$74:$C$78</formula1>
    </dataValidation>
    <dataValidation type="list" allowBlank="1" showInputMessage="1" showErrorMessage="1" sqref="H21:H25">
      <formula1>$H$74:$H$75</formula1>
    </dataValidation>
    <dataValidation type="list" allowBlank="1" showInputMessage="1" showErrorMessage="1" sqref="I21:I25">
      <formula1>$C$73:$C$78</formula1>
    </dataValidation>
    <dataValidation showInputMessage="1" showErrorMessage="1" sqref="A6:A12 A14:A19 A21:A25"/>
  </dataValidations>
  <printOptions horizontalCentered="1"/>
  <pageMargins left="0.75" right="0.75" top="1" bottom="1" header="0.5" footer="0.5"/>
  <pageSetup horizontalDpi="600" verticalDpi="600" orientation="landscape" paperSize="5" scale="89" r:id="rId1"/>
  <headerFooter alignWithMargins="0">
    <oddHeader>&amp;C&amp;16Functional Self Assessment Form</oddHeader>
    <oddFooter>&amp;LFSAT_OM Ver1.0_Final
OM_RSv1.0 Final.doc
05/05/2005&amp;C&amp;P of &amp;N</oddFooter>
  </headerFooter>
  <rowBreaks count="2" manualBreakCount="2">
    <brk id="12" max="5" man="1"/>
    <brk id="19" max="5" man="1"/>
  </rowBreaks>
</worksheet>
</file>

<file path=xl/worksheets/sheet7.xml><?xml version="1.0" encoding="utf-8"?>
<worksheet xmlns="http://schemas.openxmlformats.org/spreadsheetml/2006/main" xmlns:r="http://schemas.openxmlformats.org/officeDocument/2006/relationships">
  <dimension ref="A1:P166"/>
  <sheetViews>
    <sheetView zoomScale="75" zoomScaleNormal="75" zoomScaleSheetLayoutView="75" workbookViewId="0" topLeftCell="A9">
      <selection activeCell="E16" sqref="E16"/>
    </sheetView>
  </sheetViews>
  <sheetFormatPr defaultColWidth="9.140625" defaultRowHeight="12.75"/>
  <cols>
    <col min="1" max="1" width="16.7109375" style="1" customWidth="1"/>
    <col min="2" max="2" width="12.7109375" style="7" customWidth="1"/>
    <col min="3" max="3" width="35.7109375" style="3" customWidth="1"/>
    <col min="4" max="4" width="35.7109375" style="1" customWidth="1"/>
    <col min="5" max="5" width="20.7109375" style="8" customWidth="1"/>
    <col min="6" max="6" width="27.7109375" style="8" customWidth="1"/>
    <col min="7" max="8" width="8.7109375" style="2" hidden="1" customWidth="1"/>
    <col min="9" max="9" width="11.57421875" style="2" hidden="1" customWidth="1"/>
    <col min="10" max="10" width="27.7109375" style="8" hidden="1" customWidth="1"/>
    <col min="11" max="16384" width="9.140625" style="2" customWidth="1"/>
  </cols>
  <sheetData>
    <row r="1" spans="1:16" s="33" customFormat="1" ht="12.75" customHeight="1">
      <c r="A1" s="228" t="s">
        <v>143</v>
      </c>
      <c r="B1" s="229"/>
      <c r="C1" s="229"/>
      <c r="D1" s="229"/>
      <c r="E1" s="229"/>
      <c r="F1" s="229"/>
      <c r="G1" s="140"/>
      <c r="H1" s="140"/>
      <c r="I1" s="140"/>
      <c r="J1" s="140"/>
      <c r="K1" s="141"/>
      <c r="L1" s="141"/>
      <c r="M1" s="141"/>
      <c r="N1" s="141"/>
      <c r="O1" s="142"/>
      <c r="P1" s="142"/>
    </row>
    <row r="2" spans="1:10" s="28" customFormat="1" ht="105">
      <c r="A2" s="102" t="s">
        <v>367</v>
      </c>
      <c r="B2" s="102" t="s">
        <v>9</v>
      </c>
      <c r="C2" s="103" t="s">
        <v>182</v>
      </c>
      <c r="D2" s="102" t="s">
        <v>184</v>
      </c>
      <c r="E2" s="104" t="s">
        <v>355</v>
      </c>
      <c r="F2" s="104" t="s">
        <v>283</v>
      </c>
      <c r="G2" s="102" t="s">
        <v>368</v>
      </c>
      <c r="H2" s="102" t="s">
        <v>369</v>
      </c>
      <c r="I2" s="102" t="s">
        <v>315</v>
      </c>
      <c r="J2" s="104" t="s">
        <v>7</v>
      </c>
    </row>
    <row r="3" spans="1:10" s="28" customFormat="1" ht="39">
      <c r="A3" s="108" t="s">
        <v>304</v>
      </c>
      <c r="B3" s="108" t="s">
        <v>299</v>
      </c>
      <c r="C3" s="108" t="s">
        <v>300</v>
      </c>
      <c r="D3" s="108" t="s">
        <v>301</v>
      </c>
      <c r="E3" s="109" t="s">
        <v>302</v>
      </c>
      <c r="F3" s="109" t="s">
        <v>303</v>
      </c>
      <c r="G3" s="108" t="s">
        <v>368</v>
      </c>
      <c r="H3" s="108" t="s">
        <v>369</v>
      </c>
      <c r="I3" s="108" t="s">
        <v>315</v>
      </c>
      <c r="J3" s="109" t="s">
        <v>7</v>
      </c>
    </row>
    <row r="4" spans="1:10" s="28" customFormat="1" ht="12.75">
      <c r="A4" s="230" t="s">
        <v>76</v>
      </c>
      <c r="B4" s="232"/>
      <c r="C4" s="232"/>
      <c r="D4" s="232"/>
      <c r="E4" s="232"/>
      <c r="F4" s="232"/>
      <c r="G4" s="230"/>
      <c r="H4" s="232"/>
      <c r="I4" s="232"/>
      <c r="J4" s="232"/>
    </row>
    <row r="5" spans="1:10" s="28" customFormat="1" ht="52.5">
      <c r="A5" s="27" t="s">
        <v>359</v>
      </c>
      <c r="B5" s="72" t="s">
        <v>32</v>
      </c>
      <c r="C5" s="32" t="s">
        <v>193</v>
      </c>
      <c r="D5" s="137" t="s">
        <v>309</v>
      </c>
      <c r="E5" s="147" t="s">
        <v>379</v>
      </c>
      <c r="F5" s="154"/>
      <c r="G5" s="148">
        <v>3</v>
      </c>
      <c r="H5" s="148" t="s">
        <v>373</v>
      </c>
      <c r="I5" s="148">
        <v>0</v>
      </c>
      <c r="J5" s="149"/>
    </row>
    <row r="6" spans="1:10" s="28" customFormat="1" ht="158.25">
      <c r="A6" s="27" t="s">
        <v>359</v>
      </c>
      <c r="B6" s="72" t="s">
        <v>33</v>
      </c>
      <c r="C6" s="32" t="s">
        <v>77</v>
      </c>
      <c r="D6" s="137" t="s">
        <v>309</v>
      </c>
      <c r="E6" s="147" t="s">
        <v>379</v>
      </c>
      <c r="F6" s="154"/>
      <c r="G6" s="148">
        <v>3</v>
      </c>
      <c r="H6" s="148" t="s">
        <v>373</v>
      </c>
      <c r="I6" s="148">
        <v>0</v>
      </c>
      <c r="J6" s="149"/>
    </row>
    <row r="7" spans="1:10" s="28" customFormat="1" ht="184.5">
      <c r="A7" s="27" t="s">
        <v>359</v>
      </c>
      <c r="B7" s="72" t="s">
        <v>34</v>
      </c>
      <c r="C7" s="32" t="s">
        <v>78</v>
      </c>
      <c r="D7" s="137" t="s">
        <v>309</v>
      </c>
      <c r="E7" s="147" t="s">
        <v>379</v>
      </c>
      <c r="F7" s="154"/>
      <c r="G7" s="148">
        <v>3</v>
      </c>
      <c r="H7" s="148" t="s">
        <v>373</v>
      </c>
      <c r="I7" s="148">
        <v>0</v>
      </c>
      <c r="J7" s="149"/>
    </row>
    <row r="8" spans="1:10" s="28" customFormat="1" ht="118.5">
      <c r="A8" s="27" t="s">
        <v>359</v>
      </c>
      <c r="B8" s="72" t="s">
        <v>35</v>
      </c>
      <c r="C8" s="32" t="s">
        <v>62</v>
      </c>
      <c r="D8" s="137" t="s">
        <v>309</v>
      </c>
      <c r="E8" s="147" t="s">
        <v>379</v>
      </c>
      <c r="F8" s="154"/>
      <c r="G8" s="148">
        <v>3</v>
      </c>
      <c r="H8" s="148" t="s">
        <v>373</v>
      </c>
      <c r="I8" s="148">
        <v>0</v>
      </c>
      <c r="J8" s="149"/>
    </row>
    <row r="9" spans="1:10" s="28" customFormat="1" ht="78.75">
      <c r="A9" s="27" t="s">
        <v>359</v>
      </c>
      <c r="B9" s="72" t="s">
        <v>36</v>
      </c>
      <c r="C9" s="32" t="s">
        <v>180</v>
      </c>
      <c r="D9" s="137" t="s">
        <v>309</v>
      </c>
      <c r="E9" s="147" t="s">
        <v>379</v>
      </c>
      <c r="F9" s="154"/>
      <c r="G9" s="148">
        <v>3</v>
      </c>
      <c r="H9" s="148" t="s">
        <v>373</v>
      </c>
      <c r="I9" s="148">
        <v>0</v>
      </c>
      <c r="J9" s="149"/>
    </row>
    <row r="10" spans="1:10" s="28" customFormat="1" ht="52.5">
      <c r="A10" s="27" t="s">
        <v>359</v>
      </c>
      <c r="B10" s="72" t="s">
        <v>37</v>
      </c>
      <c r="C10" s="32" t="s">
        <v>181</v>
      </c>
      <c r="D10" s="137" t="s">
        <v>309</v>
      </c>
      <c r="E10" s="147" t="s">
        <v>379</v>
      </c>
      <c r="F10" s="154"/>
      <c r="G10" s="148">
        <v>3</v>
      </c>
      <c r="H10" s="148" t="s">
        <v>373</v>
      </c>
      <c r="I10" s="148">
        <v>0</v>
      </c>
      <c r="J10" s="149"/>
    </row>
    <row r="11" spans="1:10" s="28" customFormat="1" ht="66">
      <c r="A11" s="27" t="s">
        <v>359</v>
      </c>
      <c r="B11" s="72" t="s">
        <v>63</v>
      </c>
      <c r="C11" s="32" t="s">
        <v>250</v>
      </c>
      <c r="D11" s="137" t="s">
        <v>309</v>
      </c>
      <c r="E11" s="147" t="s">
        <v>379</v>
      </c>
      <c r="F11" s="154"/>
      <c r="G11" s="148">
        <v>3</v>
      </c>
      <c r="H11" s="148" t="s">
        <v>373</v>
      </c>
      <c r="I11" s="148">
        <v>0</v>
      </c>
      <c r="J11" s="149"/>
    </row>
    <row r="12" spans="1:10" s="28" customFormat="1" ht="52.5">
      <c r="A12" s="27" t="s">
        <v>359</v>
      </c>
      <c r="B12" s="72" t="s">
        <v>64</v>
      </c>
      <c r="C12" s="32" t="s">
        <v>65</v>
      </c>
      <c r="D12" s="137" t="s">
        <v>309</v>
      </c>
      <c r="E12" s="147" t="s">
        <v>379</v>
      </c>
      <c r="F12" s="154"/>
      <c r="G12" s="148">
        <v>3</v>
      </c>
      <c r="H12" s="148" t="s">
        <v>373</v>
      </c>
      <c r="I12" s="148">
        <v>0</v>
      </c>
      <c r="J12" s="149"/>
    </row>
    <row r="13" spans="1:10" s="28" customFormat="1" ht="66">
      <c r="A13" s="27" t="s">
        <v>358</v>
      </c>
      <c r="B13" s="72" t="s">
        <v>66</v>
      </c>
      <c r="C13" s="32" t="s">
        <v>82</v>
      </c>
      <c r="D13" s="137" t="s">
        <v>309</v>
      </c>
      <c r="E13" s="147" t="s">
        <v>379</v>
      </c>
      <c r="F13" s="154"/>
      <c r="G13" s="148">
        <v>3</v>
      </c>
      <c r="H13" s="148" t="s">
        <v>373</v>
      </c>
      <c r="I13" s="148">
        <v>0</v>
      </c>
      <c r="J13" s="149"/>
    </row>
    <row r="14" spans="1:10" s="28" customFormat="1" ht="118.5">
      <c r="A14" s="27" t="s">
        <v>358</v>
      </c>
      <c r="B14" s="72" t="s">
        <v>251</v>
      </c>
      <c r="C14" s="32" t="s">
        <v>79</v>
      </c>
      <c r="D14" s="137" t="s">
        <v>309</v>
      </c>
      <c r="E14" s="147" t="s">
        <v>379</v>
      </c>
      <c r="F14" s="154"/>
      <c r="G14" s="148">
        <v>3</v>
      </c>
      <c r="H14" s="148" t="s">
        <v>373</v>
      </c>
      <c r="I14" s="148">
        <v>0</v>
      </c>
      <c r="J14" s="149"/>
    </row>
    <row r="15" spans="1:10" s="28" customFormat="1" ht="66">
      <c r="A15" s="27" t="s">
        <v>359</v>
      </c>
      <c r="B15" s="72" t="s">
        <v>80</v>
      </c>
      <c r="C15" s="32" t="s">
        <v>239</v>
      </c>
      <c r="D15" s="137" t="s">
        <v>309</v>
      </c>
      <c r="E15" s="147" t="s">
        <v>379</v>
      </c>
      <c r="F15" s="154"/>
      <c r="G15" s="148">
        <v>3</v>
      </c>
      <c r="H15" s="148" t="s">
        <v>373</v>
      </c>
      <c r="I15" s="148">
        <v>0</v>
      </c>
      <c r="J15" s="149"/>
    </row>
    <row r="16" spans="1:10" s="28" customFormat="1" ht="66">
      <c r="A16" s="27" t="s">
        <v>359</v>
      </c>
      <c r="B16" s="72" t="s">
        <v>81</v>
      </c>
      <c r="C16" s="32" t="s">
        <v>238</v>
      </c>
      <c r="D16" s="137" t="s">
        <v>309</v>
      </c>
      <c r="E16" s="147" t="s">
        <v>379</v>
      </c>
      <c r="F16" s="154"/>
      <c r="G16" s="148">
        <v>3</v>
      </c>
      <c r="H16" s="148" t="s">
        <v>373</v>
      </c>
      <c r="I16" s="148">
        <v>0</v>
      </c>
      <c r="J16" s="149"/>
    </row>
    <row r="17" spans="1:10" s="28" customFormat="1" ht="12.75">
      <c r="A17" s="27"/>
      <c r="B17" s="72"/>
      <c r="C17" s="32"/>
      <c r="D17" s="32"/>
      <c r="E17" s="73"/>
      <c r="F17" s="46"/>
      <c r="G17" s="31"/>
      <c r="H17" s="31"/>
      <c r="I17" s="31"/>
      <c r="J17" s="46"/>
    </row>
    <row r="18" spans="1:10" s="28" customFormat="1" ht="12.75">
      <c r="A18" s="27"/>
      <c r="B18" s="72"/>
      <c r="C18" s="32"/>
      <c r="D18" s="32"/>
      <c r="E18" s="73"/>
      <c r="F18" s="46"/>
      <c r="G18" s="31"/>
      <c r="H18" s="31"/>
      <c r="I18" s="31"/>
      <c r="J18" s="46"/>
    </row>
    <row r="19" spans="1:10" s="28" customFormat="1" ht="12.75">
      <c r="A19" s="27"/>
      <c r="B19" s="72"/>
      <c r="C19" s="32"/>
      <c r="D19" s="32"/>
      <c r="E19" s="73"/>
      <c r="F19" s="46"/>
      <c r="G19" s="31"/>
      <c r="H19" s="31"/>
      <c r="I19" s="31"/>
      <c r="J19" s="46"/>
    </row>
    <row r="20" spans="1:10" s="28" customFormat="1" ht="12.75">
      <c r="A20" s="27"/>
      <c r="B20" s="72"/>
      <c r="C20" s="32"/>
      <c r="D20" s="32"/>
      <c r="E20" s="73"/>
      <c r="F20" s="46"/>
      <c r="G20" s="31"/>
      <c r="H20" s="31"/>
      <c r="I20" s="31"/>
      <c r="J20" s="46"/>
    </row>
    <row r="21" spans="1:10" s="28" customFormat="1" ht="12.75">
      <c r="A21" s="27"/>
      <c r="B21" s="72"/>
      <c r="C21" s="32"/>
      <c r="D21" s="32"/>
      <c r="E21" s="73"/>
      <c r="F21" s="46"/>
      <c r="G21" s="31"/>
      <c r="H21" s="31"/>
      <c r="I21" s="31"/>
      <c r="J21" s="46"/>
    </row>
    <row r="22" spans="1:10" s="28" customFormat="1" ht="12.75">
      <c r="A22" s="27"/>
      <c r="B22" s="72"/>
      <c r="C22" s="32"/>
      <c r="D22" s="32"/>
      <c r="E22" s="73"/>
      <c r="F22" s="46"/>
      <c r="G22" s="31"/>
      <c r="H22" s="31"/>
      <c r="I22" s="31"/>
      <c r="J22" s="46"/>
    </row>
    <row r="23" spans="1:10" s="28" customFormat="1" ht="12.75">
      <c r="A23" s="27"/>
      <c r="B23" s="72"/>
      <c r="C23" s="32"/>
      <c r="D23" s="32"/>
      <c r="E23" s="73"/>
      <c r="F23" s="46"/>
      <c r="G23" s="31"/>
      <c r="H23" s="31"/>
      <c r="I23" s="31"/>
      <c r="J23" s="46"/>
    </row>
    <row r="24" spans="1:10" s="28" customFormat="1" ht="12.75">
      <c r="A24" s="27"/>
      <c r="B24" s="27"/>
      <c r="C24" s="32"/>
      <c r="D24" s="32"/>
      <c r="E24" s="73"/>
      <c r="F24" s="46"/>
      <c r="G24" s="31"/>
      <c r="H24" s="31"/>
      <c r="I24" s="31"/>
      <c r="J24" s="46"/>
    </row>
    <row r="25" spans="1:10" s="28" customFormat="1" ht="12.75">
      <c r="A25" s="27"/>
      <c r="B25" s="27"/>
      <c r="C25" s="32"/>
      <c r="D25" s="32"/>
      <c r="E25" s="73"/>
      <c r="F25" s="46"/>
      <c r="G25" s="31"/>
      <c r="H25" s="31"/>
      <c r="I25" s="31"/>
      <c r="J25" s="46"/>
    </row>
    <row r="26" spans="1:10" s="28" customFormat="1" ht="12.75">
      <c r="A26" s="27"/>
      <c r="B26" s="27"/>
      <c r="C26" s="32"/>
      <c r="D26" s="32"/>
      <c r="E26" s="73"/>
      <c r="F26" s="46"/>
      <c r="G26" s="31"/>
      <c r="H26" s="31"/>
      <c r="I26" s="31"/>
      <c r="J26" s="46"/>
    </row>
    <row r="27" spans="1:10" s="28" customFormat="1" ht="12.75">
      <c r="A27" s="27"/>
      <c r="B27" s="27"/>
      <c r="C27" s="32"/>
      <c r="D27" s="32"/>
      <c r="E27" s="73"/>
      <c r="F27" s="46"/>
      <c r="G27" s="31"/>
      <c r="H27" s="31"/>
      <c r="I27" s="31"/>
      <c r="J27" s="46"/>
    </row>
    <row r="28" spans="1:10" s="28" customFormat="1" ht="12.75">
      <c r="A28" s="27"/>
      <c r="B28" s="27"/>
      <c r="C28" s="32"/>
      <c r="D28" s="32"/>
      <c r="E28" s="73"/>
      <c r="F28" s="46"/>
      <c r="G28" s="31"/>
      <c r="H28" s="31"/>
      <c r="I28" s="31"/>
      <c r="J28" s="46"/>
    </row>
    <row r="29" spans="1:10" s="28" customFormat="1" ht="12.75">
      <c r="A29" s="27"/>
      <c r="B29" s="27"/>
      <c r="C29" s="32"/>
      <c r="D29" s="32"/>
      <c r="E29" s="73"/>
      <c r="F29" s="46"/>
      <c r="G29" s="31"/>
      <c r="H29" s="31"/>
      <c r="I29" s="31"/>
      <c r="J29" s="46"/>
    </row>
    <row r="30" spans="1:10" s="28" customFormat="1" ht="12.75">
      <c r="A30" s="27"/>
      <c r="B30" s="27"/>
      <c r="C30" s="32"/>
      <c r="D30" s="32"/>
      <c r="E30" s="73"/>
      <c r="F30" s="46"/>
      <c r="G30" s="31"/>
      <c r="H30" s="31"/>
      <c r="I30" s="31"/>
      <c r="J30" s="46"/>
    </row>
    <row r="31" spans="1:10" s="28" customFormat="1" ht="12.75">
      <c r="A31" s="27"/>
      <c r="B31" s="27"/>
      <c r="C31" s="32"/>
      <c r="D31" s="32"/>
      <c r="E31" s="73"/>
      <c r="F31" s="46"/>
      <c r="G31" s="31"/>
      <c r="H31" s="31"/>
      <c r="I31" s="31"/>
      <c r="J31" s="46"/>
    </row>
    <row r="32" spans="1:10" s="28" customFormat="1" ht="12.75">
      <c r="A32" s="27"/>
      <c r="B32" s="27"/>
      <c r="C32" s="32"/>
      <c r="D32" s="32"/>
      <c r="E32" s="73"/>
      <c r="F32" s="46"/>
      <c r="G32" s="31"/>
      <c r="H32" s="31"/>
      <c r="I32" s="31"/>
      <c r="J32" s="46"/>
    </row>
    <row r="33" spans="1:10" s="4" customFormat="1" ht="12.75">
      <c r="A33" s="29"/>
      <c r="B33" s="29"/>
      <c r="C33" s="26"/>
      <c r="D33" s="26"/>
      <c r="E33" s="74"/>
      <c r="F33" s="48"/>
      <c r="G33" s="47"/>
      <c r="H33" s="47"/>
      <c r="I33" s="47"/>
      <c r="J33" s="48"/>
    </row>
    <row r="34" spans="1:10" ht="12.75">
      <c r="A34" s="30"/>
      <c r="B34" s="30"/>
      <c r="C34" s="26"/>
      <c r="D34" s="26"/>
      <c r="E34" s="75"/>
      <c r="F34" s="50"/>
      <c r="G34" s="49"/>
      <c r="H34" s="49"/>
      <c r="I34" s="49"/>
      <c r="J34" s="50"/>
    </row>
    <row r="35" spans="1:10" ht="12.75">
      <c r="A35" s="30"/>
      <c r="B35" s="30"/>
      <c r="C35" s="26"/>
      <c r="D35" s="26"/>
      <c r="E35" s="75"/>
      <c r="F35" s="50"/>
      <c r="G35" s="49"/>
      <c r="H35" s="49"/>
      <c r="I35" s="49"/>
      <c r="J35" s="50"/>
    </row>
    <row r="36" spans="1:10" ht="12.75">
      <c r="A36" s="30"/>
      <c r="B36" s="30"/>
      <c r="C36" s="26"/>
      <c r="D36" s="26"/>
      <c r="E36" s="75"/>
      <c r="F36" s="50"/>
      <c r="G36" s="49"/>
      <c r="H36" s="49"/>
      <c r="I36" s="49"/>
      <c r="J36" s="50"/>
    </row>
    <row r="37" spans="1:10" ht="12.75">
      <c r="A37" s="30"/>
      <c r="B37" s="30"/>
      <c r="C37" s="26"/>
      <c r="D37" s="9"/>
      <c r="E37" s="75"/>
      <c r="F37" s="50"/>
      <c r="G37" s="49"/>
      <c r="H37" s="49"/>
      <c r="I37" s="49"/>
      <c r="J37" s="50"/>
    </row>
    <row r="38" spans="1:10" ht="12.75">
      <c r="A38" s="30"/>
      <c r="B38" s="30"/>
      <c r="C38" s="26"/>
      <c r="D38" s="9"/>
      <c r="E38" s="75"/>
      <c r="F38" s="50"/>
      <c r="G38" s="49"/>
      <c r="H38" s="49"/>
      <c r="I38" s="49"/>
      <c r="J38" s="50"/>
    </row>
    <row r="39" spans="1:10" ht="12.75">
      <c r="A39" s="30"/>
      <c r="B39" s="30"/>
      <c r="D39" s="9"/>
      <c r="E39" s="75"/>
      <c r="F39" s="50"/>
      <c r="G39" s="49"/>
      <c r="H39" s="49"/>
      <c r="I39" s="49"/>
      <c r="J39" s="50"/>
    </row>
    <row r="40" spans="3:10" ht="12.75">
      <c r="C40" s="26"/>
      <c r="E40" s="75"/>
      <c r="F40" s="50"/>
      <c r="J40" s="15"/>
    </row>
    <row r="41" ht="12.75">
      <c r="C41" s="26"/>
    </row>
    <row r="42" ht="12.75">
      <c r="E42" s="12"/>
    </row>
    <row r="43" ht="12.75">
      <c r="E43" s="14"/>
    </row>
    <row r="44" spans="3:5" ht="12.75">
      <c r="C44" s="79"/>
      <c r="E44" s="13"/>
    </row>
    <row r="46" ht="12.75">
      <c r="E46" s="5"/>
    </row>
    <row r="47" ht="12.75">
      <c r="E47" s="14"/>
    </row>
    <row r="48" ht="12.75">
      <c r="E48" s="13"/>
    </row>
    <row r="50" spans="2:5" ht="12.75">
      <c r="B50" s="6"/>
      <c r="C50" s="1"/>
      <c r="E50" s="5"/>
    </row>
    <row r="51" spans="2:5" ht="12.75">
      <c r="B51" s="6"/>
      <c r="C51" s="1"/>
      <c r="E51" s="14"/>
    </row>
    <row r="52" spans="2:5" ht="12.75">
      <c r="B52" s="6"/>
      <c r="C52" s="1"/>
      <c r="E52" s="13"/>
    </row>
    <row r="53" spans="2:3" ht="12.75">
      <c r="B53" s="6"/>
      <c r="C53" s="1"/>
    </row>
    <row r="54" spans="2:3" ht="12.75">
      <c r="B54" s="6"/>
      <c r="C54" s="1"/>
    </row>
    <row r="55" spans="2:3" ht="12.75">
      <c r="B55" s="6"/>
      <c r="C55" s="1"/>
    </row>
    <row r="56" spans="2:3" ht="12.75">
      <c r="B56" s="6"/>
      <c r="C56" s="1"/>
    </row>
    <row r="57" spans="2:3" ht="12.75">
      <c r="B57" s="6"/>
      <c r="C57" s="1"/>
    </row>
    <row r="58" spans="2:3" ht="12.75">
      <c r="B58" s="6"/>
      <c r="C58" s="1"/>
    </row>
    <row r="59" spans="2:3" ht="12.75">
      <c r="B59" s="6"/>
      <c r="C59" s="1"/>
    </row>
    <row r="60" spans="2:3" ht="12.75">
      <c r="B60" s="6"/>
      <c r="C60" s="1"/>
    </row>
    <row r="61" spans="2:3" ht="12.75">
      <c r="B61" s="6"/>
      <c r="C61" s="1"/>
    </row>
    <row r="62" spans="2:3" ht="12.75">
      <c r="B62" s="6"/>
      <c r="C62" s="1"/>
    </row>
    <row r="63" spans="2:3" ht="12.75">
      <c r="B63" s="6"/>
      <c r="C63" s="1"/>
    </row>
    <row r="64" spans="2:3" ht="12.75">
      <c r="B64" s="6"/>
      <c r="C64" s="1"/>
    </row>
    <row r="65" spans="2:3" ht="12.75">
      <c r="B65" s="6"/>
      <c r="C65" s="1"/>
    </row>
    <row r="66" spans="2:3" ht="12.75">
      <c r="B66" s="6"/>
      <c r="C66" s="1"/>
    </row>
    <row r="67" spans="2:3" ht="12.75">
      <c r="B67" s="6"/>
      <c r="C67" s="1"/>
    </row>
    <row r="68" spans="2:3" ht="12.75">
      <c r="B68" s="6"/>
      <c r="C68" s="1"/>
    </row>
    <row r="69" spans="2:3" ht="12.75">
      <c r="B69" s="6"/>
      <c r="C69" s="1"/>
    </row>
    <row r="70" spans="2:3" ht="12.75">
      <c r="B70" s="6"/>
      <c r="C70" s="1"/>
    </row>
    <row r="71" spans="2:4" ht="12.75">
      <c r="B71" s="6"/>
      <c r="C71" s="1">
        <v>0</v>
      </c>
      <c r="D71" s="1" t="s">
        <v>286</v>
      </c>
    </row>
    <row r="72" spans="1:8" ht="12.75">
      <c r="A72" s="1" t="s">
        <v>358</v>
      </c>
      <c r="B72" s="6">
        <f>COUNTIF(A5:A16,"critical")</f>
        <v>2</v>
      </c>
      <c r="C72" s="1">
        <v>1</v>
      </c>
      <c r="D72" s="1" t="s">
        <v>360</v>
      </c>
      <c r="G72" s="2" t="s">
        <v>378</v>
      </c>
      <c r="H72" s="2" t="s">
        <v>372</v>
      </c>
    </row>
    <row r="73" spans="1:8" ht="12.75">
      <c r="A73" s="1" t="s">
        <v>359</v>
      </c>
      <c r="B73" s="6">
        <f>COUNTIF(A5:A16,"non-critical")</f>
        <v>10</v>
      </c>
      <c r="C73" s="1">
        <v>2</v>
      </c>
      <c r="D73" s="1" t="s">
        <v>361</v>
      </c>
      <c r="G73" s="2" t="s">
        <v>379</v>
      </c>
      <c r="H73" s="2" t="s">
        <v>373</v>
      </c>
    </row>
    <row r="74" spans="2:4" ht="26.25">
      <c r="B74" s="6"/>
      <c r="C74" s="1">
        <v>3</v>
      </c>
      <c r="D74" s="1" t="s">
        <v>362</v>
      </c>
    </row>
    <row r="75" spans="2:4" ht="26.25">
      <c r="B75" s="6"/>
      <c r="C75" s="1">
        <v>4</v>
      </c>
      <c r="D75" s="1" t="s">
        <v>363</v>
      </c>
    </row>
    <row r="76" spans="2:4" ht="12.75">
      <c r="B76" s="6"/>
      <c r="C76" s="1">
        <v>5</v>
      </c>
      <c r="D76" s="1" t="s">
        <v>375</v>
      </c>
    </row>
    <row r="77" spans="2:3" ht="12.75">
      <c r="B77" s="6"/>
      <c r="C77" s="1"/>
    </row>
    <row r="78" spans="2:3" ht="12.75">
      <c r="B78" s="6"/>
      <c r="C78" s="1"/>
    </row>
    <row r="79" spans="2:3" ht="12.75">
      <c r="B79" s="6"/>
      <c r="C79" s="1"/>
    </row>
    <row r="80" spans="2:3" ht="12.75">
      <c r="B80" s="6"/>
      <c r="C80" s="1"/>
    </row>
    <row r="81" spans="2:3" ht="12.75">
      <c r="B81" s="6"/>
      <c r="C81" s="1"/>
    </row>
    <row r="82" spans="2:3" ht="12.75">
      <c r="B82" s="6"/>
      <c r="C82" s="1"/>
    </row>
    <row r="83" spans="2:3" ht="12.75">
      <c r="B83" s="6"/>
      <c r="C83" s="1"/>
    </row>
    <row r="84" spans="2:3" ht="12.75">
      <c r="B84" s="6"/>
      <c r="C84" s="1"/>
    </row>
    <row r="85" spans="2:3" ht="12.75">
      <c r="B85" s="6"/>
      <c r="C85" s="1"/>
    </row>
    <row r="86" spans="2:3" ht="12.75">
      <c r="B86" s="6"/>
      <c r="C86" s="1"/>
    </row>
    <row r="87" spans="2:3" ht="12.75">
      <c r="B87" s="6"/>
      <c r="C87" s="1"/>
    </row>
    <row r="88" spans="2:3" ht="12.75">
      <c r="B88" s="6"/>
      <c r="C88" s="1"/>
    </row>
    <row r="89" spans="2:3" ht="12.75">
      <c r="B89" s="6"/>
      <c r="C89" s="1"/>
    </row>
    <row r="90" spans="2:3" ht="12.75">
      <c r="B90" s="6"/>
      <c r="C90" s="1"/>
    </row>
    <row r="91" spans="2:3" ht="12.75">
      <c r="B91" s="6"/>
      <c r="C91" s="1"/>
    </row>
    <row r="92" spans="2:3" ht="12.75">
      <c r="B92" s="6"/>
      <c r="C92" s="1"/>
    </row>
    <row r="93" spans="2:3" ht="12.75">
      <c r="B93" s="6"/>
      <c r="C93" s="1"/>
    </row>
    <row r="94" spans="2:3" ht="12.75">
      <c r="B94" s="6"/>
      <c r="C94" s="1"/>
    </row>
    <row r="95" spans="2:3" ht="12.75">
      <c r="B95" s="6"/>
      <c r="C95" s="1"/>
    </row>
    <row r="96" spans="2:3" ht="12.75">
      <c r="B96" s="6"/>
      <c r="C96" s="1"/>
    </row>
    <row r="97" spans="2:3" ht="12.75">
      <c r="B97" s="6"/>
      <c r="C97" s="1"/>
    </row>
    <row r="98" spans="2:3" ht="12.75">
      <c r="B98" s="6"/>
      <c r="C98" s="1"/>
    </row>
    <row r="99" spans="2:3" ht="12.75">
      <c r="B99" s="6"/>
      <c r="C99" s="1"/>
    </row>
    <row r="100" spans="2:3" ht="12.75">
      <c r="B100" s="6"/>
      <c r="C100" s="1"/>
    </row>
    <row r="101" spans="2:3" ht="12.75">
      <c r="B101" s="6"/>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spans="2:3" ht="12.75">
      <c r="B118" s="6"/>
      <c r="C118" s="1"/>
    </row>
    <row r="119" spans="2:3" ht="12.75">
      <c r="B119" s="6"/>
      <c r="C119" s="1"/>
    </row>
    <row r="120" spans="2:3" ht="12.75">
      <c r="B120" s="6"/>
      <c r="C120" s="1"/>
    </row>
    <row r="121" spans="2:3" ht="12.75">
      <c r="B121" s="6"/>
      <c r="C121" s="1"/>
    </row>
    <row r="122" spans="2:3" ht="12.75">
      <c r="B122" s="6"/>
      <c r="C122" s="1"/>
    </row>
    <row r="123" spans="2:3" ht="12.75">
      <c r="B123" s="6"/>
      <c r="C123" s="1"/>
    </row>
    <row r="124" spans="2:3" ht="12.75">
      <c r="B124" s="6"/>
      <c r="C124" s="1"/>
    </row>
    <row r="125" spans="2:3" ht="12.75">
      <c r="B125" s="6"/>
      <c r="C125" s="1"/>
    </row>
    <row r="126" spans="2:3" ht="12.75">
      <c r="B126" s="6"/>
      <c r="C126" s="1"/>
    </row>
    <row r="127" spans="2:3" ht="12.75">
      <c r="B127" s="6"/>
      <c r="C127" s="1"/>
    </row>
    <row r="128" spans="2:3" ht="12.75">
      <c r="B128" s="6"/>
      <c r="C128" s="1"/>
    </row>
    <row r="129" spans="2:3" ht="12.75">
      <c r="B129" s="6"/>
      <c r="C129" s="1"/>
    </row>
    <row r="130" spans="2:3" ht="12.75">
      <c r="B130" s="6"/>
      <c r="C130" s="1"/>
    </row>
    <row r="131" spans="2:3" ht="12.75">
      <c r="B131" s="6"/>
      <c r="C131" s="1"/>
    </row>
    <row r="132" spans="2:3" ht="12.75">
      <c r="B132" s="6"/>
      <c r="C132" s="1"/>
    </row>
    <row r="133" spans="2:3" ht="12.75">
      <c r="B133" s="6"/>
      <c r="C133" s="1"/>
    </row>
    <row r="134" spans="2:3" ht="12.75">
      <c r="B134" s="6"/>
      <c r="C134" s="1"/>
    </row>
    <row r="135" spans="2:3" ht="12.75">
      <c r="B135" s="6"/>
      <c r="C135" s="1"/>
    </row>
    <row r="136" spans="2:3" ht="12.75">
      <c r="B136" s="6"/>
      <c r="C136" s="1"/>
    </row>
    <row r="137" spans="2:3" ht="12.75">
      <c r="B137" s="6"/>
      <c r="C137" s="1"/>
    </row>
    <row r="138" spans="2:3" ht="12.75">
      <c r="B138" s="6"/>
      <c r="C138" s="1"/>
    </row>
    <row r="139" spans="2:3" ht="12.75">
      <c r="B139" s="6"/>
      <c r="C139" s="1"/>
    </row>
    <row r="140" spans="2:3" ht="12.75">
      <c r="B140" s="6"/>
      <c r="C140" s="1"/>
    </row>
    <row r="141" spans="2:3" ht="12.75">
      <c r="B141" s="6"/>
      <c r="C141" s="1"/>
    </row>
    <row r="142" spans="2:3" ht="12.75">
      <c r="B142" s="6"/>
      <c r="C142" s="1"/>
    </row>
    <row r="143" spans="2:3" ht="12.75">
      <c r="B143" s="6"/>
      <c r="C143" s="1"/>
    </row>
    <row r="144" spans="2:3" ht="12.75">
      <c r="B144" s="6"/>
      <c r="C144" s="1"/>
    </row>
    <row r="145" spans="2:3" ht="12.75">
      <c r="B145" s="6"/>
      <c r="C145" s="1"/>
    </row>
    <row r="146" spans="2:3" ht="12.75">
      <c r="B146" s="6"/>
      <c r="C146" s="1"/>
    </row>
    <row r="147" spans="2:3" ht="12.75">
      <c r="B147" s="6"/>
      <c r="C147" s="1"/>
    </row>
    <row r="148" spans="2:3" ht="12.75">
      <c r="B148" s="6"/>
      <c r="C148" s="1"/>
    </row>
    <row r="149" spans="2:3" ht="12.75">
      <c r="B149" s="6"/>
      <c r="C149" s="1"/>
    </row>
    <row r="150" spans="2:3" ht="12.75">
      <c r="B150" s="6"/>
      <c r="C150" s="1"/>
    </row>
    <row r="151" spans="2:3" ht="12.75">
      <c r="B151" s="6"/>
      <c r="C151" s="1"/>
    </row>
    <row r="152" spans="2:3" ht="12.75">
      <c r="B152" s="6"/>
      <c r="C152" s="1"/>
    </row>
    <row r="153" spans="2:3" ht="12.75">
      <c r="B153" s="6"/>
      <c r="C153" s="1"/>
    </row>
    <row r="154" spans="2:3" ht="12.75">
      <c r="B154" s="6"/>
      <c r="C154" s="1"/>
    </row>
    <row r="155" spans="2:3" ht="12.75">
      <c r="B155" s="6"/>
      <c r="C155" s="1"/>
    </row>
    <row r="156" spans="2:3" ht="12.75">
      <c r="B156" s="6"/>
      <c r="C156" s="1"/>
    </row>
    <row r="157" spans="2:3" ht="12.75">
      <c r="B157" s="6"/>
      <c r="C157" s="1"/>
    </row>
    <row r="158" spans="2:3" ht="12.75">
      <c r="B158" s="6"/>
      <c r="C158" s="1"/>
    </row>
    <row r="159" spans="2:3" ht="12.75">
      <c r="B159" s="6"/>
      <c r="C159" s="1"/>
    </row>
    <row r="160" spans="2:3" ht="12.75">
      <c r="B160" s="6"/>
      <c r="C160" s="1"/>
    </row>
    <row r="161" spans="2:3" ht="12.75">
      <c r="B161" s="6"/>
      <c r="C161" s="1"/>
    </row>
    <row r="162" spans="2:3" ht="12.75">
      <c r="B162" s="6"/>
      <c r="C162" s="1"/>
    </row>
    <row r="163" spans="2:3" ht="12.75">
      <c r="B163" s="6"/>
      <c r="C163" s="1"/>
    </row>
    <row r="164" spans="2:3" ht="12.75">
      <c r="B164" s="6"/>
      <c r="C164" s="1"/>
    </row>
    <row r="165" spans="2:3" ht="12.75">
      <c r="B165" s="6"/>
      <c r="C165" s="1"/>
    </row>
    <row r="166" spans="2:3" ht="12.75">
      <c r="B166" s="6"/>
      <c r="C166" s="1"/>
    </row>
  </sheetData>
  <sheetProtection password="CF09" sheet="1" objects="1" scenarios="1"/>
  <mergeCells count="3">
    <mergeCell ref="A1:F1"/>
    <mergeCell ref="A4:F4"/>
    <mergeCell ref="G4:J4"/>
  </mergeCells>
  <dataValidations count="7">
    <dataValidation type="list" showInputMessage="1" showErrorMessage="1" sqref="A17:A40">
      <formula1>$A$72:$A$73</formula1>
    </dataValidation>
    <dataValidation type="list" allowBlank="1" showInputMessage="1" showErrorMessage="1" sqref="E40">
      <formula1>$D$72:$D$76</formula1>
    </dataValidation>
    <dataValidation type="list" allowBlank="1" showInputMessage="1" showErrorMessage="1" sqref="G5:G39">
      <formula1>$C$72:$C$76</formula1>
    </dataValidation>
    <dataValidation type="list" allowBlank="1" showInputMessage="1" showErrorMessage="1" sqref="H5:H39">
      <formula1>$H$72:$H$73</formula1>
    </dataValidation>
    <dataValidation type="list" allowBlank="1" showInputMessage="1" showErrorMessage="1" sqref="E5:E39">
      <formula1>$G$72:$G$73</formula1>
    </dataValidation>
    <dataValidation type="list" allowBlank="1" showInputMessage="1" showErrorMessage="1" sqref="I5:I39">
      <formula1>$C$71:$C$76</formula1>
    </dataValidation>
    <dataValidation showInputMessage="1" showErrorMessage="1" sqref="A5:A16"/>
  </dataValidations>
  <printOptions horizontalCentered="1"/>
  <pageMargins left="0.75" right="0.75" top="1" bottom="1" header="0.5" footer="0.5"/>
  <pageSetup horizontalDpi="600" verticalDpi="600" orientation="landscape" paperSize="5" scale="89" r:id="rId1"/>
  <headerFooter alignWithMargins="0">
    <oddHeader>&amp;C&amp;16Functional Self Assessment Form</oddHeader>
    <oddFooter>&amp;LFSAT_OM Ver1.0_Final
OM_RSv1.0 Final.doc
05/05/2005&amp;C&amp;P of &amp;N</oddFooter>
  </headerFooter>
</worksheet>
</file>

<file path=xl/worksheets/sheet8.xml><?xml version="1.0" encoding="utf-8"?>
<worksheet xmlns="http://schemas.openxmlformats.org/spreadsheetml/2006/main" xmlns:r="http://schemas.openxmlformats.org/officeDocument/2006/relationships">
  <dimension ref="A1:P155"/>
  <sheetViews>
    <sheetView zoomScale="75" zoomScaleNormal="75" zoomScaleSheetLayoutView="100" workbookViewId="0" topLeftCell="A11">
      <selection activeCell="E17" sqref="E17"/>
    </sheetView>
  </sheetViews>
  <sheetFormatPr defaultColWidth="9.140625" defaultRowHeight="12.75"/>
  <cols>
    <col min="1" max="1" width="16.7109375" style="1" customWidth="1"/>
    <col min="2" max="2" width="12.7109375" style="7" customWidth="1"/>
    <col min="3" max="3" width="35.7109375" style="3" customWidth="1"/>
    <col min="4" max="4" width="35.7109375" style="1" customWidth="1"/>
    <col min="5" max="5" width="20.7109375" style="8" customWidth="1"/>
    <col min="6" max="6" width="27.7109375" style="8" customWidth="1"/>
    <col min="7" max="8" width="8.7109375" style="2" hidden="1" customWidth="1"/>
    <col min="9" max="9" width="11.57421875" style="2" hidden="1" customWidth="1"/>
    <col min="10" max="10" width="27.7109375" style="8" hidden="1" customWidth="1"/>
    <col min="11" max="16384" width="9.140625" style="2" customWidth="1"/>
  </cols>
  <sheetData>
    <row r="1" spans="1:16" s="107" customFormat="1" ht="12.75" customHeight="1">
      <c r="A1" s="228" t="s">
        <v>143</v>
      </c>
      <c r="B1" s="229"/>
      <c r="C1" s="229"/>
      <c r="D1" s="229"/>
      <c r="E1" s="229"/>
      <c r="F1" s="229"/>
      <c r="G1" s="140"/>
      <c r="H1" s="140"/>
      <c r="I1" s="140"/>
      <c r="J1" s="140"/>
      <c r="K1" s="30"/>
      <c r="L1" s="30"/>
      <c r="M1" s="30"/>
      <c r="N1" s="30"/>
      <c r="O1" s="143"/>
      <c r="P1" s="143"/>
    </row>
    <row r="2" spans="1:10" s="28" customFormat="1" ht="105">
      <c r="A2" s="102" t="s">
        <v>367</v>
      </c>
      <c r="B2" s="102" t="s">
        <v>9</v>
      </c>
      <c r="C2" s="103" t="s">
        <v>381</v>
      </c>
      <c r="D2" s="102" t="s">
        <v>184</v>
      </c>
      <c r="E2" s="104" t="s">
        <v>355</v>
      </c>
      <c r="F2" s="104" t="s">
        <v>283</v>
      </c>
      <c r="G2" s="102" t="s">
        <v>368</v>
      </c>
      <c r="H2" s="102" t="s">
        <v>369</v>
      </c>
      <c r="I2" s="102" t="s">
        <v>315</v>
      </c>
      <c r="J2" s="104" t="s">
        <v>7</v>
      </c>
    </row>
    <row r="3" spans="1:10" s="28" customFormat="1" ht="39">
      <c r="A3" s="108" t="s">
        <v>304</v>
      </c>
      <c r="B3" s="108" t="s">
        <v>299</v>
      </c>
      <c r="C3" s="108" t="s">
        <v>300</v>
      </c>
      <c r="D3" s="108" t="s">
        <v>301</v>
      </c>
      <c r="E3" s="109" t="s">
        <v>302</v>
      </c>
      <c r="F3" s="109" t="s">
        <v>303</v>
      </c>
      <c r="G3" s="108" t="s">
        <v>368</v>
      </c>
      <c r="H3" s="108" t="s">
        <v>369</v>
      </c>
      <c r="I3" s="108" t="s">
        <v>315</v>
      </c>
      <c r="J3" s="109" t="s">
        <v>7</v>
      </c>
    </row>
    <row r="4" spans="1:10" s="28" customFormat="1" ht="12.75">
      <c r="A4" s="230" t="s">
        <v>38</v>
      </c>
      <c r="B4" s="232"/>
      <c r="C4" s="232"/>
      <c r="D4" s="232"/>
      <c r="E4" s="232"/>
      <c r="F4" s="232"/>
      <c r="G4" s="230"/>
      <c r="H4" s="232"/>
      <c r="I4" s="232"/>
      <c r="J4" s="232"/>
    </row>
    <row r="5" spans="1:10" s="28" customFormat="1" ht="78.75">
      <c r="A5" s="27" t="s">
        <v>358</v>
      </c>
      <c r="B5" s="72" t="s">
        <v>40</v>
      </c>
      <c r="C5" s="139" t="s">
        <v>240</v>
      </c>
      <c r="D5" s="138" t="s">
        <v>309</v>
      </c>
      <c r="E5" s="147" t="s">
        <v>379</v>
      </c>
      <c r="F5" s="154"/>
      <c r="G5" s="148">
        <v>3</v>
      </c>
      <c r="H5" s="148" t="s">
        <v>373</v>
      </c>
      <c r="I5" s="148">
        <v>0</v>
      </c>
      <c r="J5" s="149"/>
    </row>
    <row r="6" spans="1:10" s="28" customFormat="1" ht="52.5">
      <c r="A6" s="27" t="s">
        <v>358</v>
      </c>
      <c r="B6" s="72" t="s">
        <v>41</v>
      </c>
      <c r="C6" s="139" t="s">
        <v>185</v>
      </c>
      <c r="D6" s="138" t="s">
        <v>309</v>
      </c>
      <c r="E6" s="147" t="s">
        <v>379</v>
      </c>
      <c r="F6" s="154"/>
      <c r="G6" s="148">
        <v>3</v>
      </c>
      <c r="H6" s="148" t="s">
        <v>373</v>
      </c>
      <c r="I6" s="148">
        <v>0</v>
      </c>
      <c r="J6" s="149"/>
    </row>
    <row r="7" spans="1:10" s="28" customFormat="1" ht="52.5">
      <c r="A7" s="27" t="s">
        <v>359</v>
      </c>
      <c r="B7" s="72" t="s">
        <v>42</v>
      </c>
      <c r="C7" s="139" t="s">
        <v>241</v>
      </c>
      <c r="D7" s="138" t="s">
        <v>309</v>
      </c>
      <c r="E7" s="147" t="s">
        <v>379</v>
      </c>
      <c r="F7" s="154"/>
      <c r="G7" s="148">
        <v>3</v>
      </c>
      <c r="H7" s="148" t="s">
        <v>373</v>
      </c>
      <c r="I7" s="148">
        <v>0</v>
      </c>
      <c r="J7" s="149"/>
    </row>
    <row r="8" spans="1:10" s="28" customFormat="1" ht="52.5">
      <c r="A8" s="27" t="s">
        <v>359</v>
      </c>
      <c r="B8" s="72" t="s">
        <v>209</v>
      </c>
      <c r="C8" s="32" t="s">
        <v>210</v>
      </c>
      <c r="D8" s="138" t="s">
        <v>309</v>
      </c>
      <c r="E8" s="147" t="s">
        <v>379</v>
      </c>
      <c r="F8" s="154"/>
      <c r="G8" s="148">
        <v>3</v>
      </c>
      <c r="H8" s="148" t="s">
        <v>373</v>
      </c>
      <c r="I8" s="148">
        <v>0</v>
      </c>
      <c r="J8" s="149"/>
    </row>
    <row r="9" spans="1:10" s="28" customFormat="1" ht="78.75">
      <c r="A9" s="27" t="s">
        <v>359</v>
      </c>
      <c r="B9" s="72" t="s">
        <v>43</v>
      </c>
      <c r="C9" s="32" t="s">
        <v>211</v>
      </c>
      <c r="D9" s="138" t="s">
        <v>309</v>
      </c>
      <c r="E9" s="147" t="s">
        <v>379</v>
      </c>
      <c r="F9" s="154"/>
      <c r="G9" s="148">
        <v>3</v>
      </c>
      <c r="H9" s="148" t="s">
        <v>373</v>
      </c>
      <c r="I9" s="148">
        <v>0</v>
      </c>
      <c r="J9" s="149"/>
    </row>
    <row r="10" spans="1:10" s="28" customFormat="1" ht="66">
      <c r="A10" s="27" t="s">
        <v>358</v>
      </c>
      <c r="B10" s="72" t="s">
        <v>212</v>
      </c>
      <c r="C10" s="32" t="s">
        <v>213</v>
      </c>
      <c r="D10" s="138" t="s">
        <v>309</v>
      </c>
      <c r="E10" s="147" t="s">
        <v>379</v>
      </c>
      <c r="F10" s="154"/>
      <c r="G10" s="148">
        <v>3</v>
      </c>
      <c r="H10" s="148" t="s">
        <v>373</v>
      </c>
      <c r="I10" s="148">
        <v>0</v>
      </c>
      <c r="J10" s="149"/>
    </row>
    <row r="11" spans="1:10" s="28" customFormat="1" ht="105">
      <c r="A11" s="27" t="s">
        <v>358</v>
      </c>
      <c r="B11" s="72" t="s">
        <v>44</v>
      </c>
      <c r="C11" s="32" t="s">
        <v>242</v>
      </c>
      <c r="D11" s="138" t="s">
        <v>309</v>
      </c>
      <c r="E11" s="147" t="s">
        <v>379</v>
      </c>
      <c r="F11" s="154"/>
      <c r="G11" s="148">
        <v>3</v>
      </c>
      <c r="H11" s="148" t="s">
        <v>373</v>
      </c>
      <c r="I11" s="148">
        <v>0</v>
      </c>
      <c r="J11" s="149"/>
    </row>
    <row r="12" spans="1:10" s="28" customFormat="1" ht="144.75">
      <c r="A12" s="27" t="s">
        <v>359</v>
      </c>
      <c r="B12" s="72" t="s">
        <v>45</v>
      </c>
      <c r="C12" s="32" t="s">
        <v>214</v>
      </c>
      <c r="D12" s="138" t="s">
        <v>309</v>
      </c>
      <c r="E12" s="147" t="s">
        <v>379</v>
      </c>
      <c r="F12" s="154"/>
      <c r="G12" s="148">
        <v>3</v>
      </c>
      <c r="H12" s="148" t="s">
        <v>373</v>
      </c>
      <c r="I12" s="148">
        <v>0</v>
      </c>
      <c r="J12" s="149"/>
    </row>
    <row r="13" spans="1:10" s="28" customFormat="1" ht="118.5">
      <c r="A13" s="27" t="s">
        <v>358</v>
      </c>
      <c r="B13" s="72" t="s">
        <v>46</v>
      </c>
      <c r="C13" s="32" t="s">
        <v>243</v>
      </c>
      <c r="D13" s="138" t="s">
        <v>309</v>
      </c>
      <c r="E13" s="147" t="s">
        <v>379</v>
      </c>
      <c r="F13" s="154"/>
      <c r="G13" s="148">
        <v>3</v>
      </c>
      <c r="H13" s="148" t="s">
        <v>373</v>
      </c>
      <c r="I13" s="148">
        <v>0</v>
      </c>
      <c r="J13" s="149"/>
    </row>
    <row r="14" spans="1:10" s="28" customFormat="1" ht="66">
      <c r="A14" s="27" t="s">
        <v>359</v>
      </c>
      <c r="B14" s="72" t="s">
        <v>47</v>
      </c>
      <c r="C14" s="32" t="s">
        <v>215</v>
      </c>
      <c r="D14" s="138" t="s">
        <v>309</v>
      </c>
      <c r="E14" s="147" t="s">
        <v>379</v>
      </c>
      <c r="F14" s="154"/>
      <c r="G14" s="148">
        <v>3</v>
      </c>
      <c r="H14" s="148" t="s">
        <v>373</v>
      </c>
      <c r="I14" s="148">
        <v>0</v>
      </c>
      <c r="J14" s="149"/>
    </row>
    <row r="15" spans="1:10" s="28" customFormat="1" ht="66">
      <c r="A15" s="27" t="s">
        <v>359</v>
      </c>
      <c r="B15" s="72" t="s">
        <v>48</v>
      </c>
      <c r="C15" s="32" t="s">
        <v>244</v>
      </c>
      <c r="D15" s="138" t="s">
        <v>309</v>
      </c>
      <c r="E15" s="147" t="s">
        <v>379</v>
      </c>
      <c r="F15" s="154"/>
      <c r="G15" s="148">
        <v>3</v>
      </c>
      <c r="H15" s="148" t="s">
        <v>373</v>
      </c>
      <c r="I15" s="148">
        <v>0</v>
      </c>
      <c r="J15" s="149"/>
    </row>
    <row r="16" spans="1:10" s="28" customFormat="1" ht="78.75">
      <c r="A16" s="27" t="s">
        <v>359</v>
      </c>
      <c r="B16" s="72" t="s">
        <v>49</v>
      </c>
      <c r="C16" s="139" t="s">
        <v>245</v>
      </c>
      <c r="D16" s="138" t="s">
        <v>309</v>
      </c>
      <c r="E16" s="147" t="s">
        <v>379</v>
      </c>
      <c r="F16" s="154"/>
      <c r="G16" s="148">
        <v>3</v>
      </c>
      <c r="H16" s="148" t="s">
        <v>373</v>
      </c>
      <c r="I16" s="148">
        <v>0</v>
      </c>
      <c r="J16" s="149"/>
    </row>
    <row r="17" spans="1:10" s="28" customFormat="1" ht="12.75">
      <c r="A17" s="27"/>
      <c r="B17" s="27"/>
      <c r="C17" s="32"/>
      <c r="D17" s="32"/>
      <c r="E17" s="73"/>
      <c r="F17" s="46"/>
      <c r="G17" s="31"/>
      <c r="H17" s="31"/>
      <c r="I17" s="31"/>
      <c r="J17" s="46"/>
    </row>
    <row r="18" spans="1:10" s="28" customFormat="1" ht="12.75">
      <c r="A18" s="27"/>
      <c r="B18" s="27"/>
      <c r="C18" s="32"/>
      <c r="D18" s="32"/>
      <c r="E18" s="73"/>
      <c r="F18" s="46"/>
      <c r="G18" s="31"/>
      <c r="H18" s="31"/>
      <c r="I18" s="31"/>
      <c r="J18" s="46"/>
    </row>
    <row r="19" spans="1:10" s="28" customFormat="1" ht="12.75">
      <c r="A19" s="27"/>
      <c r="B19" s="27"/>
      <c r="C19" s="32"/>
      <c r="D19" s="32"/>
      <c r="E19" s="73"/>
      <c r="F19" s="46"/>
      <c r="G19" s="31"/>
      <c r="H19" s="31"/>
      <c r="I19" s="31"/>
      <c r="J19" s="46"/>
    </row>
    <row r="20" spans="1:10" s="28" customFormat="1" ht="12.75">
      <c r="A20" s="27"/>
      <c r="B20" s="27"/>
      <c r="C20" s="32"/>
      <c r="D20" s="32"/>
      <c r="E20" s="73"/>
      <c r="F20" s="46"/>
      <c r="G20" s="31"/>
      <c r="H20" s="31"/>
      <c r="I20" s="31"/>
      <c r="J20" s="46"/>
    </row>
    <row r="21" spans="1:10" s="28" customFormat="1" ht="12.75">
      <c r="A21" s="27"/>
      <c r="B21" s="27"/>
      <c r="C21" s="32"/>
      <c r="D21" s="32"/>
      <c r="E21" s="73"/>
      <c r="F21" s="46"/>
      <c r="G21" s="31"/>
      <c r="H21" s="31"/>
      <c r="I21" s="31"/>
      <c r="J21" s="46"/>
    </row>
    <row r="22" spans="1:10" s="110" customFormat="1" ht="12.75">
      <c r="A22" s="29"/>
      <c r="B22" s="29"/>
      <c r="C22" s="26"/>
      <c r="D22" s="26"/>
      <c r="E22" s="74"/>
      <c r="F22" s="48"/>
      <c r="G22" s="47"/>
      <c r="H22" s="47"/>
      <c r="I22" s="47"/>
      <c r="J22" s="48"/>
    </row>
    <row r="23" spans="1:10" ht="12.75">
      <c r="A23" s="30"/>
      <c r="B23" s="30"/>
      <c r="C23" s="9"/>
      <c r="D23" s="26"/>
      <c r="E23" s="75"/>
      <c r="F23" s="50"/>
      <c r="G23" s="49"/>
      <c r="H23" s="49"/>
      <c r="I23" s="49"/>
      <c r="J23" s="50"/>
    </row>
    <row r="24" spans="1:10" ht="12.75">
      <c r="A24" s="30"/>
      <c r="B24" s="30"/>
      <c r="C24" s="9"/>
      <c r="D24" s="26"/>
      <c r="E24" s="75"/>
      <c r="F24" s="50"/>
      <c r="G24" s="49"/>
      <c r="H24" s="49"/>
      <c r="I24" s="49"/>
      <c r="J24" s="50"/>
    </row>
    <row r="25" spans="1:10" ht="12.75">
      <c r="A25" s="30"/>
      <c r="B25" s="30"/>
      <c r="C25" s="9"/>
      <c r="D25" s="26"/>
      <c r="E25" s="75"/>
      <c r="F25" s="50"/>
      <c r="G25" s="49"/>
      <c r="H25" s="49"/>
      <c r="I25" s="49"/>
      <c r="J25" s="50"/>
    </row>
    <row r="26" spans="1:10" ht="12.75">
      <c r="A26" s="30"/>
      <c r="B26" s="30"/>
      <c r="C26" s="9"/>
      <c r="D26" s="9"/>
      <c r="E26" s="75"/>
      <c r="F26" s="50"/>
      <c r="G26" s="49"/>
      <c r="H26" s="49"/>
      <c r="I26" s="49"/>
      <c r="J26" s="50"/>
    </row>
    <row r="27" spans="1:10" ht="12.75">
      <c r="A27" s="30"/>
      <c r="B27" s="30"/>
      <c r="C27" s="32"/>
      <c r="D27" s="9"/>
      <c r="E27" s="75"/>
      <c r="F27" s="50"/>
      <c r="G27" s="49"/>
      <c r="H27" s="49"/>
      <c r="I27" s="49"/>
      <c r="J27" s="50"/>
    </row>
    <row r="28" spans="1:10" ht="12.75">
      <c r="A28" s="30"/>
      <c r="B28" s="30"/>
      <c r="C28" s="32"/>
      <c r="D28" s="9"/>
      <c r="E28" s="75"/>
      <c r="F28" s="50"/>
      <c r="G28" s="49"/>
      <c r="H28" s="49"/>
      <c r="I28" s="49"/>
      <c r="J28" s="50"/>
    </row>
    <row r="29" spans="3:10" ht="12.75">
      <c r="C29" s="11"/>
      <c r="E29" s="75"/>
      <c r="F29" s="50"/>
      <c r="J29" s="15"/>
    </row>
    <row r="31" ht="12.75">
      <c r="E31" s="12"/>
    </row>
    <row r="32" spans="4:5" ht="12.75">
      <c r="D32" s="3"/>
      <c r="E32" s="14"/>
    </row>
    <row r="33" spans="3:5" ht="12.75">
      <c r="C33" s="139"/>
      <c r="D33" s="3"/>
      <c r="E33" s="13"/>
    </row>
    <row r="34" spans="3:4" ht="12.75">
      <c r="C34" s="139"/>
      <c r="D34" s="3"/>
    </row>
    <row r="35" spans="4:5" ht="12.75">
      <c r="D35" s="3"/>
      <c r="E35" s="5"/>
    </row>
    <row r="36" spans="4:5" ht="12.75">
      <c r="D36" s="3"/>
      <c r="E36" s="14"/>
    </row>
    <row r="37" spans="4:5" ht="12.75">
      <c r="D37" s="3"/>
      <c r="E37" s="13"/>
    </row>
    <row r="38" ht="12.75">
      <c r="D38" s="3"/>
    </row>
    <row r="39" spans="2:5" ht="12.75">
      <c r="B39" s="6"/>
      <c r="C39" s="1"/>
      <c r="D39" s="3"/>
      <c r="E39" s="5"/>
    </row>
    <row r="40" spans="2:5" ht="12.75">
      <c r="B40" s="6"/>
      <c r="C40" s="1"/>
      <c r="E40" s="14"/>
    </row>
    <row r="41" spans="2:5" ht="12.75">
      <c r="B41" s="6"/>
      <c r="C41" s="1"/>
      <c r="E41" s="13"/>
    </row>
    <row r="42" spans="2:3" ht="12.75">
      <c r="B42" s="6"/>
      <c r="C42" s="1"/>
    </row>
    <row r="43" spans="2:3" ht="12.75">
      <c r="B43" s="6"/>
      <c r="C43" s="1"/>
    </row>
    <row r="44" spans="2:3" ht="12.75">
      <c r="B44" s="6"/>
      <c r="C44" s="1"/>
    </row>
    <row r="45" spans="2:3" ht="12.75">
      <c r="B45" s="6"/>
      <c r="C45" s="1"/>
    </row>
    <row r="46" spans="2:3" ht="12.75">
      <c r="B46" s="6"/>
      <c r="C46" s="1"/>
    </row>
    <row r="47" spans="2:3" ht="12.75">
      <c r="B47" s="6"/>
      <c r="C47" s="1"/>
    </row>
    <row r="48" spans="2:3" ht="12.75">
      <c r="B48" s="6"/>
      <c r="C48" s="1"/>
    </row>
    <row r="49" spans="2:3" ht="12.75">
      <c r="B49" s="6"/>
      <c r="C49" s="1"/>
    </row>
    <row r="50" spans="2:3" ht="12.75">
      <c r="B50" s="6"/>
      <c r="C50" s="1"/>
    </row>
    <row r="51" spans="2:3" ht="12.75">
      <c r="B51" s="6"/>
      <c r="C51" s="1"/>
    </row>
    <row r="52" spans="2:3" ht="12.75">
      <c r="B52" s="6"/>
      <c r="C52" s="1"/>
    </row>
    <row r="53" spans="2:3" ht="12.75">
      <c r="B53" s="6"/>
      <c r="C53" s="1"/>
    </row>
    <row r="54" spans="2:3" ht="12.75">
      <c r="B54" s="6"/>
      <c r="C54" s="1"/>
    </row>
    <row r="55" spans="2:3" ht="12.75">
      <c r="B55" s="6"/>
      <c r="C55" s="1"/>
    </row>
    <row r="56" spans="2:3" ht="12.75">
      <c r="B56" s="6"/>
      <c r="C56" s="1"/>
    </row>
    <row r="57" spans="2:3" ht="12.75">
      <c r="B57" s="6"/>
      <c r="C57" s="1"/>
    </row>
    <row r="58" spans="2:3" ht="12.75">
      <c r="B58" s="6"/>
      <c r="C58" s="1"/>
    </row>
    <row r="59" spans="2:3" ht="12.75">
      <c r="B59" s="6"/>
      <c r="C59" s="1"/>
    </row>
    <row r="60" spans="2:4" ht="12.75">
      <c r="B60" s="6"/>
      <c r="C60" s="1">
        <v>0</v>
      </c>
      <c r="D60" s="1" t="s">
        <v>286</v>
      </c>
    </row>
    <row r="61" spans="1:8" ht="12.75">
      <c r="A61" s="1" t="s">
        <v>358</v>
      </c>
      <c r="B61" s="6">
        <f>COUNTIF(A5:A16,"critical")</f>
        <v>5</v>
      </c>
      <c r="C61" s="1">
        <v>1</v>
      </c>
      <c r="D61" s="1" t="s">
        <v>360</v>
      </c>
      <c r="G61" s="2" t="s">
        <v>378</v>
      </c>
      <c r="H61" s="2" t="s">
        <v>372</v>
      </c>
    </row>
    <row r="62" spans="1:8" ht="12.75">
      <c r="A62" s="1" t="s">
        <v>359</v>
      </c>
      <c r="B62" s="6">
        <f>COUNTIF(A5:A16,"non-critical")</f>
        <v>7</v>
      </c>
      <c r="C62" s="1">
        <v>2</v>
      </c>
      <c r="D62" s="1" t="s">
        <v>361</v>
      </c>
      <c r="G62" s="2" t="s">
        <v>379</v>
      </c>
      <c r="H62" s="2" t="s">
        <v>373</v>
      </c>
    </row>
    <row r="63" spans="2:4" ht="26.25">
      <c r="B63" s="6"/>
      <c r="C63" s="1">
        <v>3</v>
      </c>
      <c r="D63" s="1" t="s">
        <v>362</v>
      </c>
    </row>
    <row r="64" spans="2:4" ht="26.25">
      <c r="B64" s="6"/>
      <c r="C64" s="1">
        <v>4</v>
      </c>
      <c r="D64" s="1" t="s">
        <v>363</v>
      </c>
    </row>
    <row r="65" spans="2:4" ht="12.75">
      <c r="B65" s="6"/>
      <c r="C65" s="1">
        <v>5</v>
      </c>
      <c r="D65" s="1" t="s">
        <v>375</v>
      </c>
    </row>
    <row r="66" spans="2:3" ht="12.75">
      <c r="B66" s="6"/>
      <c r="C66" s="1"/>
    </row>
    <row r="67" spans="2:3" ht="12.75">
      <c r="B67" s="6"/>
      <c r="C67" s="1"/>
    </row>
    <row r="68" spans="2:3" ht="12.75">
      <c r="B68" s="6"/>
      <c r="C68" s="1"/>
    </row>
    <row r="69" spans="2:3" ht="12.75">
      <c r="B69" s="6"/>
      <c r="C69" s="1"/>
    </row>
    <row r="70" spans="2:3" ht="12.75">
      <c r="B70" s="6"/>
      <c r="C70" s="1"/>
    </row>
    <row r="71" spans="2:3" ht="12.75">
      <c r="B71" s="6"/>
      <c r="C71" s="1"/>
    </row>
    <row r="72" spans="2:3" ht="12.75">
      <c r="B72" s="6"/>
      <c r="C72" s="1"/>
    </row>
    <row r="73" spans="2:3" ht="12.75">
      <c r="B73" s="6"/>
      <c r="C73" s="1"/>
    </row>
    <row r="74" spans="2:3" ht="12.75">
      <c r="B74" s="6"/>
      <c r="C74" s="1"/>
    </row>
    <row r="75" spans="2:3" ht="12.75">
      <c r="B75" s="6"/>
      <c r="C75" s="1"/>
    </row>
    <row r="76" spans="2:3" ht="12.75">
      <c r="B76" s="6"/>
      <c r="C76" s="1"/>
    </row>
    <row r="77" spans="2:3" ht="12.75">
      <c r="B77" s="6"/>
      <c r="C77" s="1"/>
    </row>
    <row r="78" spans="2:3" ht="12.75">
      <c r="B78" s="6"/>
      <c r="C78" s="1"/>
    </row>
    <row r="79" spans="2:3" ht="12.75">
      <c r="B79" s="6"/>
      <c r="C79" s="1"/>
    </row>
    <row r="80" spans="2:3" ht="12.75">
      <c r="B80" s="6"/>
      <c r="C80" s="1"/>
    </row>
    <row r="81" spans="2:3" ht="12.75">
      <c r="B81" s="6"/>
      <c r="C81" s="1"/>
    </row>
    <row r="82" spans="2:3" ht="12.75">
      <c r="B82" s="6"/>
      <c r="C82" s="1"/>
    </row>
    <row r="83" spans="2:3" ht="12.75">
      <c r="B83" s="6"/>
      <c r="C83" s="1"/>
    </row>
    <row r="84" spans="2:3" ht="12.75">
      <c r="B84" s="6"/>
      <c r="C84" s="1"/>
    </row>
    <row r="85" spans="2:3" ht="12.75">
      <c r="B85" s="6"/>
      <c r="C85" s="1"/>
    </row>
    <row r="86" spans="2:3" ht="12.75">
      <c r="B86" s="6"/>
      <c r="C86" s="1"/>
    </row>
    <row r="87" spans="2:3" ht="12.75">
      <c r="B87" s="6"/>
      <c r="C87" s="1"/>
    </row>
    <row r="88" spans="2:3" ht="12.75">
      <c r="B88" s="6"/>
      <c r="C88" s="1"/>
    </row>
    <row r="89" spans="2:3" ht="12.75">
      <c r="B89" s="6"/>
      <c r="C89" s="1"/>
    </row>
    <row r="90" spans="2:3" ht="12.75">
      <c r="B90" s="6"/>
      <c r="C90" s="1"/>
    </row>
    <row r="91" spans="2:3" ht="12.75">
      <c r="B91" s="6"/>
      <c r="C91" s="1"/>
    </row>
    <row r="92" spans="2:3" ht="12.75">
      <c r="B92" s="6"/>
      <c r="C92" s="1"/>
    </row>
    <row r="93" spans="2:3" ht="12.75">
      <c r="B93" s="6"/>
      <c r="C93" s="1"/>
    </row>
    <row r="94" spans="2:3" ht="12.75">
      <c r="B94" s="6"/>
      <c r="C94" s="1"/>
    </row>
    <row r="95" spans="2:3" ht="12.75">
      <c r="B95" s="6"/>
      <c r="C95" s="1"/>
    </row>
    <row r="96" spans="2:3" ht="12.75">
      <c r="B96" s="6"/>
      <c r="C96" s="1"/>
    </row>
    <row r="97" spans="2:3" ht="12.75">
      <c r="B97" s="6"/>
      <c r="C97" s="1"/>
    </row>
    <row r="98" spans="2:3" ht="12.75">
      <c r="B98" s="6"/>
      <c r="C98" s="1"/>
    </row>
    <row r="99" spans="2:3" ht="12.75">
      <c r="B99" s="6"/>
      <c r="C99" s="1"/>
    </row>
    <row r="100" spans="2:3" ht="12.75">
      <c r="B100" s="6"/>
      <c r="C100" s="1"/>
    </row>
    <row r="101" spans="2:3" ht="12.75">
      <c r="B101" s="6"/>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spans="2:3" ht="12.75">
      <c r="B118" s="6"/>
      <c r="C118" s="1"/>
    </row>
    <row r="119" spans="2:3" ht="12.75">
      <c r="B119" s="6"/>
      <c r="C119" s="1"/>
    </row>
    <row r="120" spans="2:3" ht="12.75">
      <c r="B120" s="6"/>
      <c r="C120" s="1"/>
    </row>
    <row r="121" spans="2:3" ht="12.75">
      <c r="B121" s="6"/>
      <c r="C121" s="1"/>
    </row>
    <row r="122" spans="2:3" ht="12.75">
      <c r="B122" s="6"/>
      <c r="C122" s="1"/>
    </row>
    <row r="123" spans="2:3" ht="12.75">
      <c r="B123" s="6"/>
      <c r="C123" s="1"/>
    </row>
    <row r="124" spans="2:3" ht="12.75">
      <c r="B124" s="6"/>
      <c r="C124" s="1"/>
    </row>
    <row r="125" spans="2:3" ht="12.75">
      <c r="B125" s="6"/>
      <c r="C125" s="1"/>
    </row>
    <row r="126" spans="2:3" ht="12.75">
      <c r="B126" s="6"/>
      <c r="C126" s="1"/>
    </row>
    <row r="127" spans="2:3" ht="12.75">
      <c r="B127" s="6"/>
      <c r="C127" s="1"/>
    </row>
    <row r="128" spans="2:3" ht="12.75">
      <c r="B128" s="6"/>
      <c r="C128" s="1"/>
    </row>
    <row r="129" spans="2:3" ht="12.75">
      <c r="B129" s="6"/>
      <c r="C129" s="1"/>
    </row>
    <row r="130" spans="2:3" ht="12.75">
      <c r="B130" s="6"/>
      <c r="C130" s="1"/>
    </row>
    <row r="131" spans="2:3" ht="12.75">
      <c r="B131" s="6"/>
      <c r="C131" s="1"/>
    </row>
    <row r="132" spans="2:3" ht="12.75">
      <c r="B132" s="6"/>
      <c r="C132" s="1"/>
    </row>
    <row r="133" spans="2:3" ht="12.75">
      <c r="B133" s="6"/>
      <c r="C133" s="1"/>
    </row>
    <row r="134" spans="2:3" ht="12.75">
      <c r="B134" s="6"/>
      <c r="C134" s="1"/>
    </row>
    <row r="135" spans="2:3" ht="12.75">
      <c r="B135" s="6"/>
      <c r="C135" s="1"/>
    </row>
    <row r="136" spans="2:3" ht="12.75">
      <c r="B136" s="6"/>
      <c r="C136" s="1"/>
    </row>
    <row r="137" spans="2:3" ht="12.75">
      <c r="B137" s="6"/>
      <c r="C137" s="1"/>
    </row>
    <row r="138" spans="2:3" ht="12.75">
      <c r="B138" s="6"/>
      <c r="C138" s="1"/>
    </row>
    <row r="139" spans="2:3" ht="12.75">
      <c r="B139" s="6"/>
      <c r="C139" s="1"/>
    </row>
    <row r="140" spans="2:3" ht="12.75">
      <c r="B140" s="6"/>
      <c r="C140" s="1"/>
    </row>
    <row r="141" spans="2:3" ht="12.75">
      <c r="B141" s="6"/>
      <c r="C141" s="1"/>
    </row>
    <row r="142" spans="2:3" ht="12.75">
      <c r="B142" s="6"/>
      <c r="C142" s="1"/>
    </row>
    <row r="143" spans="2:3" ht="12.75">
      <c r="B143" s="6"/>
      <c r="C143" s="1"/>
    </row>
    <row r="144" spans="2:3" ht="12.75">
      <c r="B144" s="6"/>
      <c r="C144" s="1"/>
    </row>
    <row r="145" spans="2:3" ht="12.75">
      <c r="B145" s="6"/>
      <c r="C145" s="1"/>
    </row>
    <row r="146" spans="2:3" ht="12.75">
      <c r="B146" s="6"/>
      <c r="C146" s="1"/>
    </row>
    <row r="147" spans="2:3" ht="12.75">
      <c r="B147" s="6"/>
      <c r="C147" s="1"/>
    </row>
    <row r="148" spans="2:3" ht="12.75">
      <c r="B148" s="6"/>
      <c r="C148" s="1"/>
    </row>
    <row r="149" spans="2:3" ht="12.75">
      <c r="B149" s="6"/>
      <c r="C149" s="1"/>
    </row>
    <row r="150" spans="2:3" ht="12.75">
      <c r="B150" s="6"/>
      <c r="C150" s="1"/>
    </row>
    <row r="151" spans="2:3" ht="12.75">
      <c r="B151" s="6"/>
      <c r="C151" s="1"/>
    </row>
    <row r="152" spans="2:3" ht="12.75">
      <c r="B152" s="6"/>
      <c r="C152" s="1"/>
    </row>
    <row r="153" spans="2:3" ht="12.75">
      <c r="B153" s="6"/>
      <c r="C153" s="1"/>
    </row>
    <row r="154" spans="2:3" ht="12.75">
      <c r="B154" s="6"/>
      <c r="C154" s="1"/>
    </row>
    <row r="155" spans="2:3" ht="12.75">
      <c r="B155" s="6"/>
      <c r="C155" s="1"/>
    </row>
  </sheetData>
  <sheetProtection password="CF09" sheet="1" objects="1" scenarios="1"/>
  <mergeCells count="3">
    <mergeCell ref="A1:F1"/>
    <mergeCell ref="A4:F4"/>
    <mergeCell ref="G4:J4"/>
  </mergeCells>
  <dataValidations count="7">
    <dataValidation type="list" showInputMessage="1" showErrorMessage="1" sqref="A17:A29">
      <formula1>$A$61:$A$62</formula1>
    </dataValidation>
    <dataValidation type="list" allowBlank="1" showInputMessage="1" showErrorMessage="1" sqref="E29">
      <formula1>$D$61:$D$65</formula1>
    </dataValidation>
    <dataValidation type="list" allowBlank="1" showInputMessage="1" showErrorMessage="1" sqref="G5:G28">
      <formula1>$C$61:$C$65</formula1>
    </dataValidation>
    <dataValidation type="list" allowBlank="1" showInputMessage="1" showErrorMessage="1" sqref="H5:H28">
      <formula1>$H$61:$H$62</formula1>
    </dataValidation>
    <dataValidation type="list" allowBlank="1" showInputMessage="1" showErrorMessage="1" sqref="E5:E28">
      <formula1>$G$61:$G$62</formula1>
    </dataValidation>
    <dataValidation type="list" allowBlank="1" showInputMessage="1" showErrorMessage="1" sqref="I5:I28">
      <formula1>$C$60:$C$65</formula1>
    </dataValidation>
    <dataValidation showInputMessage="1" showErrorMessage="1" sqref="A5:A16"/>
  </dataValidations>
  <printOptions horizontalCentered="1"/>
  <pageMargins left="0.75" right="0.75" top="1" bottom="1" header="0.5" footer="0.5"/>
  <pageSetup horizontalDpi="600" verticalDpi="600" orientation="landscape" paperSize="5" scale="89" r:id="rId1"/>
  <headerFooter alignWithMargins="0">
    <oddHeader>&amp;C&amp;16Functional Self Assessment Form</oddHeader>
    <oddFooter>&amp;LFSAT_OM Ver1.0_Final
OM_RSv1.0 Final.doc
05/05/2005&amp;C&amp;P of &amp;N</oddFooter>
  </headerFooter>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P162"/>
  <sheetViews>
    <sheetView zoomScale="75" zoomScaleNormal="75" zoomScaleSheetLayoutView="75" workbookViewId="0" topLeftCell="C3">
      <selection activeCell="E11" sqref="E11"/>
    </sheetView>
  </sheetViews>
  <sheetFormatPr defaultColWidth="9.140625" defaultRowHeight="12.75"/>
  <cols>
    <col min="1" max="1" width="16.7109375" style="1" customWidth="1"/>
    <col min="2" max="2" width="12.7109375" style="7" customWidth="1"/>
    <col min="3" max="3" width="35.7109375" style="3" customWidth="1"/>
    <col min="4" max="4" width="35.7109375" style="1" customWidth="1"/>
    <col min="5" max="5" width="20.7109375" style="8" customWidth="1"/>
    <col min="6" max="6" width="27.7109375" style="8" customWidth="1"/>
    <col min="7" max="8" width="8.7109375" style="2" hidden="1" customWidth="1"/>
    <col min="9" max="9" width="12.00390625" style="2" hidden="1" customWidth="1"/>
    <col min="10" max="10" width="27.7109375" style="8" hidden="1" customWidth="1"/>
    <col min="11" max="16384" width="9.140625" style="2" customWidth="1"/>
  </cols>
  <sheetData>
    <row r="1" spans="1:16" s="33" customFormat="1" ht="12.75" customHeight="1">
      <c r="A1" s="228" t="s">
        <v>143</v>
      </c>
      <c r="B1" s="229"/>
      <c r="C1" s="229"/>
      <c r="D1" s="229"/>
      <c r="E1" s="229"/>
      <c r="F1" s="229"/>
      <c r="G1" s="140"/>
      <c r="H1" s="140"/>
      <c r="I1" s="140"/>
      <c r="J1" s="140"/>
      <c r="K1" s="141"/>
      <c r="L1" s="141"/>
      <c r="M1" s="141"/>
      <c r="N1" s="141"/>
      <c r="O1" s="142"/>
      <c r="P1" s="142"/>
    </row>
    <row r="2" spans="1:10" s="28" customFormat="1" ht="91.5" customHeight="1">
      <c r="A2" s="102" t="s">
        <v>367</v>
      </c>
      <c r="B2" s="102" t="s">
        <v>9</v>
      </c>
      <c r="C2" s="103" t="s">
        <v>58</v>
      </c>
      <c r="D2" s="102" t="s">
        <v>282</v>
      </c>
      <c r="E2" s="104" t="s">
        <v>355</v>
      </c>
      <c r="F2" s="104" t="s">
        <v>283</v>
      </c>
      <c r="G2" s="102" t="s">
        <v>368</v>
      </c>
      <c r="H2" s="102" t="s">
        <v>369</v>
      </c>
      <c r="I2" s="102" t="s">
        <v>315</v>
      </c>
      <c r="J2" s="104" t="s">
        <v>7</v>
      </c>
    </row>
    <row r="3" spans="1:10" s="28" customFormat="1" ht="39">
      <c r="A3" s="108" t="s">
        <v>304</v>
      </c>
      <c r="B3" s="108" t="s">
        <v>299</v>
      </c>
      <c r="C3" s="108" t="s">
        <v>300</v>
      </c>
      <c r="D3" s="108" t="s">
        <v>301</v>
      </c>
      <c r="E3" s="109" t="s">
        <v>302</v>
      </c>
      <c r="F3" s="109" t="s">
        <v>303</v>
      </c>
      <c r="G3" s="108" t="s">
        <v>368</v>
      </c>
      <c r="H3" s="108" t="s">
        <v>369</v>
      </c>
      <c r="I3" s="108" t="s">
        <v>315</v>
      </c>
      <c r="J3" s="109" t="s">
        <v>7</v>
      </c>
    </row>
    <row r="4" spans="1:10" s="28" customFormat="1" ht="12.75">
      <c r="A4" s="230" t="s">
        <v>39</v>
      </c>
      <c r="B4" s="232"/>
      <c r="C4" s="232"/>
      <c r="D4" s="232"/>
      <c r="E4" s="232"/>
      <c r="F4" s="232"/>
      <c r="G4" s="230"/>
      <c r="H4" s="232"/>
      <c r="I4" s="232"/>
      <c r="J4" s="232"/>
    </row>
    <row r="5" spans="1:10" s="28" customFormat="1" ht="132">
      <c r="A5" s="27" t="s">
        <v>359</v>
      </c>
      <c r="B5" s="72" t="s">
        <v>194</v>
      </c>
      <c r="C5" s="32" t="s">
        <v>176</v>
      </c>
      <c r="D5" s="137" t="s">
        <v>317</v>
      </c>
      <c r="E5" s="147" t="s">
        <v>379</v>
      </c>
      <c r="F5" s="154"/>
      <c r="G5" s="148">
        <v>3</v>
      </c>
      <c r="H5" s="148" t="s">
        <v>373</v>
      </c>
      <c r="I5" s="148">
        <v>0</v>
      </c>
      <c r="J5" s="149"/>
    </row>
    <row r="6" spans="1:10" s="28" customFormat="1" ht="66">
      <c r="A6" s="27" t="s">
        <v>359</v>
      </c>
      <c r="B6" s="72" t="s">
        <v>195</v>
      </c>
      <c r="C6" s="32" t="s">
        <v>247</v>
      </c>
      <c r="D6" s="137" t="s">
        <v>318</v>
      </c>
      <c r="E6" s="147" t="s">
        <v>379</v>
      </c>
      <c r="F6" s="154"/>
      <c r="G6" s="148">
        <v>3</v>
      </c>
      <c r="H6" s="148" t="s">
        <v>373</v>
      </c>
      <c r="I6" s="148">
        <v>0</v>
      </c>
      <c r="J6" s="149"/>
    </row>
    <row r="7" spans="1:10" s="28" customFormat="1" ht="66">
      <c r="A7" s="27" t="s">
        <v>359</v>
      </c>
      <c r="B7" s="72" t="s">
        <v>186</v>
      </c>
      <c r="C7" s="32" t="s">
        <v>248</v>
      </c>
      <c r="D7" s="137" t="s">
        <v>318</v>
      </c>
      <c r="E7" s="147" t="s">
        <v>379</v>
      </c>
      <c r="F7" s="154"/>
      <c r="G7" s="148">
        <v>3</v>
      </c>
      <c r="H7" s="148" t="s">
        <v>373</v>
      </c>
      <c r="I7" s="148">
        <v>0</v>
      </c>
      <c r="J7" s="149"/>
    </row>
    <row r="8" spans="1:10" s="28" customFormat="1" ht="66">
      <c r="A8" s="27" t="s">
        <v>359</v>
      </c>
      <c r="B8" s="72" t="s">
        <v>188</v>
      </c>
      <c r="C8" s="32" t="s">
        <v>187</v>
      </c>
      <c r="D8" s="137" t="s">
        <v>318</v>
      </c>
      <c r="E8" s="147" t="s">
        <v>379</v>
      </c>
      <c r="F8" s="154"/>
      <c r="G8" s="148">
        <v>3</v>
      </c>
      <c r="H8" s="148" t="s">
        <v>373</v>
      </c>
      <c r="I8" s="148">
        <v>0</v>
      </c>
      <c r="J8" s="149"/>
    </row>
    <row r="9" spans="1:10" s="28" customFormat="1" ht="78.75">
      <c r="A9" s="27" t="s">
        <v>359</v>
      </c>
      <c r="B9" s="72" t="s">
        <v>189</v>
      </c>
      <c r="C9" s="32" t="s">
        <v>177</v>
      </c>
      <c r="D9" s="137" t="s">
        <v>318</v>
      </c>
      <c r="E9" s="147" t="s">
        <v>379</v>
      </c>
      <c r="F9" s="154"/>
      <c r="G9" s="148">
        <v>3</v>
      </c>
      <c r="H9" s="148" t="s">
        <v>373</v>
      </c>
      <c r="I9" s="148">
        <v>0</v>
      </c>
      <c r="J9" s="149"/>
    </row>
    <row r="10" spans="1:10" s="28" customFormat="1" ht="105">
      <c r="A10" s="27" t="s">
        <v>359</v>
      </c>
      <c r="B10" s="72" t="s">
        <v>190</v>
      </c>
      <c r="C10" s="32" t="s">
        <v>246</v>
      </c>
      <c r="D10" s="137" t="s">
        <v>318</v>
      </c>
      <c r="E10" s="147" t="s">
        <v>379</v>
      </c>
      <c r="F10" s="154"/>
      <c r="G10" s="148">
        <v>3</v>
      </c>
      <c r="H10" s="148" t="s">
        <v>373</v>
      </c>
      <c r="I10" s="148">
        <v>0</v>
      </c>
      <c r="J10" s="149"/>
    </row>
    <row r="11" spans="1:10" s="28" customFormat="1" ht="12.75">
      <c r="A11" s="27"/>
      <c r="B11" s="72"/>
      <c r="C11" s="32"/>
      <c r="D11" s="32"/>
      <c r="E11" s="73"/>
      <c r="F11" s="46"/>
      <c r="G11" s="31"/>
      <c r="H11" s="31"/>
      <c r="I11" s="31"/>
      <c r="J11" s="46"/>
    </row>
    <row r="12" spans="1:10" s="28" customFormat="1" ht="12.75">
      <c r="A12" s="27"/>
      <c r="B12" s="72"/>
      <c r="C12" s="32"/>
      <c r="D12" s="32"/>
      <c r="E12" s="73"/>
      <c r="F12" s="46"/>
      <c r="G12" s="31"/>
      <c r="H12" s="31"/>
      <c r="I12" s="31"/>
      <c r="J12" s="46"/>
    </row>
    <row r="13" spans="1:10" s="28" customFormat="1" ht="12.75">
      <c r="A13" s="27"/>
      <c r="B13" s="72"/>
      <c r="C13" s="32"/>
      <c r="D13" s="32"/>
      <c r="E13" s="73"/>
      <c r="F13" s="46"/>
      <c r="G13" s="31"/>
      <c r="H13" s="31"/>
      <c r="I13" s="31"/>
      <c r="J13" s="46"/>
    </row>
    <row r="14" spans="1:10" s="28" customFormat="1" ht="12.75">
      <c r="A14" s="27"/>
      <c r="B14" s="72"/>
      <c r="C14" s="32"/>
      <c r="D14" s="32"/>
      <c r="E14" s="73"/>
      <c r="F14" s="46"/>
      <c r="G14" s="31"/>
      <c r="H14" s="31"/>
      <c r="I14" s="31"/>
      <c r="J14" s="46"/>
    </row>
    <row r="15" spans="1:10" s="28" customFormat="1" ht="12.75">
      <c r="A15" s="27"/>
      <c r="B15" s="72"/>
      <c r="C15" s="32"/>
      <c r="D15" s="32"/>
      <c r="E15" s="73"/>
      <c r="F15" s="46"/>
      <c r="G15" s="31"/>
      <c r="H15" s="31"/>
      <c r="I15" s="31"/>
      <c r="J15" s="46"/>
    </row>
    <row r="16" spans="1:10" s="28" customFormat="1" ht="12.75">
      <c r="A16" s="27"/>
      <c r="B16" s="72"/>
      <c r="C16" s="32"/>
      <c r="D16" s="32"/>
      <c r="E16" s="73"/>
      <c r="F16" s="46"/>
      <c r="G16" s="31"/>
      <c r="H16" s="31"/>
      <c r="I16" s="31"/>
      <c r="J16" s="46"/>
    </row>
    <row r="17" spans="1:10" s="28" customFormat="1" ht="12.75">
      <c r="A17" s="27"/>
      <c r="B17" s="27"/>
      <c r="C17" s="32"/>
      <c r="D17" s="32"/>
      <c r="E17" s="73"/>
      <c r="F17" s="46"/>
      <c r="G17" s="31"/>
      <c r="H17" s="31"/>
      <c r="I17" s="31"/>
      <c r="J17" s="46"/>
    </row>
    <row r="18" spans="1:10" s="28" customFormat="1" ht="12.75">
      <c r="A18" s="27"/>
      <c r="B18" s="27"/>
      <c r="C18" s="32"/>
      <c r="D18" s="32"/>
      <c r="E18" s="73"/>
      <c r="F18" s="46"/>
      <c r="G18" s="31"/>
      <c r="H18" s="31"/>
      <c r="I18" s="31"/>
      <c r="J18" s="46"/>
    </row>
    <row r="19" spans="1:10" s="28" customFormat="1" ht="12.75">
      <c r="A19" s="27"/>
      <c r="B19" s="27"/>
      <c r="C19" s="32"/>
      <c r="D19" s="32"/>
      <c r="E19" s="73"/>
      <c r="F19" s="46"/>
      <c r="G19" s="31"/>
      <c r="H19" s="31"/>
      <c r="I19" s="31"/>
      <c r="J19" s="46"/>
    </row>
    <row r="20" spans="1:10" s="28" customFormat="1" ht="12.75">
      <c r="A20" s="27"/>
      <c r="B20" s="27"/>
      <c r="C20" s="32"/>
      <c r="D20" s="32"/>
      <c r="E20" s="73"/>
      <c r="F20" s="46"/>
      <c r="G20" s="31"/>
      <c r="H20" s="31"/>
      <c r="I20" s="31"/>
      <c r="J20" s="46"/>
    </row>
    <row r="21" spans="1:10" s="28" customFormat="1" ht="12.75">
      <c r="A21" s="27"/>
      <c r="B21" s="27"/>
      <c r="C21" s="32"/>
      <c r="D21" s="32"/>
      <c r="E21" s="73"/>
      <c r="F21" s="46"/>
      <c r="G21" s="31"/>
      <c r="H21" s="31"/>
      <c r="I21" s="31"/>
      <c r="J21" s="46"/>
    </row>
    <row r="22" spans="1:10" s="28" customFormat="1" ht="12.75">
      <c r="A22" s="27"/>
      <c r="B22" s="27"/>
      <c r="C22" s="32"/>
      <c r="D22" s="32"/>
      <c r="E22" s="73"/>
      <c r="F22" s="46"/>
      <c r="G22" s="31"/>
      <c r="H22" s="31"/>
      <c r="I22" s="31"/>
      <c r="J22" s="46"/>
    </row>
    <row r="23" spans="1:10" s="28" customFormat="1" ht="12.75">
      <c r="A23" s="27"/>
      <c r="B23" s="27"/>
      <c r="C23" s="32"/>
      <c r="D23" s="32"/>
      <c r="E23" s="73"/>
      <c r="F23" s="46"/>
      <c r="G23" s="31"/>
      <c r="H23" s="31"/>
      <c r="I23" s="31"/>
      <c r="J23" s="46"/>
    </row>
    <row r="24" spans="1:10" s="28" customFormat="1" ht="12.75">
      <c r="A24" s="27"/>
      <c r="B24" s="27"/>
      <c r="C24" s="32"/>
      <c r="D24" s="32"/>
      <c r="E24" s="73"/>
      <c r="F24" s="46"/>
      <c r="G24" s="31"/>
      <c r="H24" s="31"/>
      <c r="I24" s="31"/>
      <c r="J24" s="46"/>
    </row>
    <row r="25" spans="1:10" s="28" customFormat="1" ht="12.75">
      <c r="A25" s="27"/>
      <c r="B25" s="27"/>
      <c r="C25" s="32"/>
      <c r="D25" s="32"/>
      <c r="E25" s="73"/>
      <c r="F25" s="46"/>
      <c r="G25" s="31"/>
      <c r="H25" s="31"/>
      <c r="I25" s="31"/>
      <c r="J25" s="46"/>
    </row>
    <row r="26" spans="1:10" s="28" customFormat="1" ht="12.75">
      <c r="A26" s="27"/>
      <c r="B26" s="27"/>
      <c r="C26" s="32"/>
      <c r="D26" s="32"/>
      <c r="E26" s="73"/>
      <c r="F26" s="46"/>
      <c r="G26" s="31"/>
      <c r="H26" s="31"/>
      <c r="I26" s="31"/>
      <c r="J26" s="46"/>
    </row>
    <row r="27" spans="1:10" s="28" customFormat="1" ht="12.75">
      <c r="A27" s="27"/>
      <c r="B27" s="27"/>
      <c r="C27" s="32"/>
      <c r="D27" s="32"/>
      <c r="E27" s="73"/>
      <c r="F27" s="46"/>
      <c r="G27" s="31"/>
      <c r="H27" s="31"/>
      <c r="I27" s="31"/>
      <c r="J27" s="46"/>
    </row>
    <row r="28" spans="1:10" s="28" customFormat="1" ht="12.75">
      <c r="A28" s="27"/>
      <c r="B28" s="27"/>
      <c r="C28" s="32"/>
      <c r="D28" s="32"/>
      <c r="E28" s="73"/>
      <c r="F28" s="46"/>
      <c r="G28" s="31"/>
      <c r="H28" s="31"/>
      <c r="I28" s="31"/>
      <c r="J28" s="46"/>
    </row>
    <row r="29" spans="1:10" s="110" customFormat="1" ht="12.75">
      <c r="A29" s="29"/>
      <c r="B29" s="29"/>
      <c r="C29" s="26"/>
      <c r="D29" s="26"/>
      <c r="E29" s="74"/>
      <c r="F29" s="48"/>
      <c r="G29" s="47"/>
      <c r="H29" s="47"/>
      <c r="I29" s="47"/>
      <c r="J29" s="48"/>
    </row>
    <row r="30" spans="1:10" ht="12.75">
      <c r="A30" s="30"/>
      <c r="B30" s="30"/>
      <c r="C30" s="9"/>
      <c r="D30" s="26"/>
      <c r="E30" s="75"/>
      <c r="F30" s="50"/>
      <c r="G30" s="49"/>
      <c r="H30" s="49"/>
      <c r="I30" s="49"/>
      <c r="J30" s="50"/>
    </row>
    <row r="31" spans="1:10" ht="12.75">
      <c r="A31" s="30"/>
      <c r="B31" s="30"/>
      <c r="C31" s="9"/>
      <c r="D31" s="26"/>
      <c r="E31" s="75"/>
      <c r="F31" s="50"/>
      <c r="G31" s="49"/>
      <c r="H31" s="49"/>
      <c r="I31" s="49"/>
      <c r="J31" s="50"/>
    </row>
    <row r="32" spans="1:10" ht="12.75">
      <c r="A32" s="30"/>
      <c r="B32" s="30"/>
      <c r="C32" s="9"/>
      <c r="D32" s="26"/>
      <c r="E32" s="75"/>
      <c r="F32" s="50"/>
      <c r="G32" s="49"/>
      <c r="H32" s="49"/>
      <c r="I32" s="49"/>
      <c r="J32" s="50"/>
    </row>
    <row r="33" spans="1:10" ht="12.75">
      <c r="A33" s="30"/>
      <c r="B33" s="30"/>
      <c r="C33" s="9"/>
      <c r="D33" s="9"/>
      <c r="E33" s="75"/>
      <c r="F33" s="50"/>
      <c r="G33" s="49"/>
      <c r="H33" s="49"/>
      <c r="I33" s="49"/>
      <c r="J33" s="50"/>
    </row>
    <row r="34" spans="1:10" ht="12.75">
      <c r="A34" s="30"/>
      <c r="B34" s="30"/>
      <c r="C34" s="32"/>
      <c r="D34" s="9"/>
      <c r="E34" s="75"/>
      <c r="F34" s="50"/>
      <c r="G34" s="49"/>
      <c r="H34" s="49"/>
      <c r="I34" s="49"/>
      <c r="J34" s="50"/>
    </row>
    <row r="35" spans="1:10" ht="12.75">
      <c r="A35" s="30"/>
      <c r="B35" s="30"/>
      <c r="C35" s="32"/>
      <c r="D35" s="9"/>
      <c r="E35" s="75"/>
      <c r="F35" s="50"/>
      <c r="G35" s="49"/>
      <c r="H35" s="49"/>
      <c r="I35" s="49"/>
      <c r="J35" s="50"/>
    </row>
    <row r="36" spans="3:10" ht="12.75">
      <c r="C36" s="11"/>
      <c r="E36" s="24"/>
      <c r="F36" s="15"/>
      <c r="J36" s="15"/>
    </row>
    <row r="38" ht="12.75">
      <c r="E38" s="12"/>
    </row>
    <row r="39" ht="12.75">
      <c r="E39" s="14"/>
    </row>
    <row r="40" ht="12.75">
      <c r="E40" s="13"/>
    </row>
    <row r="42" ht="12.75">
      <c r="E42" s="5"/>
    </row>
    <row r="43" ht="12.75">
      <c r="E43" s="14"/>
    </row>
    <row r="44" ht="12.75">
      <c r="E44" s="13"/>
    </row>
    <row r="46" spans="2:5" ht="12.75">
      <c r="B46" s="6"/>
      <c r="C46" s="1"/>
      <c r="E46" s="5"/>
    </row>
    <row r="47" spans="2:5" ht="12.75">
      <c r="B47" s="6"/>
      <c r="C47" s="1"/>
      <c r="E47" s="14"/>
    </row>
    <row r="48" spans="2:5" ht="12.75">
      <c r="B48" s="6"/>
      <c r="C48" s="1"/>
      <c r="E48" s="13"/>
    </row>
    <row r="49" spans="2:3" ht="12.75">
      <c r="B49" s="6"/>
      <c r="C49" s="1"/>
    </row>
    <row r="50" spans="2:3" ht="12.75">
      <c r="B50" s="6"/>
      <c r="C50" s="1"/>
    </row>
    <row r="51" spans="2:3" ht="12.75">
      <c r="B51" s="6"/>
      <c r="C51" s="1"/>
    </row>
    <row r="52" spans="2:3" ht="12.75">
      <c r="B52" s="6"/>
      <c r="C52" s="1"/>
    </row>
    <row r="53" spans="2:3" ht="12.75">
      <c r="B53" s="6"/>
      <c r="C53" s="1"/>
    </row>
    <row r="54" spans="2:3" ht="12.75">
      <c r="B54" s="6"/>
      <c r="C54" s="1"/>
    </row>
    <row r="55" spans="2:3" ht="12.75">
      <c r="B55" s="6"/>
      <c r="C55" s="1"/>
    </row>
    <row r="56" spans="2:3" ht="12.75">
      <c r="B56" s="6"/>
      <c r="C56" s="1"/>
    </row>
    <row r="57" spans="2:3" ht="12.75">
      <c r="B57" s="6"/>
      <c r="C57" s="1"/>
    </row>
    <row r="58" spans="2:3" ht="12.75">
      <c r="B58" s="6"/>
      <c r="C58" s="1"/>
    </row>
    <row r="59" spans="2:3" ht="12.75">
      <c r="B59" s="6"/>
      <c r="C59" s="1"/>
    </row>
    <row r="60" spans="2:3" ht="12.75">
      <c r="B60" s="6"/>
      <c r="C60" s="1"/>
    </row>
    <row r="61" spans="2:3" ht="12.75">
      <c r="B61" s="6"/>
      <c r="C61" s="1"/>
    </row>
    <row r="62" spans="2:3" ht="12.75">
      <c r="B62" s="6"/>
      <c r="C62" s="1"/>
    </row>
    <row r="63" spans="2:3" ht="12.75">
      <c r="B63" s="6"/>
      <c r="C63" s="1"/>
    </row>
    <row r="64" spans="2:3" ht="12.75">
      <c r="B64" s="6"/>
      <c r="C64" s="1"/>
    </row>
    <row r="65" spans="2:3" ht="12.75">
      <c r="B65" s="6"/>
      <c r="C65" s="1"/>
    </row>
    <row r="66" spans="2:3" ht="12.75">
      <c r="B66" s="6"/>
      <c r="C66" s="1"/>
    </row>
    <row r="67" spans="2:5" ht="12.75">
      <c r="B67" s="6"/>
      <c r="C67" s="1">
        <v>0</v>
      </c>
      <c r="D67" s="1" t="s">
        <v>286</v>
      </c>
      <c r="E67" s="8" t="s">
        <v>378</v>
      </c>
    </row>
    <row r="68" spans="1:5" ht="12.75">
      <c r="A68" s="1" t="s">
        <v>358</v>
      </c>
      <c r="B68" s="6">
        <f>COUNTIF(A5:A10,"critical")</f>
        <v>0</v>
      </c>
      <c r="C68" s="1">
        <v>1</v>
      </c>
      <c r="D68" s="1" t="s">
        <v>360</v>
      </c>
      <c r="E68" s="8" t="s">
        <v>379</v>
      </c>
    </row>
    <row r="69" spans="1:4" ht="12.75">
      <c r="A69" s="1" t="s">
        <v>359</v>
      </c>
      <c r="B69" s="6">
        <f>COUNTIF(A5:A10,"non-critical")</f>
        <v>6</v>
      </c>
      <c r="C69" s="1">
        <v>2</v>
      </c>
      <c r="D69" s="1" t="s">
        <v>361</v>
      </c>
    </row>
    <row r="70" spans="2:4" ht="26.25">
      <c r="B70" s="6"/>
      <c r="C70" s="1">
        <v>3</v>
      </c>
      <c r="D70" s="1" t="s">
        <v>362</v>
      </c>
    </row>
    <row r="71" spans="2:4" ht="26.25">
      <c r="B71" s="6"/>
      <c r="C71" s="1">
        <v>4</v>
      </c>
      <c r="D71" s="1" t="s">
        <v>363</v>
      </c>
    </row>
    <row r="72" spans="2:4" ht="12.75">
      <c r="B72" s="6"/>
      <c r="C72" s="1">
        <v>5</v>
      </c>
      <c r="D72" s="1" t="s">
        <v>375</v>
      </c>
    </row>
    <row r="73" spans="2:3" ht="12.75">
      <c r="B73" s="6"/>
      <c r="C73" s="1"/>
    </row>
    <row r="74" spans="2:3" ht="12.75">
      <c r="B74" s="6"/>
      <c r="C74" s="1"/>
    </row>
    <row r="75" spans="2:3" ht="12.75">
      <c r="B75" s="6"/>
      <c r="C75" s="1"/>
    </row>
    <row r="76" spans="2:3" ht="12.75">
      <c r="B76" s="6"/>
      <c r="C76" s="1"/>
    </row>
    <row r="77" spans="2:3" ht="12.75">
      <c r="B77" s="6"/>
      <c r="C77" s="1"/>
    </row>
    <row r="78" spans="2:3" ht="12.75">
      <c r="B78" s="6"/>
      <c r="C78" s="1"/>
    </row>
    <row r="79" spans="2:3" ht="12.75">
      <c r="B79" s="6"/>
      <c r="C79" s="1"/>
    </row>
    <row r="80" spans="2:3" ht="12.75">
      <c r="B80" s="6"/>
      <c r="C80" s="1"/>
    </row>
    <row r="81" spans="2:3" ht="12.75">
      <c r="B81" s="6"/>
      <c r="C81" s="1"/>
    </row>
    <row r="82" spans="2:3" ht="12.75">
      <c r="B82" s="6"/>
      <c r="C82" s="1"/>
    </row>
    <row r="83" spans="2:3" ht="12.75">
      <c r="B83" s="6"/>
      <c r="C83" s="1"/>
    </row>
    <row r="84" spans="2:3" ht="12.75">
      <c r="B84" s="6"/>
      <c r="C84" s="1"/>
    </row>
    <row r="85" spans="2:3" ht="12.75">
      <c r="B85" s="6"/>
      <c r="C85" s="1"/>
    </row>
    <row r="86" spans="2:3" ht="12.75">
      <c r="B86" s="6"/>
      <c r="C86" s="1"/>
    </row>
    <row r="87" spans="2:3" ht="12.75">
      <c r="B87" s="6"/>
      <c r="C87" s="1"/>
    </row>
    <row r="88" spans="2:3" ht="12.75">
      <c r="B88" s="6"/>
      <c r="C88" s="1"/>
    </row>
    <row r="89" spans="2:3" ht="12.75">
      <c r="B89" s="6"/>
      <c r="C89" s="1"/>
    </row>
    <row r="90" spans="2:3" ht="12.75">
      <c r="B90" s="6"/>
      <c r="C90" s="1"/>
    </row>
    <row r="91" spans="2:3" ht="12.75">
      <c r="B91" s="6"/>
      <c r="C91" s="1"/>
    </row>
    <row r="92" spans="2:3" ht="12.75">
      <c r="B92" s="6"/>
      <c r="C92" s="1"/>
    </row>
    <row r="93" spans="2:3" ht="12.75">
      <c r="B93" s="6"/>
      <c r="C93" s="1"/>
    </row>
    <row r="94" spans="2:3" ht="12.75">
      <c r="B94" s="6"/>
      <c r="C94" s="1"/>
    </row>
    <row r="95" spans="2:3" ht="12.75">
      <c r="B95" s="6"/>
      <c r="C95" s="1"/>
    </row>
    <row r="96" spans="2:3" ht="12.75">
      <c r="B96" s="6"/>
      <c r="C96" s="1"/>
    </row>
    <row r="97" spans="2:3" ht="12.75">
      <c r="B97" s="6"/>
      <c r="C97" s="1"/>
    </row>
    <row r="98" spans="2:3" ht="12.75">
      <c r="B98" s="6"/>
      <c r="C98" s="1"/>
    </row>
    <row r="99" spans="2:3" ht="12.75">
      <c r="B99" s="6"/>
      <c r="C99" s="1"/>
    </row>
    <row r="100" spans="2:3" ht="12.75">
      <c r="B100" s="6"/>
      <c r="C100" s="1"/>
    </row>
    <row r="101" spans="2:3" ht="12.75">
      <c r="B101" s="6"/>
      <c r="C101" s="1"/>
    </row>
    <row r="102" spans="2:3" ht="12.75">
      <c r="B102" s="6"/>
      <c r="C102" s="1"/>
    </row>
    <row r="103" spans="2:3" ht="12.75">
      <c r="B103" s="6"/>
      <c r="C103" s="1"/>
    </row>
    <row r="104" spans="2:3" ht="12.75">
      <c r="B104" s="6"/>
      <c r="C104" s="1"/>
    </row>
    <row r="105" spans="2:3" ht="12.75">
      <c r="B105" s="6"/>
      <c r="C105" s="1"/>
    </row>
    <row r="106" spans="2:3" ht="12.75">
      <c r="B106" s="6"/>
      <c r="C106" s="1"/>
    </row>
    <row r="107" spans="2:3" ht="12.75">
      <c r="B107" s="6"/>
      <c r="C107" s="1"/>
    </row>
    <row r="108" spans="2:3" ht="12.75">
      <c r="B108" s="6"/>
      <c r="C108" s="1"/>
    </row>
    <row r="109" spans="2:3" ht="12.75">
      <c r="B109" s="6"/>
      <c r="C109" s="1"/>
    </row>
    <row r="110" spans="2:3" ht="12.75">
      <c r="B110" s="6"/>
      <c r="C110" s="1"/>
    </row>
    <row r="111" spans="2:3" ht="12.75">
      <c r="B111" s="6"/>
      <c r="C111" s="1"/>
    </row>
    <row r="112" spans="2:3" ht="12.75">
      <c r="B112" s="6"/>
      <c r="C112" s="1"/>
    </row>
    <row r="113" spans="2:3" ht="12.75">
      <c r="B113" s="6"/>
      <c r="C113" s="1"/>
    </row>
    <row r="114" spans="2:3" ht="12.75">
      <c r="B114" s="6"/>
      <c r="C114" s="1"/>
    </row>
    <row r="115" spans="2:3" ht="12.75">
      <c r="B115" s="6"/>
      <c r="C115" s="1"/>
    </row>
    <row r="116" spans="2:3" ht="12.75">
      <c r="B116" s="6"/>
      <c r="C116" s="1"/>
    </row>
    <row r="117" spans="2:3" ht="12.75">
      <c r="B117" s="6"/>
      <c r="C117" s="1"/>
    </row>
    <row r="118" spans="2:3" ht="12.75">
      <c r="B118" s="6"/>
      <c r="C118" s="1"/>
    </row>
    <row r="119" spans="2:3" ht="12.75">
      <c r="B119" s="6"/>
      <c r="C119" s="1"/>
    </row>
    <row r="120" spans="2:3" ht="12.75">
      <c r="B120" s="6"/>
      <c r="C120" s="1"/>
    </row>
    <row r="121" spans="2:3" ht="12.75">
      <c r="B121" s="6"/>
      <c r="C121" s="1"/>
    </row>
    <row r="122" spans="2:3" ht="12.75">
      <c r="B122" s="6"/>
      <c r="C122" s="1"/>
    </row>
    <row r="123" spans="2:3" ht="12.75">
      <c r="B123" s="6"/>
      <c r="C123" s="1"/>
    </row>
    <row r="124" spans="2:3" ht="12.75">
      <c r="B124" s="6"/>
      <c r="C124" s="1"/>
    </row>
    <row r="125" spans="2:3" ht="12.75">
      <c r="B125" s="6"/>
      <c r="C125" s="1"/>
    </row>
    <row r="126" spans="2:3" ht="12.75">
      <c r="B126" s="6"/>
      <c r="C126" s="1"/>
    </row>
    <row r="127" spans="2:3" ht="12.75">
      <c r="B127" s="6"/>
      <c r="C127" s="1"/>
    </row>
    <row r="128" spans="2:3" ht="12.75">
      <c r="B128" s="6"/>
      <c r="C128" s="1"/>
    </row>
    <row r="129" spans="2:3" ht="12.75">
      <c r="B129" s="6"/>
      <c r="C129" s="1"/>
    </row>
    <row r="130" spans="2:3" ht="12.75">
      <c r="B130" s="6"/>
      <c r="C130" s="1"/>
    </row>
    <row r="131" spans="2:3" ht="12.75">
      <c r="B131" s="6"/>
      <c r="C131" s="1"/>
    </row>
    <row r="132" spans="2:3" ht="12.75">
      <c r="B132" s="6"/>
      <c r="C132" s="1"/>
    </row>
    <row r="133" spans="2:3" ht="12.75">
      <c r="B133" s="6"/>
      <c r="C133" s="1"/>
    </row>
    <row r="134" spans="2:3" ht="12.75">
      <c r="B134" s="6"/>
      <c r="C134" s="1"/>
    </row>
    <row r="135" spans="2:3" ht="12.75">
      <c r="B135" s="6"/>
      <c r="C135" s="1"/>
    </row>
    <row r="136" spans="2:3" ht="12.75">
      <c r="B136" s="6"/>
      <c r="C136" s="1"/>
    </row>
    <row r="137" spans="2:3" ht="12.75">
      <c r="B137" s="6"/>
      <c r="C137" s="1"/>
    </row>
    <row r="138" spans="2:3" ht="12.75">
      <c r="B138" s="6"/>
      <c r="C138" s="1"/>
    </row>
    <row r="139" spans="2:3" ht="12.75">
      <c r="B139" s="6"/>
      <c r="C139" s="1"/>
    </row>
    <row r="140" spans="2:3" ht="12.75">
      <c r="B140" s="6"/>
      <c r="C140" s="1"/>
    </row>
    <row r="141" spans="2:3" ht="12.75">
      <c r="B141" s="6"/>
      <c r="C141" s="1"/>
    </row>
    <row r="142" spans="2:3" ht="12.75">
      <c r="B142" s="6"/>
      <c r="C142" s="1"/>
    </row>
    <row r="143" spans="2:3" ht="12.75">
      <c r="B143" s="6"/>
      <c r="C143" s="1"/>
    </row>
    <row r="144" spans="2:3" ht="12.75">
      <c r="B144" s="6"/>
      <c r="C144" s="1"/>
    </row>
    <row r="145" spans="2:3" ht="12.75">
      <c r="B145" s="6"/>
      <c r="C145" s="1"/>
    </row>
    <row r="146" spans="2:3" ht="12.75">
      <c r="B146" s="6"/>
      <c r="C146" s="1"/>
    </row>
    <row r="147" spans="2:3" ht="12.75">
      <c r="B147" s="6"/>
      <c r="C147" s="1"/>
    </row>
    <row r="148" spans="2:3" ht="12.75">
      <c r="B148" s="6"/>
      <c r="C148" s="1"/>
    </row>
    <row r="149" spans="2:3" ht="12.75">
      <c r="B149" s="6"/>
      <c r="C149" s="1"/>
    </row>
    <row r="150" spans="2:3" ht="12.75">
      <c r="B150" s="6"/>
      <c r="C150" s="1"/>
    </row>
    <row r="151" spans="2:3" ht="12.75">
      <c r="B151" s="6"/>
      <c r="C151" s="1"/>
    </row>
    <row r="152" spans="2:3" ht="12.75">
      <c r="B152" s="6"/>
      <c r="C152" s="1"/>
    </row>
    <row r="153" spans="2:3" ht="12.75">
      <c r="B153" s="6"/>
      <c r="C153" s="1"/>
    </row>
    <row r="154" spans="2:3" ht="12.75">
      <c r="B154" s="6"/>
      <c r="C154" s="1"/>
    </row>
    <row r="155" spans="2:3" ht="12.75">
      <c r="B155" s="6"/>
      <c r="C155" s="1"/>
    </row>
    <row r="156" spans="2:3" ht="12.75">
      <c r="B156" s="6"/>
      <c r="C156" s="1"/>
    </row>
    <row r="157" spans="2:3" ht="12.75">
      <c r="B157" s="6"/>
      <c r="C157" s="1"/>
    </row>
    <row r="158" spans="2:3" ht="12.75">
      <c r="B158" s="6"/>
      <c r="C158" s="1"/>
    </row>
    <row r="159" spans="2:3" ht="12.75">
      <c r="B159" s="6"/>
      <c r="C159" s="1"/>
    </row>
    <row r="160" spans="2:3" ht="12.75">
      <c r="B160" s="6"/>
      <c r="C160" s="1"/>
    </row>
    <row r="161" spans="2:3" ht="12.75">
      <c r="B161" s="6"/>
      <c r="C161" s="1"/>
    </row>
    <row r="162" spans="2:3" ht="12.75">
      <c r="B162" s="6"/>
      <c r="C162" s="1"/>
    </row>
  </sheetData>
  <mergeCells count="3">
    <mergeCell ref="A1:F1"/>
    <mergeCell ref="A4:F4"/>
    <mergeCell ref="G4:J4"/>
  </mergeCells>
  <dataValidations count="11">
    <dataValidation type="list" showInputMessage="1" showErrorMessage="1" sqref="A11:A36">
      <formula1>$A$68:$A$69</formula1>
    </dataValidation>
    <dataValidation type="list" allowBlank="1" showInputMessage="1" showErrorMessage="1" sqref="E36">
      <formula1>$D$68:$D$72</formula1>
    </dataValidation>
    <dataValidation type="list" allowBlank="1" showInputMessage="1" showErrorMessage="1" sqref="G11:G35">
      <formula1>$C$68:$C$72</formula1>
    </dataValidation>
    <dataValidation type="list" allowBlank="1" showInputMessage="1" showErrorMessage="1" sqref="H11:H35">
      <formula1>$H$68:$H$69</formula1>
    </dataValidation>
    <dataValidation type="list" allowBlank="1" showInputMessage="1" showErrorMessage="1" sqref="E11:E35">
      <formula1>$G$68:$G$69</formula1>
    </dataValidation>
    <dataValidation type="list" allowBlank="1" showInputMessage="1" showErrorMessage="1" sqref="I11:I35">
      <formula1>$C$67:$C$72</formula1>
    </dataValidation>
    <dataValidation type="list" allowBlank="1" showInputMessage="1" showErrorMessage="1" sqref="G5:G10">
      <formula1>$C$61:$C$65</formula1>
    </dataValidation>
    <dataValidation type="list" allowBlank="1" showInputMessage="1" showErrorMessage="1" sqref="H5:H10">
      <formula1>$H$61:$H$62</formula1>
    </dataValidation>
    <dataValidation type="list" allowBlank="1" showInputMessage="1" showErrorMessage="1" sqref="I5:I10">
      <formula1>$C$60:$C$65</formula1>
    </dataValidation>
    <dataValidation showInputMessage="1" showErrorMessage="1" sqref="A5:A10"/>
    <dataValidation type="list" allowBlank="1" showInputMessage="1" showErrorMessage="1" sqref="E5:E10">
      <formula1>$E$67:$E$68</formula1>
    </dataValidation>
  </dataValidations>
  <printOptions horizontalCentered="1"/>
  <pageMargins left="0.75" right="0.75" top="1" bottom="1" header="0.5" footer="0.5"/>
  <pageSetup horizontalDpi="600" verticalDpi="600" orientation="landscape" paperSize="5" scale="89" r:id="rId1"/>
  <headerFooter alignWithMargins="0">
    <oddHeader>&amp;C&amp;16Functional Self Assessment Form</oddHeader>
    <oddFooter>&amp;LFSAT_OM Ver1.0_Final
OM_RSv1.0 Final.doc
05/05/2005&amp;C&amp;P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David E Groves/Don Nestor</Manager>
  <Company>SAIC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Requirements Checklist</dc:title>
  <dc:subject>Phin Certification Center</dc:subject>
  <dc:creator>Joseph Esquibel</dc:creator>
  <cp:keywords/>
  <dc:description/>
  <cp:lastModifiedBy>Joseph Esquibel</cp:lastModifiedBy>
  <cp:lastPrinted>2005-03-30T17:01:41Z</cp:lastPrinted>
  <dcterms:created xsi:type="dcterms:W3CDTF">2002-11-26T12:27:40Z</dcterms:created>
  <dcterms:modified xsi:type="dcterms:W3CDTF">2005-05-20T15:59:35Z</dcterms:modified>
  <cp:category/>
  <cp:version/>
  <cp:contentType/>
  <cp:contentStatus/>
</cp:coreProperties>
</file>