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9468" windowHeight="4728" tabRatio="597" activeTab="0"/>
  </bookViews>
  <sheets>
    <sheet name="Cropland" sheetId="1" r:id="rId1"/>
    <sheet name="Pasture" sheetId="2" r:id="rId2"/>
    <sheet name="ForestWild" sheetId="3" r:id="rId3"/>
    <sheet name="Structures" sheetId="4" r:id="rId4"/>
    <sheet name="WasteMGT" sheetId="5" r:id="rId5"/>
    <sheet name="Summary" sheetId="6" r:id="rId6"/>
    <sheet name="Cost List" sheetId="7" r:id="rId7"/>
  </sheets>
  <definedNames>
    <definedName name="_xlnm.Print_Area" localSheetId="0">'Cropland'!$A$1:$G$60</definedName>
    <definedName name="_xlnm.Print_Area" localSheetId="2">'ForestWild'!$A$1:$G$62</definedName>
    <definedName name="_xlnm.Print_Area" localSheetId="1">'Pasture'!$A$1:$G$61</definedName>
    <definedName name="_xlnm.Print_Area" localSheetId="3">'Structures'!$A$1:$G$61</definedName>
    <definedName name="_xlnm.Print_Area" localSheetId="4">'WasteMGT'!$A$1:$G$61</definedName>
  </definedNames>
  <calcPr fullCalcOnLoad="1"/>
</workbook>
</file>

<file path=xl/comments1.xml><?xml version="1.0" encoding="utf-8"?>
<comments xmlns="http://schemas.openxmlformats.org/spreadsheetml/2006/main">
  <authors>
    <author>bill.hughes</author>
  </authors>
  <commentList>
    <comment ref="A2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1. Select the appropriate sheet for type of conservation practice by selecting tabs below.
2. Click on arrow to select component
3. Fill in the yellow blocks.
4. Print. 
5. Control+c to clear.</t>
        </r>
      </text>
    </comment>
  </commentList>
</comments>
</file>

<file path=xl/comments2.xml><?xml version="1.0" encoding="utf-8"?>
<comments xmlns="http://schemas.openxmlformats.org/spreadsheetml/2006/main">
  <authors>
    <author>bill.hughes</author>
  </authors>
  <commentList>
    <comment ref="A2" authorId="0">
      <text>
        <r>
          <rPr>
            <sz val="10"/>
            <rFont val="Tahoma"/>
            <family val="2"/>
          </rPr>
          <t>1. Select the appropriate sheet for type of conservation practice by selecting tab below.
2. Click on arrow to select component.
3. Fill in the yellow block.
4. Print.
5. Control+c to clear.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bill.hughes</author>
  </authors>
  <commentList>
    <comment ref="A2" authorId="0">
      <text>
        <r>
          <rPr>
            <sz val="10"/>
            <rFont val="Tahoma"/>
            <family val="2"/>
          </rPr>
          <t>1. Select the appropriate sheet for type of conservation practice by selecting tab below.
2. Click on arrow to select component.
3. Fill in the yellow block.
4. Print.
5. Control+c to clear.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bill.hughes</author>
  </authors>
  <commentList>
    <comment ref="A2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1. Select the appropriate sheet for type of conservation practice by selecting tabs below.
2. Click on arrow to select component
3. Fill in the yellow blocks.
4. Print. 
5. Control+c to clear.</t>
        </r>
      </text>
    </comment>
  </commentList>
</comments>
</file>

<file path=xl/comments5.xml><?xml version="1.0" encoding="utf-8"?>
<comments xmlns="http://schemas.openxmlformats.org/spreadsheetml/2006/main">
  <authors>
    <author>bill.hughes</author>
  </authors>
  <commentList>
    <comment ref="A2" authorId="0">
      <text>
        <r>
          <rPr>
            <sz val="8"/>
            <rFont val="Tahoma"/>
            <family val="0"/>
          </rPr>
          <t xml:space="preserve">1.  </t>
        </r>
        <r>
          <rPr>
            <sz val="10"/>
            <rFont val="Tahoma"/>
            <family val="2"/>
          </rPr>
          <t>Select the appropriate sheet for type of conservation practice by selecting tab below.
2. Click on arrow to select component.
3. Fill in yellow blocks
4. Print
5. Control+c to clear.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<sst xmlns="http://schemas.openxmlformats.org/spreadsheetml/2006/main" count="1940" uniqueCount="923">
  <si>
    <t>Cost</t>
  </si>
  <si>
    <t>Units</t>
  </si>
  <si>
    <t>Cooperator:</t>
  </si>
  <si>
    <t>Date:</t>
  </si>
  <si>
    <t>Conservation District:</t>
  </si>
  <si>
    <t>Total</t>
  </si>
  <si>
    <t>Estimated</t>
  </si>
  <si>
    <t xml:space="preserve"> </t>
  </si>
  <si>
    <t>per</t>
  </si>
  <si>
    <t>Assisted by:</t>
  </si>
  <si>
    <t>Press Ctrl-C to Clear</t>
  </si>
  <si>
    <t>lbs.</t>
  </si>
  <si>
    <t>Unit</t>
  </si>
  <si>
    <t>Cost/</t>
  </si>
  <si>
    <t>Critical Area</t>
  </si>
  <si>
    <t>Planting</t>
  </si>
  <si>
    <t># of</t>
  </si>
  <si>
    <t>Earthfill &lt;3000 cu.yds.</t>
  </si>
  <si>
    <t>cu.yd.</t>
  </si>
  <si>
    <t>Earthfill 3000-10,000</t>
  </si>
  <si>
    <t>Earthfill 10,000-30,000</t>
  </si>
  <si>
    <t>Earthfill 30,000+ cu.yds.</t>
  </si>
  <si>
    <t>Excavation &lt;1,000 cu.yds.</t>
  </si>
  <si>
    <t xml:space="preserve">Excavation 1,000-3,000 </t>
  </si>
  <si>
    <t>Excavation 3,000+ cu.yds.</t>
  </si>
  <si>
    <t>Earthmoving</t>
  </si>
  <si>
    <t>xxxxxxx</t>
  </si>
  <si>
    <t>xxxxx</t>
  </si>
  <si>
    <t>Pipe and</t>
  </si>
  <si>
    <t>Other</t>
  </si>
  <si>
    <t>Components</t>
  </si>
  <si>
    <t>Subtotal Other Components</t>
  </si>
  <si>
    <t>xxxx</t>
  </si>
  <si>
    <t>Tract #</t>
  </si>
  <si>
    <t>Vegetation</t>
  </si>
  <si>
    <t>TOTAL ESTIMATED COST</t>
  </si>
  <si>
    <t>Worksheet for Calculating Structural Practice Costs</t>
  </si>
  <si>
    <t>EQIP Com</t>
  </si>
  <si>
    <t>Pipe and Appurtances</t>
  </si>
  <si>
    <t>Other Components</t>
  </si>
  <si>
    <t>EQIP</t>
  </si>
  <si>
    <t>Comp.</t>
  </si>
  <si>
    <t>Code</t>
  </si>
  <si>
    <t>EQIP Comp.</t>
  </si>
  <si>
    <t>EF1</t>
  </si>
  <si>
    <t>EF2</t>
  </si>
  <si>
    <t>EF3</t>
  </si>
  <si>
    <t>EF4</t>
  </si>
  <si>
    <t>EX1</t>
  </si>
  <si>
    <t>EX2</t>
  </si>
  <si>
    <t>EX3</t>
  </si>
  <si>
    <t>Subtotal Pipe &amp; Appurtances</t>
  </si>
  <si>
    <t>Subtotal Critical Area Planting</t>
  </si>
  <si>
    <t>Pasture Planting</t>
  </si>
  <si>
    <t>Water Supply</t>
  </si>
  <si>
    <t>Fertilizer and Lime</t>
  </si>
  <si>
    <t>Waste Management</t>
  </si>
  <si>
    <t>Fence</t>
  </si>
  <si>
    <t>Diversion  2.0 feet high</t>
  </si>
  <si>
    <t>Diversion  2.5 feet high</t>
  </si>
  <si>
    <t>Diversion  3.0 feet high</t>
  </si>
  <si>
    <t>Diversion  3.5 feet high</t>
  </si>
  <si>
    <t>ln./ft.</t>
  </si>
  <si>
    <t>ED1</t>
  </si>
  <si>
    <t>ED2</t>
  </si>
  <si>
    <t>ED3</t>
  </si>
  <si>
    <t>ED4</t>
  </si>
  <si>
    <t>Grading and Shaping  (1-3 hrs./ac.)</t>
  </si>
  <si>
    <t>Grading and Shaping  (3-5 hrs./ac.)</t>
  </si>
  <si>
    <t>Grading and Shaping  (5-8 hrs./ac.)</t>
  </si>
  <si>
    <t>Grading and Shaping  (8-12 hrs./ac.)</t>
  </si>
  <si>
    <t>Grading and Shaping  (12-15 hrs./ac.)</t>
  </si>
  <si>
    <t>Grading and Shaping  (15-20 hrs./ac.)</t>
  </si>
  <si>
    <t>Grading and Shaping  (20-30 hrs./ac.)</t>
  </si>
  <si>
    <t>Grading and Shaping  (30+ hrs./ac.)</t>
  </si>
  <si>
    <t>ac.</t>
  </si>
  <si>
    <t>GS1</t>
  </si>
  <si>
    <t>GS2</t>
  </si>
  <si>
    <t>GS3</t>
  </si>
  <si>
    <t>GS4</t>
  </si>
  <si>
    <t>GS5</t>
  </si>
  <si>
    <t>GS6</t>
  </si>
  <si>
    <t>GS7</t>
  </si>
  <si>
    <t>GS8</t>
  </si>
  <si>
    <t>Land Smoothing  (2 hrs./ac.)</t>
  </si>
  <si>
    <t>Land Smoothing  (1hr./ac.)</t>
  </si>
  <si>
    <t>Land Smoothing  (3-5 hrs./ac.)</t>
  </si>
  <si>
    <t>Land Smoothing  (6-10 hrs./ac.)</t>
  </si>
  <si>
    <t>Land Smoothing  (10-20 hrs./ac.)</t>
  </si>
  <si>
    <t>Land Smoothing  (20-30 hrs./ac.)</t>
  </si>
  <si>
    <t>Land Smoothing  (30+ hrs./ac.)</t>
  </si>
  <si>
    <t>LS1</t>
  </si>
  <si>
    <t>LS2</t>
  </si>
  <si>
    <t>LS3</t>
  </si>
  <si>
    <t>LS4</t>
  </si>
  <si>
    <t>LS5</t>
  </si>
  <si>
    <t>LS6</t>
  </si>
  <si>
    <t>LS7</t>
  </si>
  <si>
    <t>LS8</t>
  </si>
  <si>
    <t>LS9</t>
  </si>
  <si>
    <t>LS10</t>
  </si>
  <si>
    <t>Land Smooth/Terrace Construction (Heavy-3+ hrs.ac)</t>
  </si>
  <si>
    <t>Land Smooth/Terrace Construction (Light-1.5 hrs.ac)</t>
  </si>
  <si>
    <t>Land Smooth/Terrace Construction (Med.-1.5-3 hrs.ac)</t>
  </si>
  <si>
    <t>Terrace -- conventional</t>
  </si>
  <si>
    <t>Terrace -- storage</t>
  </si>
  <si>
    <t>TC1</t>
  </si>
  <si>
    <t>TS1</t>
  </si>
  <si>
    <t>Tractor Earthmoving -- (40-60 HP Tractor/Equipment)</t>
  </si>
  <si>
    <t>hr.</t>
  </si>
  <si>
    <t>Tractor Earthmoving -- (65-80 HP Tractor/Equipment)</t>
  </si>
  <si>
    <t>Tractor Earthmoving -- (85-100 HP Tractor/Equipment)</t>
  </si>
  <si>
    <t>Tractor Earthmoving -- (105-125 HP Tractor/Equipment)</t>
  </si>
  <si>
    <t>Tractor Earthmoving -- (130-175 HP Tractor/Equipment)</t>
  </si>
  <si>
    <t>TE1</t>
  </si>
  <si>
    <t>TE2</t>
  </si>
  <si>
    <t>TE3</t>
  </si>
  <si>
    <t>TE4</t>
  </si>
  <si>
    <t>TE5</t>
  </si>
  <si>
    <t>Dike (3 ft. high)</t>
  </si>
  <si>
    <t>ft.</t>
  </si>
  <si>
    <t>Dike (4 ft. high)</t>
  </si>
  <si>
    <t>Dike (5 ft. high)</t>
  </si>
  <si>
    <t>Dike (6 ft. high)</t>
  </si>
  <si>
    <t>Earthen Plug (v. heavy 16+ hrs./ac.)</t>
  </si>
  <si>
    <t>ea.</t>
  </si>
  <si>
    <t>Earthen Plug (heavy 11-15 hrs./ac.)</t>
  </si>
  <si>
    <t>Earthen Plug (medium 6-10 hrs./ac.)</t>
  </si>
  <si>
    <t>Earthen Plug (light 1-5 hrs./ac.)</t>
  </si>
  <si>
    <t>4" Plastic pipe system (Smooth - Schedule 40)</t>
  </si>
  <si>
    <t>6" Plastic pipe system (Smooth - Schedule 40)</t>
  </si>
  <si>
    <t>8" Plastic pipe system (Smooth - Schedule 40)</t>
  </si>
  <si>
    <t>10" Plastic pipe system (Smooth - Schedule 40)</t>
  </si>
  <si>
    <t>12" Plastic pipe system (Smooth - Schedule 40)</t>
  </si>
  <si>
    <t>4" Plastic pipe system (Smooth - Schedule 80)</t>
  </si>
  <si>
    <t>6" Plastic pipe system (Smooth - Schedule 80)</t>
  </si>
  <si>
    <t>8" Plastic pipe system (Smooth - Schedule 80)</t>
  </si>
  <si>
    <t>10" Plastic pipe system (Smooth - Schedule 80)</t>
  </si>
  <si>
    <t>12" Plastic pipe system (Smooth - Schedule 80)</t>
  </si>
  <si>
    <t>4" Corrugated plastic pipe system</t>
  </si>
  <si>
    <t>8" Corrugated plastic pipe system</t>
  </si>
  <si>
    <t>6" Corrugated plastic pipe system</t>
  </si>
  <si>
    <t>10" Corrugated plastic pipe system</t>
  </si>
  <si>
    <t>12" Corrugated plastic pipe system</t>
  </si>
  <si>
    <t>15" Corrugated plastic pipe system</t>
  </si>
  <si>
    <t>18" Corrugated plastic pipe system</t>
  </si>
  <si>
    <t>24" Corrugated plastic pipe system</t>
  </si>
  <si>
    <t>4" Corrugated plastic pipe system ( with sock-installed)</t>
  </si>
  <si>
    <t>6" Corrugated plastic pipe system (with sock-installed)</t>
  </si>
  <si>
    <t>24" Concrete culvert pipe</t>
  </si>
  <si>
    <t>30" Concrete culvert pipe</t>
  </si>
  <si>
    <t>36" Concrete culvert pipe</t>
  </si>
  <si>
    <t>48" Concrete culvert pipe</t>
  </si>
  <si>
    <t>42" Concrete culvert pipe</t>
  </si>
  <si>
    <t>24" Corrugated metal culvert pipe</t>
  </si>
  <si>
    <t>30" Corrugated metal culvert pipe</t>
  </si>
  <si>
    <t>36" Corrugated metal culvert pipe</t>
  </si>
  <si>
    <t>42" Corrugated metal culvert pipe</t>
  </si>
  <si>
    <t>48" Corrugated metal culvert pipe</t>
  </si>
  <si>
    <t>6" Smooth steel pipe system</t>
  </si>
  <si>
    <t>8" Smooth steel pipe system</t>
  </si>
  <si>
    <t>10" Smooth steel pipe system</t>
  </si>
  <si>
    <t>12" Smooth steel pipe system</t>
  </si>
  <si>
    <t>12" Aluminum</t>
  </si>
  <si>
    <t>Flashboard system - 12" (includes 40' pipe)</t>
  </si>
  <si>
    <t>15" Aluminum</t>
  </si>
  <si>
    <t>18" Aluminum</t>
  </si>
  <si>
    <t>24" Aluminum</t>
  </si>
  <si>
    <t>Flashboard system - 15" (includes 40' pipe)</t>
  </si>
  <si>
    <t>Flashboard system - 18" (includes 40' pipe)</t>
  </si>
  <si>
    <t>Flashboard system - 24" (includes 40' pipe)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</si>
  <si>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</si>
  <si>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</si>
  <si>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</si>
  <si>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</si>
  <si>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</si>
  <si>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</si>
  <si>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</si>
  <si>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</si>
  <si>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</si>
  <si>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</si>
  <si>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PC8</t>
  </si>
  <si>
    <t>PC1</t>
  </si>
  <si>
    <t>PC2</t>
  </si>
  <si>
    <t>PC3</t>
  </si>
  <si>
    <t>PC4</t>
  </si>
  <si>
    <t>PC5</t>
  </si>
  <si>
    <t>PC6</t>
  </si>
  <si>
    <t>PC7</t>
  </si>
  <si>
    <t>PC9</t>
  </si>
  <si>
    <t>PC10</t>
  </si>
  <si>
    <t>CCU1</t>
  </si>
  <si>
    <t>CCU2</t>
  </si>
  <si>
    <t>CCU3</t>
  </si>
  <si>
    <t>CCU4</t>
  </si>
  <si>
    <t>CCU5</t>
  </si>
  <si>
    <t>CM1</t>
  </si>
  <si>
    <t>CM2</t>
  </si>
  <si>
    <t>CM3</t>
  </si>
  <si>
    <t>CM4</t>
  </si>
  <si>
    <t>CM5</t>
  </si>
  <si>
    <t>PP1</t>
  </si>
  <si>
    <t>PP2</t>
  </si>
  <si>
    <t>PP3</t>
  </si>
  <si>
    <t>PP4</t>
  </si>
  <si>
    <t>Pipeline - 3/4" (installed)</t>
  </si>
  <si>
    <t>Pipeline - 1" (installed)</t>
  </si>
  <si>
    <t>Pipeline - 2" (installed)</t>
  </si>
  <si>
    <t>Pipeline - 1 1/2" (installed)</t>
  </si>
  <si>
    <t>Pipeline - 1 1/4" (installed)</t>
  </si>
  <si>
    <t>Pipeline - 1/2" (installed)</t>
  </si>
  <si>
    <t>Galvanized trough - 50-100 gal. w/ gravel pad</t>
  </si>
  <si>
    <t>Galvanized trough - 50-100 gal. w/ concrete pad</t>
  </si>
  <si>
    <t>PL1</t>
  </si>
  <si>
    <t>PL2</t>
  </si>
  <si>
    <t>PL3</t>
  </si>
  <si>
    <t>PL4</t>
  </si>
  <si>
    <t>PL5</t>
  </si>
  <si>
    <t>PL6</t>
  </si>
  <si>
    <t>GV1</t>
  </si>
  <si>
    <t>GV2</t>
  </si>
  <si>
    <t>GV3</t>
  </si>
  <si>
    <t>GV4</t>
  </si>
  <si>
    <t>GV5</t>
  </si>
  <si>
    <t>GV6</t>
  </si>
  <si>
    <t>Galvanized trough - 100-200 gal. w/ gravel pad</t>
  </si>
  <si>
    <t>Galvanized trough - 100-200 gal. w/ concrete pad</t>
  </si>
  <si>
    <t>Galvanized trough - 200-400 gal. w/ gravel pad</t>
  </si>
  <si>
    <t>Galvanized trough - 200-400 gal. w/ concrete pad</t>
  </si>
  <si>
    <t>Galvanized trough - 50-100 gal. (no pad)</t>
  </si>
  <si>
    <t>Galvanized trough - 100-200 gal. (no pad)</t>
  </si>
  <si>
    <t>GV7</t>
  </si>
  <si>
    <t>GV8</t>
  </si>
  <si>
    <t>Poly/fiberglass or Aluminum trough and gravel pad</t>
  </si>
  <si>
    <t>Poly/fiberglass or Aluminum trough and concrete pad</t>
  </si>
  <si>
    <t>Poly/fiberglass trough - 50-100 gal. w/ gravel pad</t>
  </si>
  <si>
    <t>Poly/fiberglass trough - 50-100 gal. w/ concrete pad</t>
  </si>
  <si>
    <t>Poly/fiberglass trough - 100-200 gal. w/ gravel pad</t>
  </si>
  <si>
    <t>Poly/fiberglass trough - 100-200 gal. w/ concrete pad</t>
  </si>
  <si>
    <t>Poly/fiberglass trough - 200-400 gal. w/ gravel pad</t>
  </si>
  <si>
    <t>Poly/fiberglass trough - 200-400 gal. w/ concrete pad</t>
  </si>
  <si>
    <t>Poly/fiberglass trough - 100-200 gal. (no pad)</t>
  </si>
  <si>
    <t>Poly/fiberglass trough - 50-100 gal. (no pad)</t>
  </si>
  <si>
    <t>Poly/fiberglass trough (Freeze Proof-2 hole - concrete pad)</t>
  </si>
  <si>
    <t>Poly/fiberglass trough (Freeze Proof-4 hole - concrete pad)</t>
  </si>
  <si>
    <t>Poly/fiberglass trough (Freeze Proof-2 hole - gravel pad)</t>
  </si>
  <si>
    <t>Poly/fiberglass trough (Freeze Proof-4 hole - gravel pad)</t>
  </si>
  <si>
    <t>WS1</t>
  </si>
  <si>
    <t>WS2</t>
  </si>
  <si>
    <t>WS3</t>
  </si>
  <si>
    <t>WS4</t>
  </si>
  <si>
    <t>WS5</t>
  </si>
  <si>
    <t>WS6</t>
  </si>
  <si>
    <t>WS7</t>
  </si>
  <si>
    <t>WS8</t>
  </si>
  <si>
    <t>WS9</t>
  </si>
  <si>
    <t>WS10</t>
  </si>
  <si>
    <t>WS11</t>
  </si>
  <si>
    <t>WS12</t>
  </si>
  <si>
    <t>WS13</t>
  </si>
  <si>
    <t>WS14</t>
  </si>
  <si>
    <t>Pond Sealing - soda ash</t>
  </si>
  <si>
    <t>Pond Sealing - bentonite</t>
  </si>
  <si>
    <t>Pond Sealing - clay backfill</t>
  </si>
  <si>
    <t>Spring Development - complete system (installed)</t>
  </si>
  <si>
    <t>Spring Development - Solar water pump</t>
  </si>
  <si>
    <t>Concrete trough and concrete pad</t>
  </si>
  <si>
    <t>Concrete trough , concrete pad, plumbed to pond</t>
  </si>
  <si>
    <t>Concrete trough and gravel/filter cloth pad</t>
  </si>
  <si>
    <t>Trench (excavation, filling) - Backhoe</t>
  </si>
  <si>
    <t>Trench (excavation, filling) - Trencher</t>
  </si>
  <si>
    <t>Well 4" Drilling (less than 300 feet deep)</t>
  </si>
  <si>
    <t>100 sq. ft.</t>
  </si>
  <si>
    <t>P11</t>
  </si>
  <si>
    <t>P12</t>
  </si>
  <si>
    <t>P13</t>
  </si>
  <si>
    <t>SD1</t>
  </si>
  <si>
    <t>SD2</t>
  </si>
  <si>
    <t>CC1</t>
  </si>
  <si>
    <t>CC2</t>
  </si>
  <si>
    <t>CG1</t>
  </si>
  <si>
    <t>TB1</t>
  </si>
  <si>
    <t>TT1</t>
  </si>
  <si>
    <t>WD1</t>
  </si>
  <si>
    <t>WD5</t>
  </si>
  <si>
    <t>WD2</t>
  </si>
  <si>
    <t>WD3</t>
  </si>
  <si>
    <t>WD6</t>
  </si>
  <si>
    <t>WD4</t>
  </si>
  <si>
    <t>WP1</t>
  </si>
  <si>
    <t>WP2</t>
  </si>
  <si>
    <t>WP4</t>
  </si>
  <si>
    <t>WP5</t>
  </si>
  <si>
    <t>WP6</t>
  </si>
  <si>
    <t>WP7</t>
  </si>
  <si>
    <t>WP3</t>
  </si>
  <si>
    <t>WP10</t>
  </si>
  <si>
    <t>Well 4" Drill (greater than 300 feet deep)</t>
  </si>
  <si>
    <t>Well 6" Drilling (less than 300 feet deep)</t>
  </si>
  <si>
    <t>Well 6" Drill (greater than 300 feet deep)</t>
  </si>
  <si>
    <t>Well 6" Casing (for a well)</t>
  </si>
  <si>
    <t>Well pump (1/2 Hp submersible, installed)</t>
  </si>
  <si>
    <t>Well pump (3/4 Hp submersible, installed)</t>
  </si>
  <si>
    <t>Well pump (1 Hp submersible, installed)</t>
  </si>
  <si>
    <t>Well pump (1 1/2 Hp submersible, installed)</t>
  </si>
  <si>
    <t>Well pump (2 Hp submersible, installed)</t>
  </si>
  <si>
    <t>Well pump (3 Hp submersible, installed)</t>
  </si>
  <si>
    <t>Well solar pump</t>
  </si>
  <si>
    <t>Ram Pump</t>
  </si>
  <si>
    <t>Fescue-50lbs., 60N-100P-100K</t>
  </si>
  <si>
    <t>Bahia-40lbs., 60N-100P-100K</t>
  </si>
  <si>
    <t>Common Bermuda-10lbs., 60N-100P-100K</t>
  </si>
  <si>
    <t>Fescue-33lbs., C.Berm.-7lbs., 60N-100P-100K</t>
  </si>
  <si>
    <t>Bahia-27lbs., C. Berm.-7lbs., 60N-100P-100K</t>
  </si>
  <si>
    <t>Fescue-50lbs., W. Clover-3lbs., 40N-100P-100K</t>
  </si>
  <si>
    <t>Fescue-33lbs., Orchardgrass-20lbs., 60N-100P-100K</t>
  </si>
  <si>
    <t>Hybrid Bermudagrass-30 Bu. Sprigs, 60N-100P-100K</t>
  </si>
  <si>
    <t>Sericea Lespedeza-60lbs., 40N-100P-100K</t>
  </si>
  <si>
    <t>Sericea Lesp.-60lbs.,C. Berm.-10lbs.,  40N-100P-100K</t>
  </si>
  <si>
    <t>Orchardgrass-30lbs., 60N-100P-100K</t>
  </si>
  <si>
    <t>Mulch (1.5 tons/ac. Applied)</t>
  </si>
  <si>
    <t>CA8</t>
  </si>
  <si>
    <t>CA1</t>
  </si>
  <si>
    <t>CA2</t>
  </si>
  <si>
    <t>CA3</t>
  </si>
  <si>
    <t>CA9</t>
  </si>
  <si>
    <t>CA10</t>
  </si>
  <si>
    <t>CA11</t>
  </si>
  <si>
    <t>CA4</t>
  </si>
  <si>
    <t>CA6</t>
  </si>
  <si>
    <t>CA12</t>
  </si>
  <si>
    <t>CA7</t>
  </si>
  <si>
    <t>MU1</t>
  </si>
  <si>
    <t>Alfalfa-30lbs., s.b. prep., planting</t>
  </si>
  <si>
    <t>Bahia-20lbs., s.b. prep., planting</t>
  </si>
  <si>
    <t>Bahia-20lbs., no-till drilled</t>
  </si>
  <si>
    <t>Common Bermudagrass-5lbs., s.b. prep., planting</t>
  </si>
  <si>
    <t>Tifton 9 Bahiagrass-20lbs., s.b. prep., planting</t>
  </si>
  <si>
    <t>Dallisgrass-10lbs., s.b. prep., planting</t>
  </si>
  <si>
    <t>FF Fescue-25lbs., s.b. prep., planting</t>
  </si>
  <si>
    <t>FF Fescue-25lbs., no-till drilled</t>
  </si>
  <si>
    <t>FF Fescue-25lbs., W. Clover-3lbs., s.b. prep., planting</t>
  </si>
  <si>
    <t>AF1</t>
  </si>
  <si>
    <t>BH1</t>
  </si>
  <si>
    <t>BH2</t>
  </si>
  <si>
    <t>BM1</t>
  </si>
  <si>
    <t>T9B</t>
  </si>
  <si>
    <t>DL1</t>
  </si>
  <si>
    <t>FS1</t>
  </si>
  <si>
    <t>FS2</t>
  </si>
  <si>
    <t>FS3</t>
  </si>
  <si>
    <t>FS4</t>
  </si>
  <si>
    <t>FS5</t>
  </si>
  <si>
    <t>FC1</t>
  </si>
  <si>
    <t>HB2</t>
  </si>
  <si>
    <t>Perennial Peanuts</t>
  </si>
  <si>
    <t>Johnsongrass-30lbs., s.b. prep, planting</t>
  </si>
  <si>
    <t>Lespedeza Sericea-30lbs., s.b. prep, planting</t>
  </si>
  <si>
    <t>JH1</t>
  </si>
  <si>
    <t>LZ1</t>
  </si>
  <si>
    <t>Hybrid Bermudagrass (Tif85, Russell) s.b. prep, planting</t>
  </si>
  <si>
    <t>HB3</t>
  </si>
  <si>
    <t>Grasses and Legumes</t>
  </si>
  <si>
    <t>Subtotal Grasses and Legumes:</t>
  </si>
  <si>
    <t>Field #</t>
  </si>
  <si>
    <t>Site Preparation</t>
  </si>
  <si>
    <t>Subtotal Site Preparation:</t>
  </si>
  <si>
    <t>Tree Planting</t>
  </si>
  <si>
    <t>Subtotal Tree Planting:</t>
  </si>
  <si>
    <t>Subtotal Post Herbaceous Control:</t>
  </si>
  <si>
    <t xml:space="preserve">Other Waste </t>
  </si>
  <si>
    <t>Subtotal Other Waste Components</t>
  </si>
  <si>
    <t>Herbaceous Weed Control</t>
  </si>
  <si>
    <t>Post Herbaceous Weed Control</t>
  </si>
  <si>
    <t>Herbaceous Weed Control (for tree planting)</t>
  </si>
  <si>
    <t>Herbaceous Weed Control (annual grasses and weeds)</t>
  </si>
  <si>
    <t>Herbaceous Weed Control (perennial grasses)</t>
  </si>
  <si>
    <t>Mechanical Control of Perennial Grasses</t>
  </si>
  <si>
    <t>Site Preparation--Prescribed Burning</t>
  </si>
  <si>
    <t>Site Preparation--In-row Subsoiling</t>
  </si>
  <si>
    <t>Site Preparation for Natural Regeneration</t>
  </si>
  <si>
    <t>Site Preparation - Heavy Mechanical</t>
  </si>
  <si>
    <t>Site Preparation - Medium Herbicide</t>
  </si>
  <si>
    <t>Site Preparation - Mowing, light disking, scalping</t>
  </si>
  <si>
    <t>HW1</t>
  </si>
  <si>
    <t>HW2</t>
  </si>
  <si>
    <t>HW3</t>
  </si>
  <si>
    <t>TP1</t>
  </si>
  <si>
    <t>TP2</t>
  </si>
  <si>
    <t>MD1</t>
  </si>
  <si>
    <t>Riparian Forest Buffer--Site Preparation-mowing</t>
  </si>
  <si>
    <t>Riparian Forest Buffer--Site Preparation-herbicide</t>
  </si>
  <si>
    <t>FB1</t>
  </si>
  <si>
    <t>FB2</t>
  </si>
  <si>
    <t>Riparian Forest Buffer--Site Preparation-disking (2 trips)</t>
  </si>
  <si>
    <t>FB3</t>
  </si>
  <si>
    <t>Seedlings (hardwood)</t>
  </si>
  <si>
    <t>Riparian Forest Buffer--Planting</t>
  </si>
  <si>
    <t>HS1</t>
  </si>
  <si>
    <t>BP1</t>
  </si>
  <si>
    <t>Planting Softwood</t>
  </si>
  <si>
    <t>SP1</t>
  </si>
  <si>
    <t>Planting Hardwood (seedlings included)</t>
  </si>
  <si>
    <t>HP2</t>
  </si>
  <si>
    <t>Longleaf Pine, planted (bareroot)</t>
  </si>
  <si>
    <t>SP2</t>
  </si>
  <si>
    <t>Longleaf Pine, planted (containerized)</t>
  </si>
  <si>
    <t>SP3</t>
  </si>
  <si>
    <t>Autumn Olive, 700 trees/ac.; planted</t>
  </si>
  <si>
    <t>Crab Apple, 300 trees/ac.; planted</t>
  </si>
  <si>
    <t>Crab Apple, 700 trees/ac.; planted</t>
  </si>
  <si>
    <t>Eastern Red Cedar, 300 trees/ac.; planted</t>
  </si>
  <si>
    <t>Eastern Red Cedar, 700 trees/ac.; planted</t>
  </si>
  <si>
    <t>Flowering Dogwood, 300 trees/ac.; planted</t>
  </si>
  <si>
    <t>Loblolly Pine, 700 trees/ac.; planted</t>
  </si>
  <si>
    <t>Loblolly Pine, 1200 trees/ac.; planted</t>
  </si>
  <si>
    <t>Persimmon, 300 trees/ac.; planted</t>
  </si>
  <si>
    <t>Shrub Lespedeza, planted</t>
  </si>
  <si>
    <t>plot</t>
  </si>
  <si>
    <t>Virginia Pine, 700 trees/ac.; planted</t>
  </si>
  <si>
    <t>Wild Plum, 700 trees/ac.; planted</t>
  </si>
  <si>
    <t>Wild Plum, 1200 trees/ac.; planted</t>
  </si>
  <si>
    <t>Duck Box (installed)</t>
  </si>
  <si>
    <t>Water Control Gate (12" size)</t>
  </si>
  <si>
    <t>Strip Disking</t>
  </si>
  <si>
    <t>Wildlife-Switchgrass-2#, Indian-2#, Sideoats-2#/ac., s.b. prep., plant</t>
  </si>
  <si>
    <t>Wildlife-Switchgrass-2#, Indian-2#, Big Blue-3#/ac., s.b. prep., plant</t>
  </si>
  <si>
    <t>Wildlife-Switchgrass-2#, Indian-4#, Big Blue-4#, Sideoats-5#, s.b., plant</t>
  </si>
  <si>
    <t>Blackland Prairie Restoration Mixture</t>
  </si>
  <si>
    <t>Chiseling and Subsoiling</t>
  </si>
  <si>
    <t>CH1</t>
  </si>
  <si>
    <t>Concrete--in place</t>
  </si>
  <si>
    <t>CN1</t>
  </si>
  <si>
    <t>Concrete--dry mix</t>
  </si>
  <si>
    <t>bag</t>
  </si>
  <si>
    <t>CD1</t>
  </si>
  <si>
    <t>GeoCell 4"</t>
  </si>
  <si>
    <t>sq.yd.</t>
  </si>
  <si>
    <t>GC1</t>
  </si>
  <si>
    <t>Conservation Tillage Planting-into existing residue-incentive payment</t>
  </si>
  <si>
    <t>Conservation Tillage Planting-into planted cover crop-incentive payment</t>
  </si>
  <si>
    <t>Contour Buffer Strips-incentive payment</t>
  </si>
  <si>
    <t>Contour Stripcropping-incentive payment</t>
  </si>
  <si>
    <t>Drainfill</t>
  </si>
  <si>
    <t>CT1</t>
  </si>
  <si>
    <t>CT2</t>
  </si>
  <si>
    <t>CB1</t>
  </si>
  <si>
    <t>CS1</t>
  </si>
  <si>
    <t>DF1</t>
  </si>
  <si>
    <t>Filter Cloth (installed)</t>
  </si>
  <si>
    <t>FT1</t>
  </si>
  <si>
    <t>Gravel/Crusher Run Stone</t>
  </si>
  <si>
    <t>GR1</t>
  </si>
  <si>
    <t>Chert, compacted-in place</t>
  </si>
  <si>
    <t>Nutrient Management-waste applied-incentive payment</t>
  </si>
  <si>
    <t>NM1</t>
  </si>
  <si>
    <t>Pest Management - incentive payment</t>
  </si>
  <si>
    <t>PM1</t>
  </si>
  <si>
    <t>Plastic Cover (for waste field storage)</t>
  </si>
  <si>
    <t>sq.ft.</t>
  </si>
  <si>
    <t>CW1</t>
  </si>
  <si>
    <t>Post 3 1/2" X 6' treated</t>
  </si>
  <si>
    <t>PT1</t>
  </si>
  <si>
    <t>Rip-Rap</t>
  </si>
  <si>
    <t>ton</t>
  </si>
  <si>
    <t>RR1</t>
  </si>
  <si>
    <t>Rip-Rap with Gabion</t>
  </si>
  <si>
    <t>RR2</t>
  </si>
  <si>
    <t>Sand</t>
  </si>
  <si>
    <t>SN1</t>
  </si>
  <si>
    <t>Stilling Basin 36" - installed</t>
  </si>
  <si>
    <t>ST1</t>
  </si>
  <si>
    <t>Stilling Basin 48" - installed</t>
  </si>
  <si>
    <t>ST2</t>
  </si>
  <si>
    <t>Well Decommissioning (4" well)</t>
  </si>
  <si>
    <t>lin.ft.</t>
  </si>
  <si>
    <t>WE1</t>
  </si>
  <si>
    <t>Well Decommissioning (6" well)</t>
  </si>
  <si>
    <t>WE2</t>
  </si>
  <si>
    <t>Streambank shaping -- &lt;5' bank height</t>
  </si>
  <si>
    <t>SS1</t>
  </si>
  <si>
    <t>Streambank shaping -- 5'-10'  bank height</t>
  </si>
  <si>
    <t>SS2</t>
  </si>
  <si>
    <t>Streambank shaping -- 10'-15' bank height</t>
  </si>
  <si>
    <t>SS3</t>
  </si>
  <si>
    <t>Water Bars (forest erosion)</t>
  </si>
  <si>
    <t>WB1</t>
  </si>
  <si>
    <t>Orchardgrass-15 lbs./ac., s.b. prep., planting</t>
  </si>
  <si>
    <t>OR1</t>
  </si>
  <si>
    <t>Orchardgrass-15 lbs./W.Clover-3 lbs./ac., s.b. prep., planting</t>
  </si>
  <si>
    <t>OC1</t>
  </si>
  <si>
    <t>NG5</t>
  </si>
  <si>
    <t>NG1</t>
  </si>
  <si>
    <t>NG2</t>
  </si>
  <si>
    <t>NG3</t>
  </si>
  <si>
    <t>NG4</t>
  </si>
  <si>
    <t>NG6</t>
  </si>
  <si>
    <t>Red Clover-8lbs./ac., overseeded</t>
  </si>
  <si>
    <t>RC1</t>
  </si>
  <si>
    <t>White Clover-3lbs./ac., overseeded</t>
  </si>
  <si>
    <t>WC2</t>
  </si>
  <si>
    <t>Crimson Clover-25 lbs./ac., overseeded</t>
  </si>
  <si>
    <t>CR2</t>
  </si>
  <si>
    <t>SB1</t>
  </si>
  <si>
    <t>Nitrogen</t>
  </si>
  <si>
    <t>Phosphorous</t>
  </si>
  <si>
    <t>NI1</t>
  </si>
  <si>
    <t>PH1</t>
  </si>
  <si>
    <t>Potassium</t>
  </si>
  <si>
    <t>PO1</t>
  </si>
  <si>
    <t>Fertilizer--60N-60P-60 (estimate only)</t>
  </si>
  <si>
    <t>FZ1</t>
  </si>
  <si>
    <t>Fertilizer--0N-60P-60K (estimate only)</t>
  </si>
  <si>
    <t>FZ2</t>
  </si>
  <si>
    <t>Fertilizer--40N-90P-180K (alfalfa-estimate only)</t>
  </si>
  <si>
    <t>FZ3</t>
  </si>
  <si>
    <t>Fertilizer-30N-120P-120K (estimate only)</t>
  </si>
  <si>
    <t>FZ4</t>
  </si>
  <si>
    <t>Fertilizer-60N-80P-80K (estimate only)</t>
  </si>
  <si>
    <t>FZ5</t>
  </si>
  <si>
    <t>Fertilizer-Broiler Litter</t>
  </si>
  <si>
    <t>FZ6</t>
  </si>
  <si>
    <t>Fertilizer-Layer Litter</t>
  </si>
  <si>
    <t>FZ7</t>
  </si>
  <si>
    <t>Lime</t>
  </si>
  <si>
    <t>LM1</t>
  </si>
  <si>
    <t>Sod--in place</t>
  </si>
  <si>
    <t>SO1</t>
  </si>
  <si>
    <t>GM1</t>
  </si>
  <si>
    <t>Cover and Green Manure Crop--Oats, planted</t>
  </si>
  <si>
    <t>Cover and Green Manure Crop--Rye, planted</t>
  </si>
  <si>
    <t>GM2</t>
  </si>
  <si>
    <t>Cover and Green Manure Crop--Wheat, planted</t>
  </si>
  <si>
    <t>GM3</t>
  </si>
  <si>
    <t>Composter (stand alone)</t>
  </si>
  <si>
    <t>CP1</t>
  </si>
  <si>
    <t>Composter (attached to drystack)</t>
  </si>
  <si>
    <t>CP2</t>
  </si>
  <si>
    <t>Composter (within an existing building)</t>
  </si>
  <si>
    <t>CP3</t>
  </si>
  <si>
    <t>Long Stem Thermometer</t>
  </si>
  <si>
    <t>LT1</t>
  </si>
  <si>
    <t>Dairy Drystack--concrete floor and wood push walls</t>
  </si>
  <si>
    <t>DD1</t>
  </si>
  <si>
    <t>Incinerator (100 lbs. or less -- installed)</t>
  </si>
  <si>
    <t>IS1</t>
  </si>
  <si>
    <t>IM1</t>
  </si>
  <si>
    <t>IL1</t>
  </si>
  <si>
    <t>IXL1</t>
  </si>
  <si>
    <t>Incinerator After Burner (small--installed)</t>
  </si>
  <si>
    <t>IAB1</t>
  </si>
  <si>
    <t>Incinerator After Burner (Large--installed)</t>
  </si>
  <si>
    <t>IAB2</t>
  </si>
  <si>
    <t>Lagoon Renovation--irrigation on land (incentive payment)</t>
  </si>
  <si>
    <t>LR1</t>
  </si>
  <si>
    <t>Lagoon Renov./Closeout--Excavation, handling, spreading</t>
  </si>
  <si>
    <t>cu.yd</t>
  </si>
  <si>
    <t>LR2</t>
  </si>
  <si>
    <t>Lagoon Renovation--Honey Wagon</t>
  </si>
  <si>
    <t>1000/gal</t>
  </si>
  <si>
    <t>LR3</t>
  </si>
  <si>
    <t>Cover/Building</t>
  </si>
  <si>
    <t>CO1</t>
  </si>
  <si>
    <t>Poultry Drystack/Composter--concrete floor-composter,wood wall</t>
  </si>
  <si>
    <t>DC1</t>
  </si>
  <si>
    <t>Poultry Drystack/Composter--concrete floor-composter,no  wall</t>
  </si>
  <si>
    <t>DC2</t>
  </si>
  <si>
    <t>Poultry Drystack/Composter--concrete floor all, wood wall</t>
  </si>
  <si>
    <t>DC3</t>
  </si>
  <si>
    <t>Poultry Drystack--dirt floor, no push walls</t>
  </si>
  <si>
    <t>DC5</t>
  </si>
  <si>
    <t>Poultry Drystack/Composter-concrete floor all, concrete walls</t>
  </si>
  <si>
    <t>DC4</t>
  </si>
  <si>
    <t>Poultry Drystack--dirt floor, wood push walls</t>
  </si>
  <si>
    <t>DC6</t>
  </si>
  <si>
    <t>Poultry Drystack--concrete floor, wood push walls</t>
  </si>
  <si>
    <t>DC7</t>
  </si>
  <si>
    <t>Poultry Mortality Freezer (20K-100K birds)-incentive payments</t>
  </si>
  <si>
    <t>PF1</t>
  </si>
  <si>
    <t>Poultry Mortality Freezer (101K - 200K birds)-incentive payments</t>
  </si>
  <si>
    <t>PF2</t>
  </si>
  <si>
    <t>Poultry Mortality Freezer (201K birds and above)-incentive payment</t>
  </si>
  <si>
    <t>PF3</t>
  </si>
  <si>
    <t>Solid Separator (Mechanical)--Medium installed</t>
  </si>
  <si>
    <t>SM1</t>
  </si>
  <si>
    <t>Solid Separator (Mechanical)--Large installed</t>
  </si>
  <si>
    <t>SM2</t>
  </si>
  <si>
    <t>Solid Separator (concrete)--Concrete</t>
  </si>
  <si>
    <t>SC1</t>
  </si>
  <si>
    <t>Solid Separator (concrete)--Reinforcement Steel</t>
  </si>
  <si>
    <t>SC2</t>
  </si>
  <si>
    <t>Solid Separator (concrete)--Treated Lumber</t>
  </si>
  <si>
    <t>SC3</t>
  </si>
  <si>
    <t>Wastewater Irrigation--&lt;30 Acres applied (incentive payment)</t>
  </si>
  <si>
    <t>WI1</t>
  </si>
  <si>
    <t>Wastewater Irrigation--30-100 Acres applied (incentive payment)</t>
  </si>
  <si>
    <t>WI2</t>
  </si>
  <si>
    <t>Wastewater Irrigation--100+ Acres applied (incentive payment)</t>
  </si>
  <si>
    <t>WI3</t>
  </si>
  <si>
    <t>Manure Pipe Cradle (Wood Support)</t>
  </si>
  <si>
    <t>SU1</t>
  </si>
  <si>
    <t>Guttering--in place</t>
  </si>
  <si>
    <t>GU1</t>
  </si>
  <si>
    <t>FN1</t>
  </si>
  <si>
    <t>FN2</t>
  </si>
  <si>
    <t>FN3</t>
  </si>
  <si>
    <t>FN4</t>
  </si>
  <si>
    <t>FN5</t>
  </si>
  <si>
    <t>FN6</t>
  </si>
  <si>
    <t>FN7</t>
  </si>
  <si>
    <t>Fence--Hog wire, 1 strand barb, 10' spacing post, installed</t>
  </si>
  <si>
    <t>FN8</t>
  </si>
  <si>
    <t>Power Fence Energizer--1-2 miles range</t>
  </si>
  <si>
    <t>PE2</t>
  </si>
  <si>
    <t>Power Fence Energizer--2-20 miles range</t>
  </si>
  <si>
    <t>PE3</t>
  </si>
  <si>
    <t>Power Fence Energizer--Battery powered</t>
  </si>
  <si>
    <t>Power Fence Solar Power Energizer--up to 10 miles</t>
  </si>
  <si>
    <t>PE4</t>
  </si>
  <si>
    <t>Power Fence Solar Power Energizer--10+ miles</t>
  </si>
  <si>
    <t>PE5</t>
  </si>
  <si>
    <t>GT1</t>
  </si>
  <si>
    <t>GT2</t>
  </si>
  <si>
    <t>GT3</t>
  </si>
  <si>
    <t>Electrified Chains (stream crossing)</t>
  </si>
  <si>
    <t>EC1</t>
  </si>
  <si>
    <t>System:</t>
  </si>
  <si>
    <t>Subtotal Fertilizer and Lime:</t>
  </si>
  <si>
    <t>Water</t>
  </si>
  <si>
    <t>Supply</t>
  </si>
  <si>
    <t>Worksheet for Calculating Forestry and Wildlife Costs</t>
  </si>
  <si>
    <t>Worksheet for Calculating Pasture Costs</t>
  </si>
  <si>
    <t>Worksheet for Calculating Waste Management Practice Costs</t>
  </si>
  <si>
    <t>Release Following Planting</t>
  </si>
  <si>
    <t xml:space="preserve">Subtotal Fence: </t>
  </si>
  <si>
    <t>Subtotal Water Supply:</t>
  </si>
  <si>
    <t>xxxxxx</t>
  </si>
  <si>
    <t>PB1</t>
  </si>
  <si>
    <t>GR2</t>
  </si>
  <si>
    <r>
      <t>POSSIBLE COST SHARE PERCENTAGE</t>
    </r>
    <r>
      <rPr>
        <b/>
        <sz val="12"/>
        <rFont val="Arial"/>
        <family val="2"/>
      </rPr>
      <t>=</t>
    </r>
  </si>
  <si>
    <t>PARTICIPANT'S COST</t>
  </si>
  <si>
    <t>POSSIBLE COST SHARE PERCENTAGE=</t>
  </si>
  <si>
    <t>PARTICIPANT'S SHARE</t>
  </si>
  <si>
    <t>Subtotal Earthmoving:</t>
  </si>
  <si>
    <t>N/A</t>
  </si>
  <si>
    <t xml:space="preserve">INSTRUCTIONS </t>
  </si>
  <si>
    <t>INSTRUCTIONS</t>
  </si>
  <si>
    <t>Appurtenances</t>
  </si>
  <si>
    <t>Type of Practice</t>
  </si>
  <si>
    <t>Total Cost</t>
  </si>
  <si>
    <t>Structural</t>
  </si>
  <si>
    <t>Pasture</t>
  </si>
  <si>
    <t>Forest/Wildlife</t>
  </si>
  <si>
    <t>Total Cost of Practices</t>
  </si>
  <si>
    <t>SUMMARY OF COST OF CONSERVATION PRACTICES</t>
  </si>
  <si>
    <t>Cropland</t>
  </si>
  <si>
    <t>PARTICIPANT'S SHARE of Cost-Shared Items</t>
  </si>
  <si>
    <t>POSSIBLE INCENTIVE PAYMENTS (Hand Calculate)</t>
  </si>
  <si>
    <t>POSSIBLE INCENTIVE PAYMENTS</t>
  </si>
  <si>
    <t>INCENTIVE PAYMENTS</t>
  </si>
  <si>
    <t>Incentive Payments</t>
  </si>
  <si>
    <t>Subtotal Incentive Payments</t>
  </si>
  <si>
    <t xml:space="preserve">POSSIBLE INCENTIVE PAYMENTS </t>
  </si>
  <si>
    <t>Worksheet for Calculating Cropland Costs</t>
  </si>
  <si>
    <t>Dallisgrass-10lbs., no-till drilled</t>
  </si>
  <si>
    <t>Fungus Friendly Fescue-25 lbs./ac., s.b. prep, planting</t>
  </si>
  <si>
    <t>Fungus Friendly Fescue-25 lbs./ac., no-till drilled</t>
  </si>
  <si>
    <t>FS6</t>
  </si>
  <si>
    <t>FF Fescue-25 lbs./ac.,W. Clover-3 lbs./ac. No-till drilled</t>
  </si>
  <si>
    <t>FC2</t>
  </si>
  <si>
    <t>Orchardgrass-15 lbs./ac., no-till drilled</t>
  </si>
  <si>
    <t>OR3</t>
  </si>
  <si>
    <t>DL2</t>
  </si>
  <si>
    <t>FS7</t>
  </si>
  <si>
    <t>GeoCell 6"</t>
  </si>
  <si>
    <t>GC2</t>
  </si>
  <si>
    <t>GeoCell 8"</t>
  </si>
  <si>
    <t>GC3</t>
  </si>
  <si>
    <t>Silt Fence (24" high-installed)</t>
  </si>
  <si>
    <t>SF1</t>
  </si>
  <si>
    <t>Silt Fence (36" high-installed)</t>
  </si>
  <si>
    <t>SF2</t>
  </si>
  <si>
    <t>Non-commercial Thinning of Pine Forest</t>
  </si>
  <si>
    <t>Permanent Firebreak (clearing only)</t>
  </si>
  <si>
    <t>Prescribed Burn (Management)</t>
  </si>
  <si>
    <t>Pruning</t>
  </si>
  <si>
    <t>Release of Desirable Seedlings and Young Trees</t>
  </si>
  <si>
    <t>Chainsaw Felling</t>
  </si>
  <si>
    <t>Year #1</t>
  </si>
  <si>
    <t>Year #2</t>
  </si>
  <si>
    <t>Year #3</t>
  </si>
  <si>
    <t>Year #4</t>
  </si>
  <si>
    <t>Year #5</t>
  </si>
  <si>
    <t>Grand Total</t>
  </si>
  <si>
    <t>Total Participants Share</t>
  </si>
  <si>
    <t xml:space="preserve">  Completion Schedule &amp;</t>
  </si>
  <si>
    <t xml:space="preserve">             Estimated Cost-Share By Year</t>
  </si>
  <si>
    <t>Total Cost Share By Year</t>
  </si>
  <si>
    <t>Total Contract Cost-Share</t>
  </si>
  <si>
    <t>Certification of Participant:</t>
  </si>
  <si>
    <t>Signiture</t>
  </si>
  <si>
    <t xml:space="preserve">Signiture </t>
  </si>
  <si>
    <t>Date</t>
  </si>
  <si>
    <t>Relevant Official Signitures</t>
  </si>
  <si>
    <t>District Conservationist</t>
  </si>
  <si>
    <t>Conservation District</t>
  </si>
  <si>
    <t>Other Adminstering Agency</t>
  </si>
  <si>
    <t>Grading and Shaping  (1 hr./ac.)</t>
  </si>
  <si>
    <t>GS9</t>
  </si>
  <si>
    <t>Terrace -- broad base</t>
  </si>
  <si>
    <t>TS2</t>
  </si>
  <si>
    <t>30" Corrugated plastic pipe system</t>
  </si>
  <si>
    <t>PC11</t>
  </si>
  <si>
    <t>36" Corrugated plastic pipe system</t>
  </si>
  <si>
    <t>PC12</t>
  </si>
  <si>
    <t>42" Corrugated plastic pipe system</t>
  </si>
  <si>
    <t>PC13</t>
  </si>
  <si>
    <t>30" Aluminum</t>
  </si>
  <si>
    <t>36" Aluminum</t>
  </si>
  <si>
    <t>Flashboard system - 30" (includes 2' pipe)</t>
  </si>
  <si>
    <t>Flashboard system - 36" (2' stub)</t>
  </si>
  <si>
    <t>Flashboard system - 42" (2' stub)</t>
  </si>
  <si>
    <t>Flashboard system - 48" (2' stub)</t>
  </si>
  <si>
    <t>Well 4" Casing (PVC)</t>
  </si>
  <si>
    <t>Well 4" Casing (Steel)</t>
  </si>
  <si>
    <t>WD7</t>
  </si>
  <si>
    <t>Well pump (4 Hp submersible, installed)</t>
  </si>
  <si>
    <t>WP8</t>
  </si>
  <si>
    <t>Well pump (5 Hp submersible, installed)</t>
  </si>
  <si>
    <t>WP9</t>
  </si>
  <si>
    <t>Service Line to Well Pump (if not furnished by company)</t>
  </si>
  <si>
    <t>WP15</t>
  </si>
  <si>
    <t>Common Bermudagrass-5lbs., no-till drilled</t>
  </si>
  <si>
    <t>Cheyenne Bermudagrass-5lbs., s.b. prep., planting</t>
  </si>
  <si>
    <t>Cheyenne Bermudagrass-5lbs., no-till drilled</t>
  </si>
  <si>
    <t>CB2</t>
  </si>
  <si>
    <t>Tifton 9 Bahiagrass-20lbs., no-till drilled</t>
  </si>
  <si>
    <t>FF Fescue-17lbs./Orchardgrass-10lbs., no-till drilled</t>
  </si>
  <si>
    <t>FF Fescue-17lbs./Orchard.-10lbs., W. Clover-3lbs., s.b. prep., planting</t>
  </si>
  <si>
    <t>FF Fescue-17lbs./Orchardgrass-10lbs., s.b. prep.,planting</t>
  </si>
  <si>
    <t>FF Fescue-17lbs./Orchard.-10lbs., W. Clover-3lbs., no-till drilled</t>
  </si>
  <si>
    <t>Fungus Friendly Fescue-25 lbs./W.Clover-3 lbs./ac.., no-till drilled</t>
  </si>
  <si>
    <t>FS10</t>
  </si>
  <si>
    <t>Fungus Friendly Fescue-25 lbs./W.Clover-3 lbs./ac.., s.b. prep. Planting</t>
  </si>
  <si>
    <t>FS9</t>
  </si>
  <si>
    <t>BM2</t>
  </si>
  <si>
    <t>T9B2</t>
  </si>
  <si>
    <t>FS8</t>
  </si>
  <si>
    <t>Hybrid Bermudagrass- s.b. prep, sprigged</t>
  </si>
  <si>
    <t>HB1</t>
  </si>
  <si>
    <t>Hybrid Bermudagrass- s.b. prep, broadcast</t>
  </si>
  <si>
    <t>Orchardgrass-15 lbs./W.Clover-3 lbs./ac., no-till drilled</t>
  </si>
  <si>
    <t>OC2</t>
  </si>
  <si>
    <t>OR5</t>
  </si>
  <si>
    <t>Orchardgrass-10 lbs./Dallisgrass-7 lbs./ac., s.b. prep., planting</t>
  </si>
  <si>
    <t>OR4</t>
  </si>
  <si>
    <t>Orchardgrass-10 lbs./Dallisgrass-7 lbs./ac., no-till drilled</t>
  </si>
  <si>
    <t>Native Grass Mix 1 Pasture--1 grass, s.b. prep, planting</t>
  </si>
  <si>
    <t>Native Grass Mix 2 Pasture--2 grasses, s.b. prep, planting</t>
  </si>
  <si>
    <t>Native Grass Mix 4 Pasture--4 grasses, s.b. prep, planting</t>
  </si>
  <si>
    <t>Native Grass Mix 3 Pasture--3 grasses, s.b., prep,planting</t>
  </si>
  <si>
    <t>Native Grass Mix 5 Wildlife-- 1 grass, s.b. prep, planting</t>
  </si>
  <si>
    <t>Native Grass Mix 6 Wildlife-- 2 grasses, s.b. prep, planting</t>
  </si>
  <si>
    <t>Native Grass Mix 7 Wildlife-- 3 grasses, s.b. prep, planting</t>
  </si>
  <si>
    <t>NG7</t>
  </si>
  <si>
    <t>Native Grass Mix 8 Wildlife-- 4 grasses, s.b. prep, planting</t>
  </si>
  <si>
    <t>NG8</t>
  </si>
  <si>
    <t>Seedbed preparation--added for hired-out</t>
  </si>
  <si>
    <t>No-till Herbicide</t>
  </si>
  <si>
    <t>NHB1</t>
  </si>
  <si>
    <t>Incinerator (101-300 lbs.  -- installed)</t>
  </si>
  <si>
    <t>Incinerator (301--500 lbs.--installed)</t>
  </si>
  <si>
    <t>Incinerator (501+ lbs.-- installed)</t>
  </si>
  <si>
    <t>Lagoon Renovation--Irrigation on land (Incentive Payment)</t>
  </si>
  <si>
    <t>Poultry Mortality Freezer (20K-100K birds) Purchase</t>
  </si>
  <si>
    <t>PF4</t>
  </si>
  <si>
    <t>Conservation Tillage Planting-(High Residue-50%+)</t>
  </si>
  <si>
    <t>CT3</t>
  </si>
  <si>
    <t>Conservation Crop Rotation (Sod Based)</t>
  </si>
  <si>
    <t>GB1</t>
  </si>
  <si>
    <t>Prescribed Burn (Release)</t>
  </si>
  <si>
    <t>NA</t>
  </si>
  <si>
    <t>S11</t>
  </si>
  <si>
    <t>Regal Ladino Clover-5 lbs./ac., seed only</t>
  </si>
  <si>
    <t>Ragland Ladino Clover-6 lbs./ac., seed only</t>
  </si>
  <si>
    <t>Seedbed preparation--Chisel, 2 diskings, planting (personal)</t>
  </si>
  <si>
    <t>SB2</t>
  </si>
  <si>
    <t>SB3</t>
  </si>
  <si>
    <t>Seedbed preparation--Chisel, 2 diskings, planting (contract</t>
  </si>
  <si>
    <t>Lime (1 ton/ac. Rate)</t>
  </si>
  <si>
    <t>LM2</t>
  </si>
  <si>
    <t>Lime (2 tons/ac. Rate)</t>
  </si>
  <si>
    <t>LM3</t>
  </si>
  <si>
    <t>Lime (3 tons/ac. Rate)</t>
  </si>
  <si>
    <t>LM4</t>
  </si>
  <si>
    <t>Cover and Green Manure Crop--Oats</t>
  </si>
  <si>
    <t>Cover and Green Manure Crop--Rye</t>
  </si>
  <si>
    <t>Cover and Green Manure Crop--Wheat</t>
  </si>
  <si>
    <t>Herbicide-pre or post competition control</t>
  </si>
  <si>
    <t>HE1</t>
  </si>
  <si>
    <t>Pensacola Bahia</t>
  </si>
  <si>
    <t>VE1</t>
  </si>
  <si>
    <t>VE2</t>
  </si>
  <si>
    <t>Tif9 Bahia</t>
  </si>
  <si>
    <t>VE3</t>
  </si>
  <si>
    <t>Common Bermuda</t>
  </si>
  <si>
    <t>Fungus Free Fescue</t>
  </si>
  <si>
    <t>VE4</t>
  </si>
  <si>
    <t>VE5</t>
  </si>
  <si>
    <t>VE6</t>
  </si>
  <si>
    <t>VE7</t>
  </si>
  <si>
    <t>Fungus Friendly Fescue</t>
  </si>
  <si>
    <t>Orchardgrass</t>
  </si>
  <si>
    <t>Dallisgrass</t>
  </si>
  <si>
    <t xml:space="preserve">Johnsongrass </t>
  </si>
  <si>
    <t>Cheyenne Bermuda</t>
  </si>
  <si>
    <t>Switchgrass</t>
  </si>
  <si>
    <t>lbs./pls</t>
  </si>
  <si>
    <t>VE8</t>
  </si>
  <si>
    <t>VE9</t>
  </si>
  <si>
    <t>VE10</t>
  </si>
  <si>
    <t>VE11</t>
  </si>
  <si>
    <t>VE12</t>
  </si>
  <si>
    <t>VE13</t>
  </si>
  <si>
    <t>VE14</t>
  </si>
  <si>
    <t>VE15</t>
  </si>
  <si>
    <t>VE16</t>
  </si>
  <si>
    <t>VE17</t>
  </si>
  <si>
    <t>VE18</t>
  </si>
  <si>
    <t>VE19</t>
  </si>
  <si>
    <t>VE20</t>
  </si>
  <si>
    <t>VE21</t>
  </si>
  <si>
    <t>Indiangrass</t>
  </si>
  <si>
    <t>lbs</t>
  </si>
  <si>
    <t>Big Bluestem</t>
  </si>
  <si>
    <t>Side Oats Gramma</t>
  </si>
  <si>
    <t>Eastern Gamagrass</t>
  </si>
  <si>
    <t>Coastal Panicgrass</t>
  </si>
  <si>
    <t>White Clover</t>
  </si>
  <si>
    <t xml:space="preserve">Red Clover </t>
  </si>
  <si>
    <t xml:space="preserve">Crimson Clover </t>
  </si>
  <si>
    <t>Rye</t>
  </si>
  <si>
    <t>Oats</t>
  </si>
  <si>
    <t>Wheat</t>
  </si>
  <si>
    <t>FF Fescue-17lbs./Orchard-10lbs., W. Clover-3lbs., no till</t>
  </si>
  <si>
    <t>Gate--14' metal, Posts, Installed</t>
  </si>
  <si>
    <t>Gate--12' metal, Posts, Installed</t>
  </si>
  <si>
    <t>Gate--10' metal, Posts, Installed</t>
  </si>
  <si>
    <t>Swinging Electric Fence Gate</t>
  </si>
  <si>
    <t>GT4</t>
  </si>
  <si>
    <t>Fence--Hog wire, 2 strands barb, 10' spacing post, installed</t>
  </si>
  <si>
    <t>FN40</t>
  </si>
  <si>
    <t>Fence--1 strand HT power, 40' spacing fiberglass post, installed</t>
  </si>
  <si>
    <t>Fence--2 strands HT power, 40' spacing fiberglass post, installed</t>
  </si>
  <si>
    <t>Fence--3 strands HT power, 40' spacing fiberglass post, installed</t>
  </si>
  <si>
    <t>Fence--4 strands HT power, 20' spacing wood/steel post, installed</t>
  </si>
  <si>
    <t>Fence--3 strands barbed, 20' spacing steel post, no gates</t>
  </si>
  <si>
    <t>Fence--4 strands barbed, 20' spacing steel post, no gates</t>
  </si>
  <si>
    <t>Fence--4 strands barbed, 10' spacing steel post, no gates</t>
  </si>
  <si>
    <t>Fence--2 strands HT power, 50' spacing fiberglass post, installed</t>
  </si>
  <si>
    <t>FN34</t>
  </si>
  <si>
    <t>Fence--2 strands HT power, 20' spacing fiberglass post, installed</t>
  </si>
  <si>
    <t>FN32</t>
  </si>
  <si>
    <t>FN33</t>
  </si>
  <si>
    <t>Fence--2 strands HT power, 30' spacing fiberglass post, installed</t>
  </si>
  <si>
    <t>Fence--3 strands HT power, 50' spacing fiberglass post, installed</t>
  </si>
  <si>
    <t>FN37</t>
  </si>
  <si>
    <t>FN38</t>
  </si>
  <si>
    <t>FN39</t>
  </si>
  <si>
    <t>FN35</t>
  </si>
  <si>
    <t>FN36</t>
  </si>
  <si>
    <t>Fence--3 strands HT power, 30' spacing fiberglass post, installed</t>
  </si>
  <si>
    <t>Fence--3 strands HT power, 20' spacing fiberglass post, installed</t>
  </si>
  <si>
    <t>Fence--4 strands HT power, 30' spacing wood/steel post, installed</t>
  </si>
  <si>
    <t>Fence--4 strands HT power, 40' spacing wood/steel post, installed</t>
  </si>
  <si>
    <t>Fence--Contractor Installation (additional)</t>
  </si>
  <si>
    <t>FN31</t>
  </si>
  <si>
    <t>Fence--3 strands barbed, 30' spacing steel post, no gates</t>
  </si>
  <si>
    <t>Fence--3 strands barbed, 40' spacing steel post, no gates</t>
  </si>
  <si>
    <t>Fence--3 strands barbed, 40' spacing wood post, no gates</t>
  </si>
  <si>
    <t>Fence--5 strands barbed, 10' spacing steel post, no gates</t>
  </si>
  <si>
    <t>FN15</t>
  </si>
  <si>
    <t>FN16</t>
  </si>
  <si>
    <t>Fence--5 strands barbed, 16.5' spacing steel post, no gates</t>
  </si>
  <si>
    <t>Fence--5 strands barbed, 20' spacing steel post, no gates</t>
  </si>
  <si>
    <t>FN17</t>
  </si>
  <si>
    <t>Fence--5 strands barbed, 30' spacing steel post, no gates</t>
  </si>
  <si>
    <t>FN18</t>
  </si>
  <si>
    <t>Fence--4 strands barbed, 16.5' spacing steel post, no gates</t>
  </si>
  <si>
    <t>FN9</t>
  </si>
  <si>
    <t>Fence--4 strands barbed, 30' spacing steel post, no gates</t>
  </si>
  <si>
    <t>FN10</t>
  </si>
  <si>
    <t>Fence--4 strands barbed, 40' spacing steel post, no gates</t>
  </si>
  <si>
    <t>FN11</t>
  </si>
  <si>
    <t>Fence--3 strands barbed, 16.5' spacing steel post, no gates</t>
  </si>
  <si>
    <t>FN12</t>
  </si>
  <si>
    <t>FN13</t>
  </si>
  <si>
    <t>FN14</t>
  </si>
  <si>
    <t>Wood Post--Barbed Wire</t>
  </si>
  <si>
    <t>Fence--5 strands barbed, 10' spacing wood post, no gates</t>
  </si>
  <si>
    <t>FN19</t>
  </si>
  <si>
    <t>Fence--5 strands barbed, 16.5' spacing wood post, no gates</t>
  </si>
  <si>
    <t>FN20</t>
  </si>
  <si>
    <t>Fence--5 strands barbed, 20' spacing wood post, no gates</t>
  </si>
  <si>
    <t>FN21</t>
  </si>
  <si>
    <t>Fence--5 strands barbed, 30' spacing wood post, no gates</t>
  </si>
  <si>
    <t>FN22</t>
  </si>
  <si>
    <t>Fence--4 strands barbed, 10' spacing wood post, no gates</t>
  </si>
  <si>
    <t>Fence--4 strands barbed, 16.5' spacing wood post, no gates</t>
  </si>
  <si>
    <t>Fence--4 strands barbed, 20' spacing wood post, no gates</t>
  </si>
  <si>
    <t>Fence--4 strands barbed, 30' spacing wood post, no gates</t>
  </si>
  <si>
    <t>Fence--4 strands barbed, 40' spacing wood post, no gates</t>
  </si>
  <si>
    <t>Fence--3 strands barbed, 16.5' spacing wood post, no gates</t>
  </si>
  <si>
    <t>Fence--3 strands barbed, 20' spacing wood post, no gates</t>
  </si>
  <si>
    <t>Fence--3 strands barbed, 30' spacing wood post, no gates</t>
  </si>
  <si>
    <t>FN23</t>
  </si>
  <si>
    <t>FN24</t>
  </si>
  <si>
    <t>FN25</t>
  </si>
  <si>
    <t>FN26</t>
  </si>
  <si>
    <t>FN27</t>
  </si>
  <si>
    <t>FN28</t>
  </si>
  <si>
    <t>FN29</t>
  </si>
  <si>
    <t>FN30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</si>
</sst>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0.0"/>
    <numFmt numFmtId="167" formatCode="&quot;$&quot;#,##0"/>
    <numFmt numFmtId="168" formatCode="#\ ??/100"/>
    <numFmt numFmtId="169" formatCode="#,##0.0"/>
  </numFmts>
  <fonts count="8">
    <font>
      <sz val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64" fontId="4" fillId="0" borderId="16" xfId="0" applyNumberFormat="1" applyFont="1" applyBorder="1" applyAlignment="1" quotePrefix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4" fillId="3" borderId="21" xfId="0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6" xfId="0" applyNumberFormat="1" applyFont="1" applyBorder="1" applyAlignment="1" quotePrefix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5" borderId="23" xfId="0" applyFont="1" applyFill="1" applyBorder="1" applyAlignment="1" applyProtection="1">
      <alignment/>
      <protection locked="0"/>
    </xf>
    <xf numFmtId="7" fontId="0" fillId="5" borderId="5" xfId="0" applyNumberFormat="1" applyFont="1" applyFill="1" applyBorder="1" applyAlignment="1" applyProtection="1">
      <alignment horizontal="center"/>
      <protection locked="0"/>
    </xf>
    <xf numFmtId="0" fontId="0" fillId="5" borderId="24" xfId="0" applyFont="1" applyFill="1" applyBorder="1" applyAlignment="1" applyProtection="1">
      <alignment/>
      <protection locked="0"/>
    </xf>
    <xf numFmtId="7" fontId="0" fillId="5" borderId="16" xfId="0" applyNumberFormat="1" applyFont="1" applyFill="1" applyBorder="1" applyAlignment="1" applyProtection="1">
      <alignment horizontal="center"/>
      <protection locked="0"/>
    </xf>
    <xf numFmtId="0" fontId="0" fillId="5" borderId="16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7" fontId="0" fillId="5" borderId="26" xfId="0" applyNumberFormat="1" applyFont="1" applyFill="1" applyBorder="1" applyAlignment="1" applyProtection="1">
      <alignment horizontal="center"/>
      <protection locked="0"/>
    </xf>
    <xf numFmtId="0" fontId="0" fillId="5" borderId="1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/>
      <protection locked="0"/>
    </xf>
    <xf numFmtId="7" fontId="0" fillId="5" borderId="24" xfId="0" applyNumberFormat="1" applyFont="1" applyFill="1" applyBorder="1" applyAlignment="1" applyProtection="1">
      <alignment horizontal="center"/>
      <protection locked="0"/>
    </xf>
    <xf numFmtId="0" fontId="0" fillId="5" borderId="27" xfId="0" applyFont="1" applyFill="1" applyBorder="1" applyAlignment="1" applyProtection="1">
      <alignment horizontal="left"/>
      <protection locked="0"/>
    </xf>
    <xf numFmtId="164" fontId="0" fillId="5" borderId="16" xfId="0" applyNumberFormat="1" applyFont="1" applyFill="1" applyBorder="1" applyAlignment="1" applyProtection="1">
      <alignment horizontal="center"/>
      <protection locked="0"/>
    </xf>
    <xf numFmtId="0" fontId="0" fillId="5" borderId="16" xfId="0" applyFont="1" applyFill="1" applyBorder="1" applyAlignment="1" applyProtection="1">
      <alignment horizontal="left"/>
      <protection locked="0"/>
    </xf>
    <xf numFmtId="0" fontId="0" fillId="5" borderId="5" xfId="0" applyFont="1" applyFill="1" applyBorder="1" applyAlignment="1" applyProtection="1">
      <alignment horizontal="left"/>
      <protection locked="0"/>
    </xf>
    <xf numFmtId="7" fontId="0" fillId="5" borderId="28" xfId="0" applyNumberFormat="1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 horizontal="left"/>
      <protection locked="0"/>
    </xf>
    <xf numFmtId="7" fontId="0" fillId="5" borderId="29" xfId="0" applyNumberFormat="1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 horizontal="left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28" xfId="0" applyFont="1" applyFill="1" applyBorder="1" applyAlignment="1" applyProtection="1">
      <alignment horizontal="left"/>
      <protection locked="0"/>
    </xf>
    <xf numFmtId="7" fontId="0" fillId="5" borderId="25" xfId="0" applyNumberFormat="1" applyFont="1" applyFill="1" applyBorder="1" applyAlignment="1" applyProtection="1">
      <alignment horizontal="center"/>
      <protection locked="0"/>
    </xf>
    <xf numFmtId="7" fontId="0" fillId="5" borderId="27" xfId="0" applyNumberFormat="1" applyFont="1" applyFill="1" applyBorder="1" applyAlignment="1" applyProtection="1">
      <alignment horizontal="center"/>
      <protection locked="0"/>
    </xf>
    <xf numFmtId="7" fontId="0" fillId="5" borderId="24" xfId="0" applyNumberFormat="1" applyFont="1" applyFill="1" applyBorder="1" applyAlignment="1" applyProtection="1">
      <alignment horizontal="left"/>
      <protection locked="0"/>
    </xf>
    <xf numFmtId="7" fontId="0" fillId="5" borderId="23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0" fillId="3" borderId="16" xfId="0" applyNumberFormat="1" applyFill="1" applyBorder="1" applyAlignment="1" applyProtection="1">
      <alignment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7" fontId="1" fillId="6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7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7" fontId="0" fillId="0" borderId="1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7" fontId="0" fillId="0" borderId="29" xfId="0" applyNumberFormat="1" applyFont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14" fontId="3" fillId="0" borderId="14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164" fontId="4" fillId="0" borderId="16" xfId="0" applyNumberFormat="1" applyFont="1" applyBorder="1" applyAlignment="1" applyProtection="1" quotePrefix="1">
      <alignment horizontal="center"/>
      <protection/>
    </xf>
    <xf numFmtId="164" fontId="4" fillId="4" borderId="17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164" fontId="3" fillId="4" borderId="2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center"/>
      <protection/>
    </xf>
    <xf numFmtId="1" fontId="3" fillId="2" borderId="8" xfId="0" applyNumberFormat="1" applyFont="1" applyFill="1" applyBorder="1" applyAlignment="1" applyProtection="1">
      <alignment horizontal="center"/>
      <protection/>
    </xf>
    <xf numFmtId="2" fontId="3" fillId="2" borderId="9" xfId="0" applyNumberFormat="1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 horizontal="center"/>
      <protection/>
    </xf>
    <xf numFmtId="164" fontId="3" fillId="2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3" fillId="2" borderId="11" xfId="0" applyFont="1" applyFill="1" applyBorder="1" applyAlignment="1" applyProtection="1">
      <alignment horizontal="center"/>
      <protection/>
    </xf>
    <xf numFmtId="1" fontId="3" fillId="2" borderId="5" xfId="0" applyNumberFormat="1" applyFont="1" applyFill="1" applyBorder="1" applyAlignment="1" applyProtection="1">
      <alignment horizontal="center"/>
      <protection/>
    </xf>
    <xf numFmtId="2" fontId="3" fillId="2" borderId="22" xfId="0" applyNumberFormat="1" applyFont="1" applyFill="1" applyBorder="1" applyAlignment="1" applyProtection="1">
      <alignment horizontal="center"/>
      <protection/>
    </xf>
    <xf numFmtId="164" fontId="3" fillId="2" borderId="22" xfId="0" applyNumberFormat="1" applyFont="1" applyFill="1" applyBorder="1" applyAlignment="1" applyProtection="1">
      <alignment horizontal="center"/>
      <protection/>
    </xf>
    <xf numFmtId="164" fontId="3" fillId="2" borderId="12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4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4" xfId="0" applyFont="1" applyBorder="1" applyAlignment="1">
      <alignment/>
    </xf>
    <xf numFmtId="0" fontId="4" fillId="0" borderId="25" xfId="0" applyNumberFormat="1" applyFont="1" applyBorder="1" applyAlignment="1" quotePrefix="1">
      <alignment horizontal="center"/>
    </xf>
    <xf numFmtId="2" fontId="4" fillId="3" borderId="25" xfId="0" applyNumberFormat="1" applyFont="1" applyFill="1" applyBorder="1" applyAlignment="1" applyProtection="1">
      <alignment horizontal="center"/>
      <protection locked="0"/>
    </xf>
    <xf numFmtId="164" fontId="4" fillId="0" borderId="25" xfId="0" applyNumberFormat="1" applyFont="1" applyBorder="1" applyAlignment="1" quotePrefix="1">
      <alignment horizontal="center"/>
    </xf>
    <xf numFmtId="164" fontId="4" fillId="4" borderId="30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3" fillId="4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9" fontId="0" fillId="3" borderId="0" xfId="0" applyNumberFormat="1" applyFill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 horizontal="center"/>
      <protection/>
    </xf>
    <xf numFmtId="164" fontId="3" fillId="4" borderId="34" xfId="0" applyNumberFormat="1" applyFont="1" applyFill="1" applyBorder="1" applyAlignment="1" applyProtection="1">
      <alignment horizontal="center"/>
      <protection/>
    </xf>
    <xf numFmtId="0" fontId="0" fillId="5" borderId="16" xfId="0" applyFill="1" applyBorder="1" applyAlignment="1">
      <alignment/>
    </xf>
    <xf numFmtId="0" fontId="0" fillId="5" borderId="16" xfId="0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8" fontId="0" fillId="5" borderId="16" xfId="0" applyNumberFormat="1" applyFill="1" applyBorder="1" applyAlignment="1">
      <alignment horizontal="center"/>
    </xf>
    <xf numFmtId="0" fontId="4" fillId="3" borderId="13" xfId="0" applyFont="1" applyFill="1" applyBorder="1" applyAlignment="1" applyProtection="1">
      <alignment/>
      <protection locked="0"/>
    </xf>
    <xf numFmtId="0" fontId="4" fillId="3" borderId="3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3" fillId="7" borderId="13" xfId="0" applyFont="1" applyFill="1" applyBorder="1" applyAlignment="1" applyProtection="1">
      <alignment horizontal="center"/>
      <protection/>
    </xf>
    <xf numFmtId="0" fontId="3" fillId="7" borderId="37" xfId="0" applyFont="1" applyFill="1" applyBorder="1" applyAlignment="1" applyProtection="1">
      <alignment horizontal="center"/>
      <protection/>
    </xf>
    <xf numFmtId="0" fontId="3" fillId="7" borderId="13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7" fontId="0" fillId="0" borderId="24" xfId="0" applyNumberFormat="1" applyFont="1" applyBorder="1" applyAlignment="1" applyProtection="1">
      <alignment horizontal="left"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62"/>
  <sheetViews>
    <sheetView tabSelected="1" zoomScale="85" zoomScaleNormal="85" workbookViewId="0" topLeftCell="A1">
      <selection activeCell="F10" sqref="F10:F58"/>
    </sheetView>
  </sheetViews>
  <sheetFormatPr defaultColWidth="8.88671875" defaultRowHeight="15"/>
  <cols>
    <col min="1" max="1" width="40.77734375" style="0" customWidth="1"/>
    <col min="2" max="2" width="6.77734375" style="0" customWidth="1"/>
    <col min="3" max="3" width="8.77734375" style="0" customWidth="1"/>
    <col min="4" max="4" width="7.77734375" style="0" customWidth="1"/>
    <col min="5" max="5" width="10.77734375" style="0" customWidth="1"/>
    <col min="6" max="6" width="8.88671875" style="0" hidden="1" customWidth="1"/>
    <col min="7" max="7" width="6.77734375" style="0" customWidth="1"/>
  </cols>
  <sheetData>
    <row r="1" spans="1:7" ht="16.5" thickBot="1">
      <c r="A1" s="179" t="s">
        <v>663</v>
      </c>
      <c r="B1" s="179"/>
      <c r="C1" s="179"/>
      <c r="D1" s="179"/>
      <c r="E1" s="179"/>
      <c r="F1" s="95"/>
      <c r="G1" s="95"/>
    </row>
    <row r="2" spans="1:7" ht="15.75" thickBot="1">
      <c r="A2" s="151" t="s">
        <v>645</v>
      </c>
      <c r="B2" s="180" t="s">
        <v>10</v>
      </c>
      <c r="C2" s="181"/>
      <c r="D2" s="96" t="s">
        <v>3</v>
      </c>
      <c r="E2" s="97">
        <f ca="1">TODAY()</f>
        <v>37375</v>
      </c>
      <c r="F2" s="75"/>
      <c r="G2" s="95"/>
    </row>
    <row r="3" spans="1:7" ht="15.75" thickBot="1">
      <c r="A3" s="98" t="s">
        <v>4</v>
      </c>
      <c r="B3" s="177"/>
      <c r="C3" s="178"/>
      <c r="D3" s="96" t="s">
        <v>33</v>
      </c>
      <c r="E3" s="32"/>
      <c r="F3" s="75"/>
      <c r="G3" s="95"/>
    </row>
    <row r="4" spans="1:7" ht="15.75" thickBot="1">
      <c r="A4" s="98" t="s">
        <v>2</v>
      </c>
      <c r="B4" s="177"/>
      <c r="C4" s="178"/>
      <c r="D4" s="98" t="s">
        <v>364</v>
      </c>
      <c r="E4" s="20"/>
      <c r="F4" s="75"/>
      <c r="G4" s="95"/>
    </row>
    <row r="5" spans="1:7" ht="15.75" thickBot="1">
      <c r="A5" s="98" t="s">
        <v>9</v>
      </c>
      <c r="B5" s="177"/>
      <c r="C5" s="178"/>
      <c r="D5" s="98" t="s">
        <v>626</v>
      </c>
      <c r="E5" s="20"/>
      <c r="F5" s="75"/>
      <c r="G5" s="95"/>
    </row>
    <row r="6" spans="1:7" ht="4.5" customHeight="1">
      <c r="A6" s="99"/>
      <c r="B6" s="99"/>
      <c r="C6" s="99"/>
      <c r="D6" s="99"/>
      <c r="E6" s="99"/>
      <c r="F6" s="75"/>
      <c r="G6" s="95"/>
    </row>
    <row r="7" spans="1:7" ht="15">
      <c r="A7" s="100" t="s">
        <v>7</v>
      </c>
      <c r="B7" s="101" t="s">
        <v>7</v>
      </c>
      <c r="C7" s="101" t="s">
        <v>7</v>
      </c>
      <c r="D7" s="101" t="s">
        <v>0</v>
      </c>
      <c r="E7" s="102" t="s">
        <v>5</v>
      </c>
      <c r="F7" s="75"/>
      <c r="G7" s="103" t="s">
        <v>40</v>
      </c>
    </row>
    <row r="8" spans="1:7" ht="15">
      <c r="A8" s="100" t="s">
        <v>7</v>
      </c>
      <c r="B8" s="101" t="s">
        <v>7</v>
      </c>
      <c r="C8" s="101" t="s">
        <v>16</v>
      </c>
      <c r="D8" s="101" t="s">
        <v>8</v>
      </c>
      <c r="E8" s="102" t="s">
        <v>6</v>
      </c>
      <c r="F8" s="75"/>
      <c r="G8" s="103" t="s">
        <v>41</v>
      </c>
    </row>
    <row r="9" spans="1:7" ht="15">
      <c r="A9" s="104" t="s">
        <v>25</v>
      </c>
      <c r="B9" s="105" t="s">
        <v>12</v>
      </c>
      <c r="C9" s="105" t="s">
        <v>1</v>
      </c>
      <c r="D9" s="105" t="s">
        <v>12</v>
      </c>
      <c r="E9" s="106" t="s">
        <v>0</v>
      </c>
      <c r="F9" s="75"/>
      <c r="G9" s="103" t="s">
        <v>42</v>
      </c>
    </row>
    <row r="10" spans="1:7" ht="15">
      <c r="A10" s="22"/>
      <c r="B10" s="107">
        <f>IF(F10="","",VLOOKUP(F10,'Cost List'!$A$2:'Cost List'!$E$56,4,TRUE))</f>
      </c>
      <c r="C10" s="33"/>
      <c r="D10" s="107">
        <f>IF(F10="","",VLOOKUP(F10,'Cost List'!$A$2:'Cost List'!$E$56,3,TRUE))</f>
      </c>
      <c r="E10" s="108">
        <f aca="true" t="shared" si="0" ref="E10:E15">IF(C10=0,0,D10*C10)</f>
        <v>0</v>
      </c>
      <c r="F10" s="75"/>
      <c r="G10" s="109">
        <f>IF(F10="","",VLOOKUP(F10,'Cost List'!$A$2:'Cost List'!$E$56,5,TRUE))</f>
      </c>
    </row>
    <row r="11" spans="1:7" ht="15">
      <c r="A11" s="22"/>
      <c r="B11" s="107">
        <f>IF(F11="","",VLOOKUP(F11,'Cost List'!$A$2:'Cost List'!$E$56,4,TRUE))</f>
      </c>
      <c r="C11" s="33"/>
      <c r="D11" s="107">
        <f>IF(F11="","",VLOOKUP(F11,'Cost List'!$A$2:'Cost List'!$E$56,3,TRUE))</f>
      </c>
      <c r="E11" s="108">
        <f>IF(C11=0,0,D11*C11)</f>
        <v>0</v>
      </c>
      <c r="F11" s="75"/>
      <c r="G11" s="109">
        <f>IF(F11="","",VLOOKUP(F11,'Cost List'!$A$2:'Cost List'!$E$56,5,TRUE))</f>
      </c>
    </row>
    <row r="12" spans="1:7" ht="15">
      <c r="A12" s="22"/>
      <c r="B12" s="107">
        <f>IF(F12="","",VLOOKUP(F12,'Cost List'!$A$2:'Cost List'!$E$56,4,TRUE))</f>
      </c>
      <c r="C12" s="33"/>
      <c r="D12" s="107">
        <f>IF(F12="","",VLOOKUP(F12,'Cost List'!$A$2:'Cost List'!$E$56,3,TRUE))</f>
      </c>
      <c r="E12" s="108">
        <f t="shared" si="0"/>
        <v>0</v>
      </c>
      <c r="F12" s="75"/>
      <c r="G12" s="109">
        <f>IF(F12="","",VLOOKUP(F12,'Cost List'!$A$2:'Cost List'!$E$56,5,TRUE))</f>
      </c>
    </row>
    <row r="13" spans="1:7" ht="15">
      <c r="A13" s="22"/>
      <c r="B13" s="107">
        <f>IF(F13="","",VLOOKUP(F13,'Cost List'!$A$2:'Cost List'!$E$56,4,TRUE))</f>
      </c>
      <c r="C13" s="33"/>
      <c r="D13" s="107">
        <f>IF(F13="","",VLOOKUP(F13,'Cost List'!$A$2:'Cost List'!$E$56,3,TRUE))</f>
      </c>
      <c r="E13" s="108">
        <f t="shared" si="0"/>
        <v>0</v>
      </c>
      <c r="F13" s="75"/>
      <c r="G13" s="109">
        <f>IF(F13="","",VLOOKUP(F13,'Cost List'!$A$2:'Cost List'!$E$56,5,TRUE))</f>
      </c>
    </row>
    <row r="14" spans="1:7" ht="15">
      <c r="A14" s="22"/>
      <c r="B14" s="107">
        <f>IF(F14="","",VLOOKUP(F14,'Cost List'!$A$2:'Cost List'!$E$56,4,TRUE))</f>
      </c>
      <c r="C14" s="33"/>
      <c r="D14" s="107">
        <f>IF(F14="","",VLOOKUP(F14,'Cost List'!$A$2:'Cost List'!$E$56,3,TRUE))</f>
      </c>
      <c r="E14" s="108">
        <f t="shared" si="0"/>
        <v>0</v>
      </c>
      <c r="F14" s="75"/>
      <c r="G14" s="109">
        <f>IF(F14="","",VLOOKUP(F14,'Cost List'!$A$2:'Cost List'!$E$56,5,TRUE))</f>
      </c>
    </row>
    <row r="15" spans="1:7" ht="15">
      <c r="A15" s="22"/>
      <c r="B15" s="107">
        <f>IF(F15="","",VLOOKUP(F15,'Cost List'!$A$2:'Cost List'!$E$56,4,TRUE))</f>
      </c>
      <c r="C15" s="33"/>
      <c r="D15" s="107">
        <f>IF(F15="","",VLOOKUP(F15,'Cost List'!$A$2:'Cost List'!$E$56,3,TRUE))</f>
      </c>
      <c r="E15" s="108">
        <f t="shared" si="0"/>
        <v>0</v>
      </c>
      <c r="F15" s="75"/>
      <c r="G15" s="109">
        <f>IF(F15="","",VLOOKUP(F15,'Cost List'!$A$2:'Cost List'!$E$56,5,TRUE))</f>
      </c>
    </row>
    <row r="16" spans="1:7" ht="15.75" thickBot="1">
      <c r="A16" s="110" t="s">
        <v>643</v>
      </c>
      <c r="B16" s="111" t="s">
        <v>27</v>
      </c>
      <c r="C16" s="112" t="s">
        <v>636</v>
      </c>
      <c r="D16" s="113" t="s">
        <v>27</v>
      </c>
      <c r="E16" s="114">
        <f>SUM(E10:E15)</f>
        <v>0</v>
      </c>
      <c r="F16" s="75"/>
      <c r="G16" s="115"/>
    </row>
    <row r="17" spans="1:7" ht="1.5" customHeight="1" thickBot="1">
      <c r="A17" s="116"/>
      <c r="B17" s="117"/>
      <c r="C17" s="118"/>
      <c r="D17" s="119"/>
      <c r="E17" s="119"/>
      <c r="F17" s="75"/>
      <c r="G17" s="115"/>
    </row>
    <row r="18" spans="1:7" ht="15">
      <c r="A18" s="120" t="s">
        <v>28</v>
      </c>
      <c r="B18" s="121" t="s">
        <v>7</v>
      </c>
      <c r="C18" s="122" t="s">
        <v>16</v>
      </c>
      <c r="D18" s="123" t="s">
        <v>13</v>
      </c>
      <c r="E18" s="124" t="s">
        <v>5</v>
      </c>
      <c r="F18" s="75"/>
      <c r="G18" s="125" t="s">
        <v>43</v>
      </c>
    </row>
    <row r="19" spans="1:7" ht="15">
      <c r="A19" s="126" t="s">
        <v>647</v>
      </c>
      <c r="B19" s="127" t="s">
        <v>12</v>
      </c>
      <c r="C19" s="128" t="s">
        <v>1</v>
      </c>
      <c r="D19" s="129" t="s">
        <v>12</v>
      </c>
      <c r="E19" s="130" t="s">
        <v>0</v>
      </c>
      <c r="F19" s="75"/>
      <c r="G19" s="125" t="s">
        <v>42</v>
      </c>
    </row>
    <row r="20" spans="1:7" ht="15">
      <c r="A20" s="22"/>
      <c r="B20" s="107">
        <f>IF(F20="","",VLOOKUP(F20,'Cost List'!$A$57:'Cost List'!$E$111,4,TRUE))</f>
      </c>
      <c r="C20" s="33"/>
      <c r="D20" s="107">
        <f>IF(F20="","",VLOOKUP(F20,'Cost List'!$A$57:'Cost List'!$E$111,3,TRUE))</f>
      </c>
      <c r="E20" s="108">
        <f aca="true" t="shared" si="1" ref="E20:E25">IF(C20=0,0,D20*C20)</f>
        <v>0</v>
      </c>
      <c r="F20" s="75"/>
      <c r="G20" s="109">
        <f>IF(F20="","",VLOOKUP(F20,'Cost List'!$A$57:'Cost List'!$E$111,5,TRUE))</f>
      </c>
    </row>
    <row r="21" spans="1:7" ht="15">
      <c r="A21" s="22"/>
      <c r="B21" s="107">
        <f>IF(F21="","",VLOOKUP(F21,'Cost List'!$A$57:'Cost List'!$E$111,4,TRUE))</f>
      </c>
      <c r="C21" s="33"/>
      <c r="D21" s="107">
        <f>IF(F21="","",VLOOKUP(F21,'Cost List'!$A$57:'Cost List'!$E$111,3,TRUE))</f>
      </c>
      <c r="E21" s="108">
        <f t="shared" si="1"/>
        <v>0</v>
      </c>
      <c r="F21" s="75"/>
      <c r="G21" s="109">
        <f>IF(F21="","",VLOOKUP(F21,'Cost List'!$A$57:'Cost List'!$E$111,5,TRUE))</f>
      </c>
    </row>
    <row r="22" spans="1:7" ht="15">
      <c r="A22" s="22"/>
      <c r="B22" s="107">
        <f>IF(F22="","",VLOOKUP(F22,'Cost List'!$A$57:'Cost List'!$E$111,4,TRUE))</f>
      </c>
      <c r="C22" s="33"/>
      <c r="D22" s="107">
        <f>IF(F22="","",VLOOKUP(F22,'Cost List'!$A$57:'Cost List'!$E$111,3,TRUE))</f>
      </c>
      <c r="E22" s="108">
        <f t="shared" si="1"/>
        <v>0</v>
      </c>
      <c r="F22" s="75"/>
      <c r="G22" s="109">
        <f>IF(F22="","",VLOOKUP(F22,'Cost List'!$A$57:'Cost List'!$E$111,5,TRUE))</f>
      </c>
    </row>
    <row r="23" spans="1:7" ht="15">
      <c r="A23" s="22"/>
      <c r="B23" s="107">
        <f>IF(F23="","",VLOOKUP(F23,'Cost List'!$A$57:'Cost List'!$E$111,4,TRUE))</f>
      </c>
      <c r="C23" s="33"/>
      <c r="D23" s="107">
        <f>IF(F23="","",VLOOKUP(F23,'Cost List'!$A$57:'Cost List'!$E$111,3,TRUE))</f>
      </c>
      <c r="E23" s="108">
        <f t="shared" si="1"/>
        <v>0</v>
      </c>
      <c r="F23" s="75"/>
      <c r="G23" s="109">
        <f>IF(F23="","",VLOOKUP(F23,'Cost List'!$A$57:'Cost List'!$E$111,5,TRUE))</f>
      </c>
    </row>
    <row r="24" spans="1:7" ht="15">
      <c r="A24" s="22"/>
      <c r="B24" s="107">
        <f>IF(F24="","",VLOOKUP(F24,'Cost List'!$A$57:'Cost List'!$E$111,4,TRUE))</f>
      </c>
      <c r="C24" s="33"/>
      <c r="D24" s="107">
        <f>IF(F24="","",VLOOKUP(F24,'Cost List'!$A$57:'Cost List'!$E$111,3,TRUE))</f>
      </c>
      <c r="E24" s="108">
        <f t="shared" si="1"/>
        <v>0</v>
      </c>
      <c r="F24" s="75"/>
      <c r="G24" s="109">
        <f>IF(F24="","",VLOOKUP(F24,'Cost List'!$A$57:'Cost List'!$E$111,5,TRUE))</f>
      </c>
    </row>
    <row r="25" spans="1:7" ht="15.75" thickBot="1">
      <c r="A25" s="22"/>
      <c r="B25" s="107">
        <f>IF(F25="","",VLOOKUP(F25,'Cost List'!$A$57:'Cost List'!$E$111,4,TRUE))</f>
      </c>
      <c r="C25" s="33"/>
      <c r="D25" s="107">
        <f>IF(F25="","",VLOOKUP(F25,'Cost List'!$A$57:'Cost List'!$E$111,3,TRUE))</f>
      </c>
      <c r="E25" s="108">
        <f t="shared" si="1"/>
        <v>0</v>
      </c>
      <c r="F25" s="75"/>
      <c r="G25" s="109">
        <f>IF(F25="","",VLOOKUP(F25,'Cost List'!$A$57:'Cost List'!$E$111,5,TRUE))</f>
      </c>
    </row>
    <row r="26" spans="1:7" ht="15.75" thickBot="1">
      <c r="A26" s="131" t="s">
        <v>51</v>
      </c>
      <c r="B26" s="111" t="s">
        <v>636</v>
      </c>
      <c r="C26" s="112" t="s">
        <v>636</v>
      </c>
      <c r="D26" s="113" t="s">
        <v>32</v>
      </c>
      <c r="E26" s="114">
        <f>SUM(E20:E25)</f>
        <v>0</v>
      </c>
      <c r="F26" s="75"/>
      <c r="G26" s="115"/>
    </row>
    <row r="27" spans="1:7" ht="1.5" customHeight="1" thickBot="1">
      <c r="A27" s="95"/>
      <c r="B27" s="95"/>
      <c r="C27" s="132"/>
      <c r="D27" s="95"/>
      <c r="E27" s="95"/>
      <c r="F27" s="75"/>
      <c r="G27" s="115"/>
    </row>
    <row r="28" spans="1:7" ht="15">
      <c r="A28" s="120" t="s">
        <v>14</v>
      </c>
      <c r="B28" s="121"/>
      <c r="C28" s="122" t="s">
        <v>16</v>
      </c>
      <c r="D28" s="123" t="s">
        <v>13</v>
      </c>
      <c r="E28" s="124" t="s">
        <v>5</v>
      </c>
      <c r="F28" s="75"/>
      <c r="G28" s="125" t="s">
        <v>43</v>
      </c>
    </row>
    <row r="29" spans="1:7" ht="15">
      <c r="A29" s="126" t="s">
        <v>15</v>
      </c>
      <c r="B29" s="127" t="s">
        <v>12</v>
      </c>
      <c r="C29" s="128" t="s">
        <v>1</v>
      </c>
      <c r="D29" s="129" t="s">
        <v>12</v>
      </c>
      <c r="E29" s="130" t="s">
        <v>0</v>
      </c>
      <c r="F29" s="75"/>
      <c r="G29" s="125" t="s">
        <v>42</v>
      </c>
    </row>
    <row r="30" spans="1:7" ht="15">
      <c r="A30" s="22"/>
      <c r="B30" s="109">
        <f>IF(F30="","",VLOOKUP(F30,'Cost List'!$A$175:'Cost List'!$E$193,4,TRUE))</f>
      </c>
      <c r="C30" s="33"/>
      <c r="D30" s="107">
        <f>IF(F30="","",VLOOKUP(F30,'Cost List'!$A$175:'Cost List'!$E$193,3,TRUE))</f>
      </c>
      <c r="E30" s="108">
        <f aca="true" t="shared" si="2" ref="E30:E35">IF(C30=0,0,D30*C30)</f>
        <v>0</v>
      </c>
      <c r="F30" s="75"/>
      <c r="G30" s="109">
        <f>IF(F30="","",VLOOKUP(F30,'Cost List'!$A$175:'Cost List'!$E$193,5,TRUE))</f>
      </c>
    </row>
    <row r="31" spans="1:7" ht="15">
      <c r="A31" s="22"/>
      <c r="B31" s="107">
        <f>IF(F31="","",VLOOKUP(F31,'Cost List'!$A$175:'Cost List'!$E$193,4,TRUE))</f>
      </c>
      <c r="C31" s="33"/>
      <c r="D31" s="107">
        <f>IF(F31="","",VLOOKUP(F31,'Cost List'!$A$175:'Cost List'!$E$193,3,TRUE))</f>
      </c>
      <c r="E31" s="108">
        <f t="shared" si="2"/>
        <v>0</v>
      </c>
      <c r="F31" s="75"/>
      <c r="G31" s="109">
        <f>IF(F31="","",VLOOKUP(F31,'Cost List'!$A$175:'Cost List'!$E$193,5,TRUE))</f>
      </c>
    </row>
    <row r="32" spans="1:7" ht="15">
      <c r="A32" s="22"/>
      <c r="B32" s="107">
        <f>IF(F32="","",VLOOKUP(F32,'Cost List'!$A$175:'Cost List'!$E$193,4,TRUE))</f>
      </c>
      <c r="C32" s="33"/>
      <c r="D32" s="107">
        <f>IF(F32="","",VLOOKUP(F32,'Cost List'!$A$175:'Cost List'!$E$193,3,TRUE))</f>
      </c>
      <c r="E32" s="108">
        <f t="shared" si="2"/>
        <v>0</v>
      </c>
      <c r="F32" s="75"/>
      <c r="G32" s="109">
        <f>IF(F32="","",VLOOKUP(F32,'Cost List'!$A$175:'Cost List'!$E$193,5,TRUE))</f>
      </c>
    </row>
    <row r="33" spans="1:7" ht="15">
      <c r="A33" s="22"/>
      <c r="B33" s="107">
        <f>IF(F33="","",VLOOKUP(F33,'Cost List'!$A$175:'Cost List'!$E$193,4,TRUE))</f>
      </c>
      <c r="C33" s="33"/>
      <c r="D33" s="107">
        <f>IF(F33="","",VLOOKUP(F33,'Cost List'!$A$175:'Cost List'!$E$193,3,TRUE))</f>
      </c>
      <c r="E33" s="108">
        <f t="shared" si="2"/>
        <v>0</v>
      </c>
      <c r="F33" s="75"/>
      <c r="G33" s="109">
        <f>IF(F33="","",VLOOKUP(F33,'Cost List'!$A$175:'Cost List'!$E$193,5,TRUE))</f>
      </c>
    </row>
    <row r="34" spans="1:7" ht="15">
      <c r="A34" s="22"/>
      <c r="B34" s="107">
        <f>IF(F34="","",VLOOKUP(F34,'Cost List'!$A$175:'Cost List'!$E$193,4,TRUE))</f>
      </c>
      <c r="C34" s="33"/>
      <c r="D34" s="107">
        <f>IF(F34="","",VLOOKUP(F34,'Cost List'!$A$175:'Cost List'!$E$193,3,TRUE))</f>
      </c>
      <c r="E34" s="108">
        <f t="shared" si="2"/>
        <v>0</v>
      </c>
      <c r="F34" s="75"/>
      <c r="G34" s="109">
        <f>IF(F34="","",VLOOKUP(F34,'Cost List'!$A$175:'Cost List'!$E$193,5,TRUE))</f>
      </c>
    </row>
    <row r="35" spans="1:7" ht="15.75" thickBot="1">
      <c r="A35" s="22"/>
      <c r="B35" s="107">
        <f>IF(F35="","",VLOOKUP(F35,'Cost List'!$A$175:'Cost List'!$E$193,4,TRUE))</f>
      </c>
      <c r="C35" s="33"/>
      <c r="D35" s="107">
        <f>IF(F35="","",VLOOKUP(F35,'Cost List'!$A$175:'Cost List'!$E$193,3,TRUE))</f>
      </c>
      <c r="E35" s="108">
        <f t="shared" si="2"/>
        <v>0</v>
      </c>
      <c r="F35" s="75"/>
      <c r="G35" s="109">
        <f>IF(F35="","",VLOOKUP(F35,'Cost List'!$A$175:'Cost List'!$E$193,5,TRUE))</f>
      </c>
    </row>
    <row r="36" spans="1:7" ht="15.75" thickBot="1">
      <c r="A36" s="131" t="s">
        <v>52</v>
      </c>
      <c r="B36" s="111" t="s">
        <v>636</v>
      </c>
      <c r="C36" s="112" t="s">
        <v>636</v>
      </c>
      <c r="D36" s="113" t="s">
        <v>27</v>
      </c>
      <c r="E36" s="114">
        <f>SUM(E30:E33)</f>
        <v>0</v>
      </c>
      <c r="F36" s="75"/>
      <c r="G36" s="115"/>
    </row>
    <row r="37" spans="1:7" ht="1.5" customHeight="1" thickBot="1">
      <c r="A37" s="133"/>
      <c r="B37" s="134"/>
      <c r="C37" s="135"/>
      <c r="D37" s="136"/>
      <c r="E37" s="137"/>
      <c r="F37" s="75"/>
      <c r="G37" s="115"/>
    </row>
    <row r="38" spans="1:7" ht="15">
      <c r="A38" s="120" t="s">
        <v>29</v>
      </c>
      <c r="B38" s="121"/>
      <c r="C38" s="122" t="s">
        <v>16</v>
      </c>
      <c r="D38" s="123" t="s">
        <v>13</v>
      </c>
      <c r="E38" s="124" t="s">
        <v>5</v>
      </c>
      <c r="F38" s="75"/>
      <c r="G38" s="125" t="s">
        <v>43</v>
      </c>
    </row>
    <row r="39" spans="1:7" ht="15">
      <c r="A39" s="126" t="s">
        <v>30</v>
      </c>
      <c r="B39" s="127" t="s">
        <v>12</v>
      </c>
      <c r="C39" s="128" t="s">
        <v>1</v>
      </c>
      <c r="D39" s="129" t="s">
        <v>12</v>
      </c>
      <c r="E39" s="130" t="s">
        <v>0</v>
      </c>
      <c r="F39" s="75"/>
      <c r="G39" s="125" t="s">
        <v>42</v>
      </c>
    </row>
    <row r="40" spans="1:7" ht="15">
      <c r="A40" s="22"/>
      <c r="B40" s="109">
        <f>IF(F40="","",VLOOKUP(F40,'Cost List'!$A$455:'Cost List'!$E$504,4,TRUE))</f>
      </c>
      <c r="C40" s="33"/>
      <c r="D40" s="107">
        <f>IF(F40="","",VLOOKUP(F40,'Cost List'!$A$455:'Cost List'!$E$504,3,TRUE))</f>
      </c>
      <c r="E40" s="108">
        <f aca="true" t="shared" si="3" ref="E40:E45">IF(C40=0,0,D40*C40)</f>
        <v>0</v>
      </c>
      <c r="F40" s="75"/>
      <c r="G40" s="109">
        <f>IF(F40="","",VLOOKUP(F40,'Cost List'!$A$455:'Cost List'!$E$504,5,TRUE))</f>
      </c>
    </row>
    <row r="41" spans="1:7" ht="15">
      <c r="A41" s="22"/>
      <c r="B41" s="107">
        <f>IF(F41="","",VLOOKUP(F41,'Cost List'!$A$455:'Cost List'!$E$504,4,TRUE))</f>
      </c>
      <c r="C41" s="33"/>
      <c r="D41" s="107">
        <f>IF(F41="","",VLOOKUP(F41,'Cost List'!$A$455:'Cost List'!$E$504,3,TRUE))</f>
      </c>
      <c r="E41" s="108">
        <f t="shared" si="3"/>
        <v>0</v>
      </c>
      <c r="F41" s="75"/>
      <c r="G41" s="109">
        <f>IF(F41="","",VLOOKUP(F41,'Cost List'!$A$455:'Cost List'!$E$504,5,TRUE))</f>
      </c>
    </row>
    <row r="42" spans="1:7" ht="15">
      <c r="A42" s="22"/>
      <c r="B42" s="107">
        <f>IF(F42="","",VLOOKUP(F42,'Cost List'!$A$455:'Cost List'!$E$504,4,TRUE))</f>
      </c>
      <c r="C42" s="33"/>
      <c r="D42" s="107">
        <f>IF(F42="","",VLOOKUP(F42,'Cost List'!$A$455:'Cost List'!$E$504,3,TRUE))</f>
      </c>
      <c r="E42" s="108">
        <f t="shared" si="3"/>
        <v>0</v>
      </c>
      <c r="F42" s="75"/>
      <c r="G42" s="109">
        <f>IF(F42="","",VLOOKUP(F42,'Cost List'!$A$455:'Cost List'!$E$504,5,TRUE))</f>
      </c>
    </row>
    <row r="43" spans="1:7" ht="15">
      <c r="A43" s="22"/>
      <c r="B43" s="107">
        <f>IF(F43="","",VLOOKUP(F43,'Cost List'!$A$455:'Cost List'!$E$504,4,TRUE))</f>
      </c>
      <c r="C43" s="33"/>
      <c r="D43" s="107">
        <f>IF(F43="","",VLOOKUP(F43,'Cost List'!$A$455:'Cost List'!$E$504,3,TRUE))</f>
      </c>
      <c r="E43" s="108">
        <f t="shared" si="3"/>
        <v>0</v>
      </c>
      <c r="F43" s="75"/>
      <c r="G43" s="109">
        <f>IF(F43="","",VLOOKUP(F43,'Cost List'!$A$455:'Cost List'!$E$504,5,TRUE))</f>
      </c>
    </row>
    <row r="44" spans="1:7" ht="15">
      <c r="A44" s="22"/>
      <c r="B44" s="107">
        <f>IF(F44="","",VLOOKUP(F44,'Cost List'!$A$455:'Cost List'!$E$504,4,TRUE))</f>
      </c>
      <c r="C44" s="33"/>
      <c r="D44" s="107">
        <f>IF(F44="","",VLOOKUP(F44,'Cost List'!$A$455:'Cost List'!$E$504,3,TRUE))</f>
      </c>
      <c r="E44" s="108">
        <f>IF(C44=0,0,D44*C44)</f>
        <v>0</v>
      </c>
      <c r="F44" s="75"/>
      <c r="G44" s="109">
        <f>IF(F44="","",VLOOKUP(F44,'Cost List'!$A$455:'Cost List'!$E$504,5,TRUE))</f>
      </c>
    </row>
    <row r="45" spans="1:7" ht="15.75" thickBot="1">
      <c r="A45" s="22"/>
      <c r="B45" s="107">
        <f>IF(F45="","",VLOOKUP(F45,'Cost List'!$A$455:'Cost List'!$E$504,4,TRUE))</f>
      </c>
      <c r="C45" s="33"/>
      <c r="D45" s="107">
        <f>IF(F45="","",VLOOKUP(F45,'Cost List'!$A$455:'Cost List'!$E$504,3,TRUE))</f>
      </c>
      <c r="E45" s="108">
        <f t="shared" si="3"/>
        <v>0</v>
      </c>
      <c r="F45" s="75"/>
      <c r="G45" s="109">
        <f>IF(F45="","",VLOOKUP(F45,'Cost List'!$A$455:'Cost List'!$E$504,5,TRUE))</f>
      </c>
    </row>
    <row r="46" spans="1:7" ht="15" customHeight="1" thickBot="1">
      <c r="A46" s="131" t="s">
        <v>31</v>
      </c>
      <c r="B46" s="111" t="s">
        <v>27</v>
      </c>
      <c r="C46" s="112" t="s">
        <v>27</v>
      </c>
      <c r="D46" s="113" t="s">
        <v>27</v>
      </c>
      <c r="E46" s="114">
        <f>SUM(E40:E45)</f>
        <v>0</v>
      </c>
      <c r="F46" s="75"/>
      <c r="G46" s="115"/>
    </row>
    <row r="47" spans="2:7" ht="1.5" customHeight="1" thickBot="1">
      <c r="B47" s="156"/>
      <c r="C47" s="135"/>
      <c r="D47" s="136"/>
      <c r="E47" s="157"/>
      <c r="F47" s="75"/>
      <c r="G47" s="115"/>
    </row>
    <row r="48" spans="1:7" ht="13.5" customHeight="1">
      <c r="A48" s="11" t="s">
        <v>659</v>
      </c>
      <c r="B48" s="12"/>
      <c r="C48" s="37" t="s">
        <v>16</v>
      </c>
      <c r="D48" s="13" t="s">
        <v>13</v>
      </c>
      <c r="E48" s="14" t="s">
        <v>5</v>
      </c>
      <c r="F48" s="75"/>
      <c r="G48" s="49" t="s">
        <v>43</v>
      </c>
    </row>
    <row r="49" spans="1:7" ht="13.5" customHeight="1">
      <c r="A49" s="15" t="s">
        <v>30</v>
      </c>
      <c r="B49" s="16" t="s">
        <v>12</v>
      </c>
      <c r="C49" s="38" t="s">
        <v>1</v>
      </c>
      <c r="D49" s="35" t="s">
        <v>12</v>
      </c>
      <c r="E49" s="17" t="s">
        <v>0</v>
      </c>
      <c r="F49" s="75"/>
      <c r="G49" s="49" t="s">
        <v>42</v>
      </c>
    </row>
    <row r="50" spans="1:7" ht="13.5" customHeight="1">
      <c r="A50" s="30"/>
      <c r="B50" s="109">
        <f>IF(F50="","",VLOOKUP(F50,'Cost List'!$A$507:'Cost List'!$E$528,4,TRUE))</f>
      </c>
      <c r="C50" s="33"/>
      <c r="D50" s="107">
        <f>IF(F50="","",VLOOKUP(F50,'Cost List'!$A$507:'Cost List'!$E$528,3,TRUE))</f>
      </c>
      <c r="E50" s="24">
        <f aca="true" t="shared" si="4" ref="E50:E55">IF(C50=0,0,D50*C50)</f>
        <v>0</v>
      </c>
      <c r="F50" s="75"/>
      <c r="G50" s="47">
        <f>IF(F50="","",VLOOKUP(F50,'Cost List'!$A$507:'Cost List'!$E$528,5,TRUE))</f>
      </c>
    </row>
    <row r="51" spans="1:7" ht="16.5" customHeight="1">
      <c r="A51" s="30"/>
      <c r="B51" s="47">
        <f>IF(F51="","",VLOOKUP(F51,'Cost List'!$A$507:'Cost List'!$E$528,4,TRUE))</f>
      </c>
      <c r="C51" s="33"/>
      <c r="D51" s="23">
        <f>IF(F51="","",VLOOKUP(F51,'Cost List'!$A$507:'Cost List'!$E$528,3,TRUE))</f>
      </c>
      <c r="E51" s="24">
        <f t="shared" si="4"/>
        <v>0</v>
      </c>
      <c r="F51" s="75"/>
      <c r="G51" s="47">
        <f>IF(F51="","",VLOOKUP(F51,'Cost List'!$A$507:'Cost List'!$E$528,5,TRUE))</f>
      </c>
    </row>
    <row r="52" spans="1:7" ht="13.5" customHeight="1">
      <c r="A52" s="30"/>
      <c r="B52" s="47">
        <f>IF(F52="","",VLOOKUP(F52,'Cost List'!$A$507:'Cost List'!$E$528,4,TRUE))</f>
      </c>
      <c r="C52" s="33"/>
      <c r="D52" s="23">
        <f>IF(F52="","",VLOOKUP(F52,'Cost List'!$A$507:'Cost List'!$E$528,3,TRUE))</f>
      </c>
      <c r="E52" s="24">
        <f t="shared" si="4"/>
        <v>0</v>
      </c>
      <c r="F52" s="75"/>
      <c r="G52" s="47">
        <f>IF(F52="","",VLOOKUP(F52,'Cost List'!$A$507:'Cost List'!$E$528,5,TRUE))</f>
      </c>
    </row>
    <row r="53" spans="1:7" ht="16.5" customHeight="1">
      <c r="A53" s="30"/>
      <c r="B53" s="47">
        <f>IF(F53="","",VLOOKUP(F53,'Cost List'!$A$507:'Cost List'!$E$528,4,TRUE))</f>
      </c>
      <c r="C53" s="33"/>
      <c r="D53" s="23">
        <f>IF(F53="","",VLOOKUP(F53,'Cost List'!$A$507:'Cost List'!$E$528,3,TRUE))</f>
      </c>
      <c r="E53" s="24">
        <f t="shared" si="4"/>
        <v>0</v>
      </c>
      <c r="F53" s="75"/>
      <c r="G53" s="47">
        <f>IF(F53="","",VLOOKUP(F53,'Cost List'!$A$507:'Cost List'!$E$528,5,TRUE))</f>
      </c>
    </row>
    <row r="54" spans="1:7" ht="13.5" customHeight="1">
      <c r="A54" s="30"/>
      <c r="B54" s="47">
        <f>IF(F54="","",VLOOKUP(F54,'Cost List'!$A$507:'Cost List'!$E$528,4,TRUE))</f>
      </c>
      <c r="C54" s="33"/>
      <c r="D54" s="23">
        <f>IF(F54="","",VLOOKUP(F54,'Cost List'!$A$507:'Cost List'!$E$528,3,TRUE))</f>
      </c>
      <c r="E54" s="24">
        <f t="shared" si="4"/>
        <v>0</v>
      </c>
      <c r="F54" s="75"/>
      <c r="G54" s="47">
        <f>IF(F54="","",VLOOKUP(F54,'Cost List'!$A$507:'Cost List'!$E$528,5,TRUE))</f>
      </c>
    </row>
    <row r="55" spans="1:7" ht="18" customHeight="1" thickBot="1">
      <c r="A55" s="30"/>
      <c r="B55" s="47">
        <f>IF(F55="","",VLOOKUP(F55,'Cost List'!$A$507:'Cost List'!$E$528,4,TRUE))</f>
      </c>
      <c r="C55" s="33"/>
      <c r="D55" s="23">
        <f>IF(F55="","",VLOOKUP(F55,'Cost List'!$A$507:'Cost List'!$E$528,3,TRUE))</f>
      </c>
      <c r="E55" s="24">
        <f t="shared" si="4"/>
        <v>0</v>
      </c>
      <c r="F55" s="75"/>
      <c r="G55" s="47">
        <f>IF(F55="","",VLOOKUP(F55,'Cost List'!$A$507:'Cost List'!$E$528,5,TRUE))</f>
      </c>
    </row>
    <row r="56" spans="1:7" ht="15.75" customHeight="1" thickBot="1">
      <c r="A56" s="141" t="s">
        <v>661</v>
      </c>
      <c r="B56" s="146" t="s">
        <v>27</v>
      </c>
      <c r="C56" s="147" t="s">
        <v>27</v>
      </c>
      <c r="D56" s="148" t="s">
        <v>27</v>
      </c>
      <c r="E56" s="149">
        <f>SUM(E50:E55)</f>
        <v>0</v>
      </c>
      <c r="F56" s="75"/>
      <c r="G56" s="48"/>
    </row>
    <row r="57" spans="1:6" ht="15">
      <c r="A57" s="138" t="s">
        <v>35</v>
      </c>
      <c r="B57" s="95"/>
      <c r="C57" s="95"/>
      <c r="D57" s="95"/>
      <c r="E57" s="139">
        <f>E16+E26+E36+E46</f>
        <v>0</v>
      </c>
      <c r="F57" s="75"/>
    </row>
    <row r="58" spans="1:6" ht="15">
      <c r="A58" s="140" t="s">
        <v>641</v>
      </c>
      <c r="B58" s="95"/>
      <c r="C58" s="79"/>
      <c r="D58" s="95"/>
      <c r="E58" s="139">
        <f>E57*(C58)</f>
        <v>0</v>
      </c>
      <c r="F58" s="75"/>
    </row>
    <row r="59" spans="1:6" ht="15">
      <c r="A59" s="140" t="s">
        <v>658</v>
      </c>
      <c r="B59" s="95"/>
      <c r="C59" s="155"/>
      <c r="D59" s="95"/>
      <c r="E59" s="139">
        <f>E56</f>
        <v>0</v>
      </c>
      <c r="F59" s="75"/>
    </row>
    <row r="60" spans="1:6" ht="15">
      <c r="A60" s="140" t="s">
        <v>656</v>
      </c>
      <c r="B60" s="95" t="s">
        <v>7</v>
      </c>
      <c r="C60" s="95"/>
      <c r="D60" s="95"/>
      <c r="E60" s="139">
        <f>E57-E58</f>
        <v>0</v>
      </c>
      <c r="F60" s="75"/>
    </row>
    <row r="61" ht="15">
      <c r="F61" s="75"/>
    </row>
    <row r="62" ht="15">
      <c r="F62" s="75"/>
    </row>
  </sheetData>
  <sheetProtection sheet="1" objects="1" scenarios="1"/>
  <mergeCells count="5">
    <mergeCell ref="B5:C5"/>
    <mergeCell ref="A1:E1"/>
    <mergeCell ref="B2:C2"/>
    <mergeCell ref="B3:C3"/>
    <mergeCell ref="B4:C4"/>
  </mergeCells>
  <printOptions/>
  <pageMargins left="0.25" right="0.25" top="0.75" bottom="0.25" header="0.25" footer="0.5"/>
  <pageSetup fitToHeight="1" fitToWidth="1"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60"/>
  <sheetViews>
    <sheetView zoomScale="85" zoomScaleNormal="85" workbookViewId="0" topLeftCell="A1">
      <selection activeCell="F10" sqref="F10:F58"/>
    </sheetView>
  </sheetViews>
  <sheetFormatPr defaultColWidth="8.88671875" defaultRowHeight="15"/>
  <cols>
    <col min="1" max="1" width="40.77734375" style="0" customWidth="1"/>
    <col min="2" max="2" width="6.77734375" style="0" customWidth="1"/>
    <col min="3" max="3" width="8.77734375" style="0" customWidth="1"/>
    <col min="4" max="4" width="7.77734375" style="0" customWidth="1"/>
    <col min="5" max="5" width="10.77734375" style="0" customWidth="1"/>
    <col min="6" max="6" width="8.88671875" style="0" hidden="1" customWidth="1"/>
    <col min="7" max="7" width="7.77734375" style="0" customWidth="1"/>
  </cols>
  <sheetData>
    <row r="1" spans="1:6" ht="16.5" thickBot="1">
      <c r="A1" s="179" t="s">
        <v>631</v>
      </c>
      <c r="B1" s="179"/>
      <c r="C1" s="179"/>
      <c r="D1" s="179"/>
      <c r="E1" s="179"/>
      <c r="F1" s="75"/>
    </row>
    <row r="2" spans="1:6" ht="15.75" thickBot="1">
      <c r="A2" s="150" t="s">
        <v>646</v>
      </c>
      <c r="B2" s="182" t="s">
        <v>10</v>
      </c>
      <c r="C2" s="183"/>
      <c r="D2" s="34" t="s">
        <v>3</v>
      </c>
      <c r="E2" s="19">
        <f ca="1">TODAY()</f>
        <v>37375</v>
      </c>
      <c r="F2" s="75"/>
    </row>
    <row r="3" spans="1:6" ht="15.75" thickBot="1">
      <c r="A3" s="18" t="s">
        <v>4</v>
      </c>
      <c r="B3" s="177"/>
      <c r="C3" s="178"/>
      <c r="D3" s="34" t="s">
        <v>33</v>
      </c>
      <c r="E3" s="32"/>
      <c r="F3" s="75"/>
    </row>
    <row r="4" spans="1:6" ht="15.75" thickBot="1">
      <c r="A4" s="18" t="s">
        <v>2</v>
      </c>
      <c r="B4" s="177"/>
      <c r="C4" s="178"/>
      <c r="D4" s="18" t="s">
        <v>364</v>
      </c>
      <c r="E4" s="20"/>
      <c r="F4" s="75"/>
    </row>
    <row r="5" spans="1:6" ht="15.75" thickBot="1">
      <c r="A5" s="18" t="s">
        <v>9</v>
      </c>
      <c r="B5" s="177"/>
      <c r="C5" s="178"/>
      <c r="D5" s="18" t="s">
        <v>626</v>
      </c>
      <c r="E5" s="20"/>
      <c r="F5" s="75"/>
    </row>
    <row r="6" spans="1:6" ht="6" customHeight="1">
      <c r="A6" s="21"/>
      <c r="B6" s="21"/>
      <c r="C6" s="21"/>
      <c r="D6" s="21"/>
      <c r="E6" s="21"/>
      <c r="F6" s="75"/>
    </row>
    <row r="7" spans="1:7" ht="15">
      <c r="A7" s="5" t="s">
        <v>7</v>
      </c>
      <c r="B7" s="6" t="s">
        <v>7</v>
      </c>
      <c r="C7" s="6" t="s">
        <v>7</v>
      </c>
      <c r="D7" s="6" t="s">
        <v>0</v>
      </c>
      <c r="E7" s="7" t="s">
        <v>5</v>
      </c>
      <c r="F7" s="75"/>
      <c r="G7" s="46" t="s">
        <v>40</v>
      </c>
    </row>
    <row r="8" spans="1:7" ht="15">
      <c r="A8" s="5" t="s">
        <v>7</v>
      </c>
      <c r="B8" s="6" t="s">
        <v>7</v>
      </c>
      <c r="C8" s="6" t="s">
        <v>16</v>
      </c>
      <c r="D8" s="6" t="s">
        <v>8</v>
      </c>
      <c r="E8" s="7" t="s">
        <v>6</v>
      </c>
      <c r="F8" s="75"/>
      <c r="G8" s="46" t="s">
        <v>41</v>
      </c>
    </row>
    <row r="9" spans="1:7" ht="15">
      <c r="A9" s="8" t="s">
        <v>362</v>
      </c>
      <c r="B9" s="9" t="s">
        <v>12</v>
      </c>
      <c r="C9" s="9" t="s">
        <v>1</v>
      </c>
      <c r="D9" s="9" t="s">
        <v>12</v>
      </c>
      <c r="E9" s="10" t="s">
        <v>0</v>
      </c>
      <c r="F9" s="75"/>
      <c r="G9" s="46" t="s">
        <v>42</v>
      </c>
    </row>
    <row r="10" spans="1:7" ht="15">
      <c r="A10" s="22"/>
      <c r="B10" s="23">
        <f>IF(F10="","",VLOOKUP(F10,'Cost List'!$A$194:'Cost List'!$E$273,4,TRUE))</f>
      </c>
      <c r="C10" s="33"/>
      <c r="D10" s="23">
        <f>IF(F10="","",VLOOKUP(F10,'Cost List'!$A$195:'Cost List'!$E$273,3,TRUE))</f>
      </c>
      <c r="E10" s="24">
        <f aca="true" t="shared" si="0" ref="E10:E15">IF(C10=0,0,D10*C10)</f>
        <v>0</v>
      </c>
      <c r="F10" s="75"/>
      <c r="G10" s="47">
        <f>IF(F10="","",VLOOKUP(F10,'Cost List'!$A$194:'Cost List'!$E$273,5,TRUE))</f>
      </c>
    </row>
    <row r="11" spans="1:7" ht="15">
      <c r="A11" s="47" t="e">
        <f>IF(#REF!="","",VLOOKUP(#REF!,'Cost List'!$A$194:'Cost List'!$E$273,5,TRUE))</f>
        <v>#REF!</v>
      </c>
      <c r="B11" s="23">
        <f>IF(F11="","",VLOOKUP(F11,'Cost List'!$A$194:'Cost List'!$E$273,4,TRUE))</f>
      </c>
      <c r="C11" s="33"/>
      <c r="D11" s="23">
        <f>IF(F11="","",VLOOKUP(F11,'Cost List'!$A$195:'Cost List'!$E$273,3,TRUE))</f>
      </c>
      <c r="E11" s="24">
        <f t="shared" si="0"/>
        <v>0</v>
      </c>
      <c r="F11" s="75"/>
      <c r="G11" s="47">
        <f>IF(F11="","",VLOOKUP(F11,'Cost List'!$A$194:'Cost List'!$E$273,5,TRUE))</f>
      </c>
    </row>
    <row r="12" spans="1:7" ht="15">
      <c r="A12" s="22"/>
      <c r="B12" s="23">
        <f>IF(F12="","",VLOOKUP(F12,'Cost List'!$A$194:'Cost List'!$E$273,4,TRUE))</f>
      </c>
      <c r="C12" s="33"/>
      <c r="D12" s="23">
        <f>IF(F12="","",VLOOKUP(F12,'Cost List'!$A$195:'Cost List'!$E$273,3,TRUE))</f>
      </c>
      <c r="E12" s="24">
        <f t="shared" si="0"/>
        <v>0</v>
      </c>
      <c r="F12" s="75"/>
      <c r="G12" s="47">
        <f>IF(F12="","",VLOOKUP(F12,'Cost List'!$A$194:'Cost List'!$E$273,5,TRUE))</f>
      </c>
    </row>
    <row r="13" spans="1:7" ht="15">
      <c r="A13" s="22"/>
      <c r="B13" s="23">
        <f>IF(F13="","",VLOOKUP(F13,'Cost List'!$A$194:'Cost List'!$E$273,4,TRUE))</f>
      </c>
      <c r="C13" s="33"/>
      <c r="D13" s="23">
        <f>IF(F13="","",VLOOKUP(F13,'Cost List'!$A$195:'Cost List'!$E$273,3,TRUE))</f>
      </c>
      <c r="E13" s="24">
        <f t="shared" si="0"/>
        <v>0</v>
      </c>
      <c r="F13" s="75"/>
      <c r="G13" s="47">
        <f>IF(F13="","",VLOOKUP(F13,'Cost List'!$A$194:'Cost List'!$E$273,5,TRUE))</f>
      </c>
    </row>
    <row r="14" spans="1:7" ht="15">
      <c r="A14" s="22"/>
      <c r="B14" s="23">
        <f>IF(F14="","",VLOOKUP(F14,'Cost List'!$A$194:'Cost List'!$E$273,4,TRUE))</f>
      </c>
      <c r="C14" s="33"/>
      <c r="D14" s="23">
        <f>IF(F14="","",VLOOKUP(F14,'Cost List'!$A$195:'Cost List'!$E$273,3,TRUE))</f>
      </c>
      <c r="E14" s="24">
        <f t="shared" si="0"/>
        <v>0</v>
      </c>
      <c r="F14" s="75"/>
      <c r="G14" s="47">
        <f>IF(F14="","",VLOOKUP(F14,'Cost List'!$A$194:'Cost List'!$E$273,5,TRUE))</f>
      </c>
    </row>
    <row r="15" spans="1:7" ht="15">
      <c r="A15" s="22"/>
      <c r="B15" s="23">
        <f>IF(F15="","",VLOOKUP(F15,'Cost List'!$A$194:'Cost List'!$E$273,4,TRUE))</f>
      </c>
      <c r="C15" s="33"/>
      <c r="D15" s="23">
        <f>IF(F15="","",VLOOKUP(F15,'Cost List'!$A$195:'Cost List'!$E$273,3,TRUE))</f>
      </c>
      <c r="E15" s="24">
        <f t="shared" si="0"/>
        <v>0</v>
      </c>
      <c r="F15" s="75"/>
      <c r="G15" s="47">
        <f>IF(F15="","",VLOOKUP(F15,'Cost List'!$A$194:'Cost List'!$E$273,5,TRUE))</f>
      </c>
    </row>
    <row r="16" spans="1:7" ht="15.75" thickBot="1">
      <c r="A16" s="25" t="s">
        <v>363</v>
      </c>
      <c r="B16" s="26" t="s">
        <v>27</v>
      </c>
      <c r="C16" s="27" t="s">
        <v>26</v>
      </c>
      <c r="D16" s="28" t="s">
        <v>27</v>
      </c>
      <c r="E16" s="29">
        <f>SUM(E10:E15)</f>
        <v>0</v>
      </c>
      <c r="F16" s="75"/>
      <c r="G16" s="48"/>
    </row>
    <row r="17" spans="1:7" ht="6" customHeight="1" thickBot="1">
      <c r="A17" s="1"/>
      <c r="B17" s="2"/>
      <c r="C17" s="36"/>
      <c r="D17" s="3"/>
      <c r="E17" s="3"/>
      <c r="F17" s="75"/>
      <c r="G17" s="48"/>
    </row>
    <row r="18" spans="1:7" ht="15">
      <c r="A18" s="11" t="s">
        <v>7</v>
      </c>
      <c r="B18" s="12" t="s">
        <v>7</v>
      </c>
      <c r="C18" s="37" t="s">
        <v>16</v>
      </c>
      <c r="D18" s="13" t="s">
        <v>13</v>
      </c>
      <c r="E18" s="14" t="s">
        <v>5</v>
      </c>
      <c r="F18" s="75"/>
      <c r="G18" s="49" t="s">
        <v>7</v>
      </c>
    </row>
    <row r="19" spans="1:7" ht="15">
      <c r="A19" s="15" t="s">
        <v>55</v>
      </c>
      <c r="B19" s="16" t="s">
        <v>12</v>
      </c>
      <c r="C19" s="38" t="s">
        <v>1</v>
      </c>
      <c r="D19" s="35" t="s">
        <v>12</v>
      </c>
      <c r="E19" s="17" t="s">
        <v>0</v>
      </c>
      <c r="F19" s="75"/>
      <c r="G19" s="49" t="s">
        <v>7</v>
      </c>
    </row>
    <row r="20" spans="1:7" ht="15">
      <c r="A20" s="30"/>
      <c r="B20" s="23">
        <f>IF(F20="","",VLOOKUP(F20,'Cost List'!$A$274:'Cost List'!$E$291,4,TRUE))</f>
      </c>
      <c r="C20" s="33"/>
      <c r="D20" s="23">
        <f>IF(F20="","",VLOOKUP(F20,'Cost List'!$A$274:'Cost List'!$E$291,3,TRUE))</f>
      </c>
      <c r="E20" s="24">
        <f aca="true" t="shared" si="1" ref="E20:E25">IF(C20=0,0,D20*C20)</f>
        <v>0</v>
      </c>
      <c r="F20" s="75"/>
      <c r="G20" s="47">
        <f>IF(F20="","",VLOOKUP(F20,'Cost List'!$A$274:'Cost List'!$E$291,5,TRUE))</f>
      </c>
    </row>
    <row r="21" spans="1:7" ht="15">
      <c r="A21" s="30"/>
      <c r="B21" s="23">
        <f>IF(F21="","",VLOOKUP(F21,'Cost List'!$A$274:'Cost List'!$E$291,4,TRUE))</f>
      </c>
      <c r="C21" s="33"/>
      <c r="D21" s="23">
        <f>IF(F21="","",VLOOKUP(F21,'Cost List'!$A$274:'Cost List'!$E$291,3,TRUE))</f>
      </c>
      <c r="E21" s="24">
        <f t="shared" si="1"/>
        <v>0</v>
      </c>
      <c r="F21" s="75"/>
      <c r="G21" s="47">
        <f>IF(F21="","",VLOOKUP(F21,'Cost List'!$A$274:'Cost List'!$E$291,5,TRUE))</f>
      </c>
    </row>
    <row r="22" spans="1:7" ht="15">
      <c r="A22" s="30"/>
      <c r="B22" s="23">
        <f>IF(F22="","",VLOOKUP(F22,'Cost List'!$A$274:'Cost List'!$E$291,4,TRUE))</f>
      </c>
      <c r="C22" s="33"/>
      <c r="D22" s="23">
        <f>IF(F22="","",VLOOKUP(F22,'Cost List'!$A$274:'Cost List'!$E$291,3,TRUE))</f>
      </c>
      <c r="E22" s="24">
        <f t="shared" si="1"/>
        <v>0</v>
      </c>
      <c r="F22" s="75"/>
      <c r="G22" s="47">
        <f>IF(F22="","",VLOOKUP(F22,'Cost List'!$A$274:'Cost List'!$E$291,5,TRUE))</f>
      </c>
    </row>
    <row r="23" spans="1:7" ht="15">
      <c r="A23" s="30"/>
      <c r="B23" s="23">
        <f>IF(F23="","",VLOOKUP(F23,'Cost List'!$A$274:'Cost List'!$E$291,4,TRUE))</f>
      </c>
      <c r="C23" s="33"/>
      <c r="D23" s="23">
        <f>IF(F23="","",VLOOKUP(F23,'Cost List'!$A$274:'Cost List'!$E$291,3,TRUE))</f>
      </c>
      <c r="E23" s="24">
        <f t="shared" si="1"/>
        <v>0</v>
      </c>
      <c r="F23" s="75"/>
      <c r="G23" s="47">
        <f>IF(F23="","",VLOOKUP(F23,'Cost List'!$A$274:'Cost List'!$E$291,5,TRUE))</f>
      </c>
    </row>
    <row r="24" spans="1:7" ht="15">
      <c r="A24" s="30"/>
      <c r="B24" s="23">
        <f>IF(F24="","",VLOOKUP(F24,'Cost List'!$A$274:'Cost List'!$E$291,4,TRUE))</f>
      </c>
      <c r="C24" s="33"/>
      <c r="D24" s="23">
        <f>IF(F24="","",VLOOKUP(F24,'Cost List'!$A$274:'Cost List'!$E$291,3,TRUE))</f>
      </c>
      <c r="E24" s="24">
        <f t="shared" si="1"/>
        <v>0</v>
      </c>
      <c r="F24" s="75"/>
      <c r="G24" s="47">
        <f>IF(F24="","",VLOOKUP(F24,'Cost List'!$A$274:'Cost List'!$E$291,5,TRUE))</f>
      </c>
    </row>
    <row r="25" spans="1:7" ht="15.75" thickBot="1">
      <c r="A25" s="30"/>
      <c r="B25" s="23">
        <f>IF(F25="","",VLOOKUP(F25,'Cost List'!$A$274:'Cost List'!$E$291,4,TRUE))</f>
      </c>
      <c r="C25" s="33"/>
      <c r="D25" s="23">
        <f>IF(F25="","",VLOOKUP(F25,'Cost List'!$A$274:'Cost List'!$E$291,3,TRUE))</f>
      </c>
      <c r="E25" s="24">
        <f t="shared" si="1"/>
        <v>0</v>
      </c>
      <c r="F25" s="75"/>
      <c r="G25" s="47">
        <f>IF(F25="","",VLOOKUP(F25,'Cost List'!$A$274:'Cost List'!$E$291,5,TRUE))</f>
      </c>
    </row>
    <row r="26" spans="1:7" ht="15.75" thickBot="1">
      <c r="A26" s="31" t="s">
        <v>627</v>
      </c>
      <c r="B26" s="26" t="s">
        <v>32</v>
      </c>
      <c r="C26" s="27" t="s">
        <v>27</v>
      </c>
      <c r="D26" s="28" t="s">
        <v>32</v>
      </c>
      <c r="E26" s="29">
        <f>SUM(E20:E25)</f>
        <v>0</v>
      </c>
      <c r="F26" s="75"/>
      <c r="G26" s="48"/>
    </row>
    <row r="27" spans="3:7" ht="6" customHeight="1" thickBot="1">
      <c r="C27" s="39"/>
      <c r="F27" s="75"/>
      <c r="G27" s="48"/>
    </row>
    <row r="28" spans="1:7" ht="15">
      <c r="A28" s="11" t="s">
        <v>7</v>
      </c>
      <c r="B28" s="12"/>
      <c r="C28" s="37" t="s">
        <v>16</v>
      </c>
      <c r="D28" s="13" t="s">
        <v>13</v>
      </c>
      <c r="E28" s="14" t="s">
        <v>5</v>
      </c>
      <c r="F28" s="75"/>
      <c r="G28" s="49" t="s">
        <v>7</v>
      </c>
    </row>
    <row r="29" spans="1:7" ht="15">
      <c r="A29" s="15" t="s">
        <v>57</v>
      </c>
      <c r="B29" s="16" t="s">
        <v>12</v>
      </c>
      <c r="C29" s="38" t="s">
        <v>1</v>
      </c>
      <c r="D29" s="35" t="s">
        <v>12</v>
      </c>
      <c r="E29" s="17" t="s">
        <v>0</v>
      </c>
      <c r="F29" s="75"/>
      <c r="G29" s="49" t="s">
        <v>7</v>
      </c>
    </row>
    <row r="30" spans="1:7" ht="15">
      <c r="A30" s="30"/>
      <c r="B30" s="23">
        <f>IF(F30="","",VLOOKUP(F30,'Cost List'!$A$335:'Cost List'!$E$393,4,TRUE))</f>
      </c>
      <c r="C30" s="33"/>
      <c r="D30" s="23">
        <f>IF(F30="","",VLOOKUP(F30,'Cost List'!$A$335:'Cost List'!$E$393,3,TRUE))</f>
      </c>
      <c r="E30" s="24">
        <f aca="true" t="shared" si="2" ref="E30:E35">IF(C30=0,0,D30*C30)</f>
        <v>0</v>
      </c>
      <c r="F30" s="75"/>
      <c r="G30" s="47">
        <f>IF(F30="","",VLOOKUP(F30,'Cost List'!$A$335:'Cost List'!$E$393,5,TRUE))</f>
      </c>
    </row>
    <row r="31" spans="1:7" ht="15">
      <c r="A31" s="30"/>
      <c r="B31" s="23">
        <f>IF(F31="","",VLOOKUP(F31,'Cost List'!$A$335:'Cost List'!$E$393,4,TRUE))</f>
      </c>
      <c r="C31" s="33"/>
      <c r="D31" s="23">
        <f>IF(F31="","",VLOOKUP(F31,'Cost List'!$A$335:'Cost List'!$E$393,3,TRUE))</f>
      </c>
      <c r="E31" s="24">
        <f t="shared" si="2"/>
        <v>0</v>
      </c>
      <c r="F31" s="75"/>
      <c r="G31" s="47">
        <f>IF(F31="","",VLOOKUP(F31,'Cost List'!$A$335:'Cost List'!$E$393,5,TRUE))</f>
      </c>
    </row>
    <row r="32" spans="1:7" ht="15">
      <c r="A32" s="30"/>
      <c r="B32" s="23">
        <f>IF(F32="","",VLOOKUP(F32,'Cost List'!$A$335:'Cost List'!$E$393,4,TRUE))</f>
      </c>
      <c r="C32" s="33"/>
      <c r="D32" s="23">
        <f>IF(F32="","",VLOOKUP(F32,'Cost List'!$A$335:'Cost List'!$E$393,3,TRUE))</f>
      </c>
      <c r="E32" s="24">
        <f t="shared" si="2"/>
        <v>0</v>
      </c>
      <c r="F32" s="75"/>
      <c r="G32" s="47">
        <f>IF(F32="","",VLOOKUP(F32,'Cost List'!$A$335:'Cost List'!$E$393,5,TRUE))</f>
      </c>
    </row>
    <row r="33" spans="1:7" ht="15">
      <c r="A33" s="30"/>
      <c r="B33" s="23">
        <f>IF(F33="","",VLOOKUP(F33,'Cost List'!$A$335:'Cost List'!$E$393,4,TRUE))</f>
      </c>
      <c r="C33" s="33"/>
      <c r="D33" s="23">
        <f>IF(F33="","",VLOOKUP(F33,'Cost List'!$A$335:'Cost List'!$E$393,3,TRUE))</f>
      </c>
      <c r="E33" s="24">
        <f t="shared" si="2"/>
        <v>0</v>
      </c>
      <c r="F33" s="75"/>
      <c r="G33" s="47">
        <f>IF(F33="","",VLOOKUP(F33,'Cost List'!$A$335:'Cost List'!$E$393,5,TRUE))</f>
      </c>
    </row>
    <row r="34" spans="1:7" ht="15">
      <c r="A34" s="30"/>
      <c r="B34" s="23">
        <f>IF(F34="","",VLOOKUP(F34,'Cost List'!$A$335:'Cost List'!$E$393,4,TRUE))</f>
      </c>
      <c r="C34" s="33"/>
      <c r="D34" s="23">
        <f>IF(F34="","",VLOOKUP(F34,'Cost List'!$A$335:'Cost List'!$E$393,3,TRUE))</f>
      </c>
      <c r="E34" s="24">
        <f t="shared" si="2"/>
        <v>0</v>
      </c>
      <c r="F34" s="75"/>
      <c r="G34" s="47">
        <f>IF(F34="","",VLOOKUP(F34,'Cost List'!$A$335:'Cost List'!$E$393,5,TRUE))</f>
      </c>
    </row>
    <row r="35" spans="1:7" ht="15.75" thickBot="1">
      <c r="A35" s="30"/>
      <c r="B35" s="23">
        <f>IF(F35="","",VLOOKUP(F35,'Cost List'!$A$335:'Cost List'!$E$393,4,TRUE))</f>
      </c>
      <c r="C35" s="33"/>
      <c r="D35" s="23">
        <f>IF(F35="","",VLOOKUP(F35,'Cost List'!$A$335:'Cost List'!$E$393,3,TRUE))</f>
      </c>
      <c r="E35" s="24">
        <f t="shared" si="2"/>
        <v>0</v>
      </c>
      <c r="F35" s="75"/>
      <c r="G35" s="47">
        <f>IF(F35="","",VLOOKUP(F35,'Cost List'!$A$335:'Cost List'!$E$393,5,TRUE))</f>
      </c>
    </row>
    <row r="36" spans="1:7" ht="15.75" thickBot="1">
      <c r="A36" s="31" t="s">
        <v>634</v>
      </c>
      <c r="B36" s="26" t="s">
        <v>32</v>
      </c>
      <c r="C36" s="27" t="s">
        <v>27</v>
      </c>
      <c r="D36" s="28" t="s">
        <v>27</v>
      </c>
      <c r="E36" s="29">
        <f>SUM(E30:E35)</f>
        <v>0</v>
      </c>
      <c r="F36" s="75"/>
      <c r="G36" s="48"/>
    </row>
    <row r="37" spans="1:7" ht="6" customHeight="1" thickBot="1">
      <c r="A37" s="40"/>
      <c r="B37" s="41"/>
      <c r="C37" s="42"/>
      <c r="D37" s="43"/>
      <c r="E37" s="44"/>
      <c r="F37" s="75"/>
      <c r="G37" s="48"/>
    </row>
    <row r="38" spans="1:7" ht="15">
      <c r="A38" s="11" t="s">
        <v>628</v>
      </c>
      <c r="B38" s="12"/>
      <c r="C38" s="37" t="s">
        <v>16</v>
      </c>
      <c r="D38" s="13" t="s">
        <v>13</v>
      </c>
      <c r="E38" s="14" t="s">
        <v>5</v>
      </c>
      <c r="F38" s="75"/>
      <c r="G38" s="49" t="s">
        <v>7</v>
      </c>
    </row>
    <row r="39" spans="1:7" ht="15">
      <c r="A39" s="15" t="s">
        <v>629</v>
      </c>
      <c r="B39" s="16" t="s">
        <v>12</v>
      </c>
      <c r="C39" s="38" t="s">
        <v>1</v>
      </c>
      <c r="D39" s="35" t="s">
        <v>12</v>
      </c>
      <c r="E39" s="17" t="s">
        <v>0</v>
      </c>
      <c r="F39" s="75"/>
      <c r="G39" s="49" t="s">
        <v>7</v>
      </c>
    </row>
    <row r="40" spans="1:7" ht="15">
      <c r="A40" s="30"/>
      <c r="B40" s="23">
        <f>IF(F40="","",VLOOKUP(F40,'Cost List'!$A$112:'Cost List'!$E$174,4,TRUE))</f>
      </c>
      <c r="C40" s="33"/>
      <c r="D40" s="23">
        <f>IF(F40="","",VLOOKUP(F40,'Cost List'!$A$112:'Cost List'!$E$174,3,TRUE))</f>
      </c>
      <c r="E40" s="24">
        <f aca="true" t="shared" si="3" ref="E40:E45">IF(C40=0,0,D40*C40)</f>
        <v>0</v>
      </c>
      <c r="F40" s="75"/>
      <c r="G40" s="47">
        <f>IF(F40="","",VLOOKUP(F40,'Cost List'!$A$112:'Cost List'!$E$174,5,TRUE))</f>
      </c>
    </row>
    <row r="41" spans="1:7" ht="15">
      <c r="A41" s="30"/>
      <c r="B41" s="23">
        <f>IF(F41="","",VLOOKUP(F41,'Cost List'!$A$112:'Cost List'!$E$174,4,TRUE))</f>
      </c>
      <c r="C41" s="33"/>
      <c r="D41" s="23">
        <f>IF(F41="","",VLOOKUP(F41,'Cost List'!$A$112:'Cost List'!$E$174,3,TRUE))</f>
      </c>
      <c r="E41" s="24">
        <f t="shared" si="3"/>
        <v>0</v>
      </c>
      <c r="F41" s="75"/>
      <c r="G41" s="47">
        <f>IF(F41="","",VLOOKUP(F41,'Cost List'!$A$112:'Cost List'!$E$174,5,TRUE))</f>
      </c>
    </row>
    <row r="42" spans="1:7" ht="15">
      <c r="A42" s="30"/>
      <c r="B42" s="23">
        <f>IF(F42="","",VLOOKUP(F42,'Cost List'!$A$112:'Cost List'!$E$174,4,TRUE))</f>
      </c>
      <c r="C42" s="33"/>
      <c r="D42" s="23">
        <f>IF(F42="","",VLOOKUP(F42,'Cost List'!$A$112:'Cost List'!$E$174,3,TRUE))</f>
      </c>
      <c r="E42" s="24">
        <f t="shared" si="3"/>
        <v>0</v>
      </c>
      <c r="F42" s="75"/>
      <c r="G42" s="47">
        <f>IF(F42="","",VLOOKUP(F42,'Cost List'!$A$112:'Cost List'!$E$174,5,TRUE))</f>
      </c>
    </row>
    <row r="43" spans="1:7" ht="15">
      <c r="A43" s="30"/>
      <c r="B43" s="23">
        <f>IF(F43="","",VLOOKUP(F43,'Cost List'!$A$112:'Cost List'!$E$174,4,TRUE))</f>
      </c>
      <c r="C43" s="33"/>
      <c r="D43" s="23">
        <f>IF(F43="","",VLOOKUP(F43,'Cost List'!$A$112:'Cost List'!$E$174,3,TRUE))</f>
      </c>
      <c r="E43" s="24">
        <f t="shared" si="3"/>
        <v>0</v>
      </c>
      <c r="F43" s="75"/>
      <c r="G43" s="47">
        <f>IF(F43="","",VLOOKUP(F43,'Cost List'!$A$112:'Cost List'!$E$174,5,TRUE))</f>
      </c>
    </row>
    <row r="44" spans="1:7" ht="15">
      <c r="A44" s="30"/>
      <c r="B44" s="23">
        <f>IF(F44="","",VLOOKUP(F44,'Cost List'!$A$112:'Cost List'!$E$174,4,TRUE))</f>
      </c>
      <c r="C44" s="33"/>
      <c r="D44" s="23">
        <f>IF(F44="","",VLOOKUP(F44,'Cost List'!$A$112:'Cost List'!$E$174,3,TRUE))</f>
      </c>
      <c r="E44" s="24">
        <f t="shared" si="3"/>
        <v>0</v>
      </c>
      <c r="F44" s="75"/>
      <c r="G44" s="47">
        <f>IF(F44="","",VLOOKUP(F44,'Cost List'!$A$112:'Cost List'!$E$174,5,TRUE))</f>
      </c>
    </row>
    <row r="45" spans="1:7" ht="15.75" thickBot="1">
      <c r="A45" s="30"/>
      <c r="B45" s="23">
        <f>IF(F45="","",VLOOKUP(F45,'Cost List'!$A$112:'Cost List'!$E$174,4,TRUE))</f>
      </c>
      <c r="C45" s="33"/>
      <c r="D45" s="23">
        <f>IF(F45="","",VLOOKUP(F45,'Cost List'!$A$112:'Cost List'!$E$174,3,TRUE))</f>
      </c>
      <c r="E45" s="24">
        <f t="shared" si="3"/>
        <v>0</v>
      </c>
      <c r="F45" s="75"/>
      <c r="G45" s="47">
        <f>IF(F45="","",VLOOKUP(F45,'Cost List'!$A$112:'Cost List'!$E$174,5,TRUE))</f>
      </c>
    </row>
    <row r="46" spans="1:7" ht="15.75" thickBot="1">
      <c r="A46" s="31" t="s">
        <v>635</v>
      </c>
      <c r="B46" s="26" t="s">
        <v>27</v>
      </c>
      <c r="C46" s="27" t="s">
        <v>27</v>
      </c>
      <c r="D46" s="28" t="s">
        <v>27</v>
      </c>
      <c r="E46" s="29">
        <f>SUM(E40:E45)</f>
        <v>0</v>
      </c>
      <c r="F46" s="75"/>
      <c r="G46" s="48"/>
    </row>
    <row r="47" ht="1.5" customHeight="1" thickBot="1">
      <c r="F47" s="75"/>
    </row>
    <row r="48" spans="1:7" ht="13.5" customHeight="1">
      <c r="A48" s="11" t="s">
        <v>659</v>
      </c>
      <c r="B48" s="12"/>
      <c r="C48" s="37" t="s">
        <v>16</v>
      </c>
      <c r="D48" s="13" t="s">
        <v>13</v>
      </c>
      <c r="E48" s="14" t="s">
        <v>5</v>
      </c>
      <c r="F48" s="75"/>
      <c r="G48" s="49" t="s">
        <v>43</v>
      </c>
    </row>
    <row r="49" spans="1:7" ht="13.5" customHeight="1">
      <c r="A49" s="15" t="s">
        <v>30</v>
      </c>
      <c r="B49" s="16" t="s">
        <v>12</v>
      </c>
      <c r="C49" s="38" t="s">
        <v>1</v>
      </c>
      <c r="D49" s="35" t="s">
        <v>12</v>
      </c>
      <c r="E49" s="17" t="s">
        <v>0</v>
      </c>
      <c r="F49" s="75"/>
      <c r="G49" s="49" t="s">
        <v>42</v>
      </c>
    </row>
    <row r="50" spans="1:7" ht="13.5" customHeight="1">
      <c r="A50" s="30"/>
      <c r="B50" s="109">
        <f>IF(F50="","",VLOOKUP(F50,'Cost List'!$A$507:'Cost List'!$E$528,4,TRUE))</f>
      </c>
      <c r="C50" s="33"/>
      <c r="D50" s="107">
        <f>IF(F50="","",VLOOKUP(F50,'Cost List'!$A$507:'Cost List'!$E$528,3,TRUE))</f>
      </c>
      <c r="E50" s="24">
        <f aca="true" t="shared" si="4" ref="E50:E55">IF(C50=0,0,D50*C50)</f>
        <v>0</v>
      </c>
      <c r="F50" s="75"/>
      <c r="G50" s="23">
        <f>IF(F50="","",VLOOKUP(F50,'Cost List'!$A$507:'Cost List'!$E$528,5,TRUE))</f>
      </c>
    </row>
    <row r="51" spans="1:7" ht="15" customHeight="1">
      <c r="A51" s="30"/>
      <c r="B51" s="109">
        <f>IF(F51="","",VLOOKUP(F51,'Cost List'!$A$507:'Cost List'!$E$528,4,TRUE))</f>
      </c>
      <c r="C51" s="33"/>
      <c r="D51" s="107">
        <f>IF(F51="","",VLOOKUP(F51,'Cost List'!$A$507:'Cost List'!$E$528,3,TRUE))</f>
      </c>
      <c r="E51" s="24">
        <f t="shared" si="4"/>
        <v>0</v>
      </c>
      <c r="F51" s="75"/>
      <c r="G51" s="23">
        <f>IF(F51="","",VLOOKUP(F51,'Cost List'!$A$507:'Cost List'!$E$528,5,TRUE))</f>
      </c>
    </row>
    <row r="52" spans="1:7" ht="15" customHeight="1">
      <c r="A52" s="30"/>
      <c r="B52" s="109">
        <f>IF(F52="","",VLOOKUP(F52,'Cost List'!$A$507:'Cost List'!$E$528,4,TRUE))</f>
      </c>
      <c r="C52" s="33"/>
      <c r="D52" s="107">
        <f>IF(F52="","",VLOOKUP(F52,'Cost List'!$A$507:'Cost List'!$E$528,3,TRUE))</f>
      </c>
      <c r="E52" s="24">
        <f t="shared" si="4"/>
        <v>0</v>
      </c>
      <c r="F52" s="75"/>
      <c r="G52" s="23">
        <f>IF(F52="","",VLOOKUP(F52,'Cost List'!$A$507:'Cost List'!$E$528,5,TRUE))</f>
      </c>
    </row>
    <row r="53" spans="1:7" ht="15" customHeight="1">
      <c r="A53" s="30"/>
      <c r="B53" s="109">
        <f>IF(F53="","",VLOOKUP(F53,'Cost List'!$A$507:'Cost List'!$E$528,4,TRUE))</f>
      </c>
      <c r="C53" s="33"/>
      <c r="D53" s="107">
        <f>IF(F53="","",VLOOKUP(F53,'Cost List'!$A$507:'Cost List'!$E$528,3,TRUE))</f>
      </c>
      <c r="E53" s="24">
        <f t="shared" si="4"/>
        <v>0</v>
      </c>
      <c r="F53" s="75"/>
      <c r="G53" s="23">
        <f>IF(F53="","",VLOOKUP(F53,'Cost List'!$A$507:'Cost List'!$E$528,5,TRUE))</f>
      </c>
    </row>
    <row r="54" spans="1:7" ht="13.5" customHeight="1">
      <c r="A54" s="30"/>
      <c r="B54" s="109">
        <f>IF(F54="","",VLOOKUP(F54,'Cost List'!$A$507:'Cost List'!$E$528,4,TRUE))</f>
      </c>
      <c r="C54" s="33"/>
      <c r="D54" s="107">
        <f>IF(F54="","",VLOOKUP(F54,'Cost List'!$A$507:'Cost List'!$E$528,3,TRUE))</f>
      </c>
      <c r="E54" s="24">
        <f t="shared" si="4"/>
        <v>0</v>
      </c>
      <c r="F54" s="75"/>
      <c r="G54" s="23">
        <f>IF(F54="","",VLOOKUP(F54,'Cost List'!$A$507:'Cost List'!$E$528,5,TRUE))</f>
      </c>
    </row>
    <row r="55" spans="1:7" ht="19.5" customHeight="1" thickBot="1">
      <c r="A55" s="30"/>
      <c r="B55" s="109">
        <f>IF(F55="","",VLOOKUP(F55,'Cost List'!$A$507:'Cost List'!$E$528,4,TRUE))</f>
      </c>
      <c r="C55" s="33"/>
      <c r="D55" s="107">
        <f>IF(F55="","",VLOOKUP(F55,'Cost List'!$A$507:'Cost List'!$E$528,3,TRUE))</f>
      </c>
      <c r="E55" s="24">
        <f t="shared" si="4"/>
        <v>0</v>
      </c>
      <c r="F55" s="75"/>
      <c r="G55" s="23">
        <f>IF(F55="","",VLOOKUP(F55,'Cost List'!$A$507:'Cost List'!$E$528,5,TRUE))</f>
      </c>
    </row>
    <row r="56" spans="1:7" ht="15.75" customHeight="1" thickBot="1">
      <c r="A56" s="141" t="s">
        <v>661</v>
      </c>
      <c r="B56" s="146" t="s">
        <v>27</v>
      </c>
      <c r="C56" s="147" t="s">
        <v>27</v>
      </c>
      <c r="D56" s="148" t="s">
        <v>27</v>
      </c>
      <c r="E56" s="149">
        <f>SUM(E50:E55)</f>
        <v>0</v>
      </c>
      <c r="F56" s="75"/>
      <c r="G56" s="48"/>
    </row>
    <row r="57" spans="1:6" ht="15">
      <c r="A57" s="45" t="s">
        <v>35</v>
      </c>
      <c r="E57" s="4">
        <f>E16+E26+E36+E46</f>
        <v>0</v>
      </c>
      <c r="F57" s="75"/>
    </row>
    <row r="58" spans="1:6" ht="15">
      <c r="A58" s="76" t="s">
        <v>639</v>
      </c>
      <c r="C58" s="79"/>
      <c r="E58" s="4">
        <f>E57*(C58)</f>
        <v>0</v>
      </c>
      <c r="F58" s="75"/>
    </row>
    <row r="59" spans="1:6" ht="15">
      <c r="A59" s="76" t="s">
        <v>657</v>
      </c>
      <c r="C59" s="155"/>
      <c r="E59" s="4">
        <f>E56</f>
        <v>0</v>
      </c>
      <c r="F59" s="75"/>
    </row>
    <row r="60" spans="1:6" ht="15">
      <c r="A60" s="76" t="s">
        <v>640</v>
      </c>
      <c r="E60" s="4">
        <f>E57-E58</f>
        <v>0</v>
      </c>
      <c r="F60" s="75"/>
    </row>
  </sheetData>
  <sheetProtection sheet="1" objects="1" scenarios="1"/>
  <mergeCells count="5">
    <mergeCell ref="B5:C5"/>
    <mergeCell ref="A1:E1"/>
    <mergeCell ref="B2:C2"/>
    <mergeCell ref="B3:C3"/>
    <mergeCell ref="B4:C4"/>
  </mergeCells>
  <printOptions/>
  <pageMargins left="0.5" right="0.25" top="0.5" bottom="0.25" header="0.5" footer="0.75"/>
  <pageSetup fitToHeight="1" fitToWidth="1" horizontalDpi="600" verticalDpi="600" orientation="portrait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113"/>
  <sheetViews>
    <sheetView zoomScale="85" zoomScaleNormal="85" workbookViewId="0" topLeftCell="A1">
      <selection activeCell="F10" sqref="F10:F58"/>
    </sheetView>
  </sheetViews>
  <sheetFormatPr defaultColWidth="8.88671875" defaultRowHeight="15"/>
  <cols>
    <col min="1" max="1" width="40.77734375" style="0" customWidth="1"/>
    <col min="2" max="2" width="6.77734375" style="0" customWidth="1"/>
    <col min="3" max="3" width="8.77734375" style="0" customWidth="1"/>
    <col min="4" max="4" width="7.77734375" style="0" customWidth="1"/>
    <col min="5" max="5" width="10.77734375" style="0" customWidth="1"/>
    <col min="6" max="6" width="8.88671875" style="0" hidden="1" customWidth="1"/>
    <col min="7" max="7" width="7.77734375" style="0" customWidth="1"/>
  </cols>
  <sheetData>
    <row r="1" spans="1:5" ht="16.5" thickBot="1">
      <c r="A1" s="179" t="s">
        <v>630</v>
      </c>
      <c r="B1" s="179"/>
      <c r="C1" s="179"/>
      <c r="D1" s="179"/>
      <c r="E1" s="179"/>
    </row>
    <row r="2" spans="1:6" ht="15.75" thickBot="1">
      <c r="A2" s="150" t="s">
        <v>646</v>
      </c>
      <c r="B2" s="182" t="s">
        <v>10</v>
      </c>
      <c r="C2" s="183"/>
      <c r="D2" s="34" t="s">
        <v>3</v>
      </c>
      <c r="E2" s="19">
        <f ca="1">TODAY()</f>
        <v>37375</v>
      </c>
      <c r="F2" s="75"/>
    </row>
    <row r="3" spans="1:6" ht="15.75" thickBot="1">
      <c r="A3" s="18" t="s">
        <v>4</v>
      </c>
      <c r="B3" s="177"/>
      <c r="C3" s="178"/>
      <c r="D3" s="34" t="s">
        <v>33</v>
      </c>
      <c r="E3" s="32"/>
      <c r="F3" s="75"/>
    </row>
    <row r="4" spans="1:6" ht="15.75" thickBot="1">
      <c r="A4" s="18" t="s">
        <v>2</v>
      </c>
      <c r="B4" s="177"/>
      <c r="C4" s="178"/>
      <c r="D4" s="18" t="s">
        <v>364</v>
      </c>
      <c r="E4" s="20"/>
      <c r="F4" s="75"/>
    </row>
    <row r="5" spans="1:6" ht="15.75" thickBot="1">
      <c r="A5" s="18" t="s">
        <v>9</v>
      </c>
      <c r="B5" s="177"/>
      <c r="C5" s="178"/>
      <c r="D5" s="18" t="s">
        <v>626</v>
      </c>
      <c r="E5" s="20"/>
      <c r="F5" s="75"/>
    </row>
    <row r="6" spans="1:6" ht="6" customHeight="1">
      <c r="A6" s="21"/>
      <c r="B6" s="21"/>
      <c r="C6" s="21"/>
      <c r="D6" s="21"/>
      <c r="E6" s="21"/>
      <c r="F6" s="75"/>
    </row>
    <row r="7" spans="1:7" ht="15">
      <c r="A7" s="5" t="s">
        <v>7</v>
      </c>
      <c r="B7" s="6" t="s">
        <v>7</v>
      </c>
      <c r="C7" s="6" t="s">
        <v>7</v>
      </c>
      <c r="D7" s="6" t="s">
        <v>0</v>
      </c>
      <c r="E7" s="7" t="s">
        <v>5</v>
      </c>
      <c r="F7" s="75"/>
      <c r="G7" s="46" t="s">
        <v>40</v>
      </c>
    </row>
    <row r="8" spans="1:7" ht="15">
      <c r="A8" s="5" t="s">
        <v>7</v>
      </c>
      <c r="B8" s="6" t="s">
        <v>7</v>
      </c>
      <c r="C8" s="6" t="s">
        <v>16</v>
      </c>
      <c r="D8" s="6" t="s">
        <v>8</v>
      </c>
      <c r="E8" s="7" t="s">
        <v>6</v>
      </c>
      <c r="F8" s="75"/>
      <c r="G8" s="46" t="s">
        <v>41</v>
      </c>
    </row>
    <row r="9" spans="1:7" ht="15">
      <c r="A9" s="8" t="s">
        <v>365</v>
      </c>
      <c r="B9" s="9" t="s">
        <v>12</v>
      </c>
      <c r="C9" s="9" t="s">
        <v>1</v>
      </c>
      <c r="D9" s="9" t="s">
        <v>12</v>
      </c>
      <c r="E9" s="10" t="s">
        <v>0</v>
      </c>
      <c r="F9" s="75"/>
      <c r="G9" s="46" t="s">
        <v>42</v>
      </c>
    </row>
    <row r="10" spans="1:7" ht="15">
      <c r="A10" s="22"/>
      <c r="B10" s="23">
        <f>IF(F10="","",VLOOKUP(F10,'Cost List'!$A$394:'Cost List'!$E$413,4,TRUE))</f>
      </c>
      <c r="C10" s="33"/>
      <c r="D10" s="23">
        <f>IF(F10="","",VLOOKUP(F10,'Cost List'!$A$395:'Cost List'!$E$413,3,TRUE))</f>
      </c>
      <c r="E10" s="24">
        <f aca="true" t="shared" si="0" ref="E10:E15">IF(C10=0,0,D10*C10)</f>
        <v>0</v>
      </c>
      <c r="F10" s="75"/>
      <c r="G10" s="47">
        <f>IF(F10="","",VLOOKUP(F10,'Cost List'!$A$395:'Cost List'!$E$413,5,TRUE))</f>
      </c>
    </row>
    <row r="11" spans="1:7" ht="15">
      <c r="A11" s="22"/>
      <c r="B11" s="23">
        <f>IF(F11="","",VLOOKUP(F11,'Cost List'!$A$394:'Cost List'!$E$413,4,TRUE))</f>
      </c>
      <c r="C11" s="33"/>
      <c r="D11" s="23">
        <f>IF(F11="","",VLOOKUP(F11,'Cost List'!$A$395:'Cost List'!$E$413,3,TRUE))</f>
      </c>
      <c r="E11" s="24">
        <f t="shared" si="0"/>
        <v>0</v>
      </c>
      <c r="F11" s="75"/>
      <c r="G11" s="47">
        <f>IF(F11="","",VLOOKUP(F11,'Cost List'!$A$395:'Cost List'!$E$413,5,TRUE))</f>
      </c>
    </row>
    <row r="12" spans="1:7" ht="15">
      <c r="A12" s="22"/>
      <c r="B12" s="23">
        <f>IF(F12="","",VLOOKUP(F12,'Cost List'!$A$394:'Cost List'!$E$413,4,TRUE))</f>
      </c>
      <c r="C12" s="33"/>
      <c r="D12" s="23">
        <f>IF(F12="","",VLOOKUP(F12,'Cost List'!$A$395:'Cost List'!$E$413,3,TRUE))</f>
      </c>
      <c r="E12" s="24">
        <f t="shared" si="0"/>
        <v>0</v>
      </c>
      <c r="F12" s="75"/>
      <c r="G12" s="47">
        <f>IF(F12="","",VLOOKUP(F12,'Cost List'!$A$395:'Cost List'!$E$413,5,TRUE))</f>
      </c>
    </row>
    <row r="13" spans="1:7" ht="15">
      <c r="A13" s="22"/>
      <c r="B13" s="23">
        <f>IF(F13="","",VLOOKUP(F13,'Cost List'!$A$394:'Cost List'!$E$413,4,TRUE))</f>
      </c>
      <c r="C13" s="33"/>
      <c r="D13" s="23">
        <f>IF(F13="","",VLOOKUP(F13,'Cost List'!$A$395:'Cost List'!$E$413,3,TRUE))</f>
      </c>
      <c r="E13" s="24">
        <f t="shared" si="0"/>
        <v>0</v>
      </c>
      <c r="F13" s="75"/>
      <c r="G13" s="47">
        <f>IF(F13="","",VLOOKUP(F13,'Cost List'!$A$395:'Cost List'!$E$413,5,TRUE))</f>
      </c>
    </row>
    <row r="14" spans="1:7" ht="15">
      <c r="A14" s="22"/>
      <c r="B14" s="23">
        <f>IF(F14="","",VLOOKUP(F14,'Cost List'!$A$394:'Cost List'!$E$413,4,TRUE))</f>
      </c>
      <c r="C14" s="33"/>
      <c r="D14" s="23">
        <f>IF(F14="","",VLOOKUP(F14,'Cost List'!$A$395:'Cost List'!$E$413,3,TRUE))</f>
      </c>
      <c r="E14" s="24">
        <f t="shared" si="0"/>
        <v>0</v>
      </c>
      <c r="F14" s="75"/>
      <c r="G14" s="47">
        <f>IF(F14="","",VLOOKUP(F14,'Cost List'!$A$395:'Cost List'!$E$413,5,TRUE))</f>
      </c>
    </row>
    <row r="15" spans="1:7" ht="15">
      <c r="A15" s="22"/>
      <c r="B15" s="23">
        <f>IF(F15="","",VLOOKUP(F15,'Cost List'!$A$394:'Cost List'!$E$413,4,TRUE))</f>
      </c>
      <c r="C15" s="33"/>
      <c r="D15" s="23">
        <f>IF(F15="","",VLOOKUP(F15,'Cost List'!$A$395:'Cost List'!$E$413,3,TRUE))</f>
      </c>
      <c r="E15" s="24">
        <f t="shared" si="0"/>
        <v>0</v>
      </c>
      <c r="F15" s="75"/>
      <c r="G15" s="47">
        <f>IF(F15="","",VLOOKUP(F15,'Cost List'!$A$395:'Cost List'!$E$413,5,TRUE))</f>
      </c>
    </row>
    <row r="16" spans="1:7" ht="15.75" thickBot="1">
      <c r="A16" s="25" t="s">
        <v>366</v>
      </c>
      <c r="B16" s="26" t="s">
        <v>27</v>
      </c>
      <c r="C16" s="27" t="s">
        <v>26</v>
      </c>
      <c r="D16" s="28" t="s">
        <v>27</v>
      </c>
      <c r="E16" s="29">
        <f>SUM(E10:E15)</f>
        <v>0</v>
      </c>
      <c r="F16" s="75"/>
      <c r="G16" s="48"/>
    </row>
    <row r="17" spans="1:7" ht="6" customHeight="1" thickBot="1">
      <c r="A17" s="1"/>
      <c r="B17" s="2"/>
      <c r="C17" s="36"/>
      <c r="D17" s="3"/>
      <c r="E17" s="3"/>
      <c r="F17" s="75"/>
      <c r="G17" s="48"/>
    </row>
    <row r="18" spans="1:7" ht="15">
      <c r="A18" s="11" t="s">
        <v>7</v>
      </c>
      <c r="B18" s="12" t="s">
        <v>7</v>
      </c>
      <c r="C18" s="37" t="s">
        <v>16</v>
      </c>
      <c r="D18" s="13" t="s">
        <v>13</v>
      </c>
      <c r="E18" s="14" t="s">
        <v>5</v>
      </c>
      <c r="F18" s="75"/>
      <c r="G18" s="49" t="s">
        <v>7</v>
      </c>
    </row>
    <row r="19" spans="1:7" ht="15">
      <c r="A19" s="15" t="s">
        <v>367</v>
      </c>
      <c r="B19" s="16" t="s">
        <v>12</v>
      </c>
      <c r="C19" s="38" t="s">
        <v>1</v>
      </c>
      <c r="D19" s="35" t="s">
        <v>12</v>
      </c>
      <c r="E19" s="17" t="s">
        <v>0</v>
      </c>
      <c r="F19" s="75"/>
      <c r="G19" s="49" t="s">
        <v>7</v>
      </c>
    </row>
    <row r="20" spans="1:7" ht="15">
      <c r="A20" s="30"/>
      <c r="B20" s="23">
        <f>IF(F20="","",VLOOKUP(F20,'Cost List'!$A$414:'Cost List'!$E$439,4,TRUE))</f>
      </c>
      <c r="C20" s="33"/>
      <c r="D20" s="23">
        <f>IF(F20="","",VLOOKUP(F20,'Cost List'!$A$414:'Cost List'!$E$439,3,TRUE))</f>
      </c>
      <c r="E20" s="24">
        <f aca="true" t="shared" si="1" ref="E20:E25">IF(C20=0,0,D20*C20)</f>
        <v>0</v>
      </c>
      <c r="F20" s="75"/>
      <c r="G20" s="47">
        <f>IF(F20="","",VLOOKUP(F20,'Cost List'!$A$414:'Cost List'!$E$439,5,TRUE))</f>
      </c>
    </row>
    <row r="21" spans="1:7" ht="15">
      <c r="A21" s="30"/>
      <c r="B21" s="23">
        <f>IF(F21="","",VLOOKUP(F21,'Cost List'!$A$414:'Cost List'!$E$439,4,TRUE))</f>
      </c>
      <c r="C21" s="33"/>
      <c r="D21" s="23">
        <f>IF(F21="","",VLOOKUP(F21,'Cost List'!$A$414:'Cost List'!$E$439,3,TRUE))</f>
      </c>
      <c r="E21" s="24">
        <f t="shared" si="1"/>
        <v>0</v>
      </c>
      <c r="F21" s="75"/>
      <c r="G21" s="47">
        <f>IF(F21="","",VLOOKUP(F21,'Cost List'!$A$414:'Cost List'!$E$439,5,TRUE))</f>
      </c>
    </row>
    <row r="22" spans="1:7" ht="15">
      <c r="A22" s="30"/>
      <c r="B22" s="23">
        <f>IF(F22="","",VLOOKUP(F22,'Cost List'!$A$414:'Cost List'!$E$439,4,TRUE))</f>
      </c>
      <c r="C22" s="33"/>
      <c r="D22" s="23">
        <f>IF(F22="","",VLOOKUP(F22,'Cost List'!$A$414:'Cost List'!$E$439,3,TRUE))</f>
      </c>
      <c r="E22" s="24">
        <f t="shared" si="1"/>
        <v>0</v>
      </c>
      <c r="F22" s="75"/>
      <c r="G22" s="47">
        <f>IF(F22="","",VLOOKUP(F22,'Cost List'!$A$414:'Cost List'!$E$439,5,TRUE))</f>
      </c>
    </row>
    <row r="23" spans="1:7" ht="15">
      <c r="A23" s="30"/>
      <c r="B23" s="23">
        <f>IF(F23="","",VLOOKUP(F23,'Cost List'!$A$414:'Cost List'!$E$439,4,TRUE))</f>
      </c>
      <c r="C23" s="33"/>
      <c r="D23" s="23">
        <f>IF(F23="","",VLOOKUP(F23,'Cost List'!$A$414:'Cost List'!$E$439,3,TRUE))</f>
      </c>
      <c r="E23" s="24">
        <f t="shared" si="1"/>
        <v>0</v>
      </c>
      <c r="F23" s="75"/>
      <c r="G23" s="47">
        <f>IF(F23="","",VLOOKUP(F23,'Cost List'!$A$414:'Cost List'!$E$439,5,TRUE))</f>
      </c>
    </row>
    <row r="24" spans="1:7" ht="15">
      <c r="A24" s="30"/>
      <c r="B24" s="23">
        <f>IF(F24="","",VLOOKUP(F24,'Cost List'!$A$414:'Cost List'!$E$439,4,TRUE))</f>
      </c>
      <c r="C24" s="33"/>
      <c r="D24" s="23">
        <f>IF(F24="","",VLOOKUP(F24,'Cost List'!$A$414:'Cost List'!$E$439,3,TRUE))</f>
      </c>
      <c r="E24" s="24">
        <f t="shared" si="1"/>
        <v>0</v>
      </c>
      <c r="F24" s="75"/>
      <c r="G24" s="47">
        <f>IF(F24="","",VLOOKUP(F24,'Cost List'!$A$414:'Cost List'!$E$439,5,TRUE))</f>
      </c>
    </row>
    <row r="25" spans="1:7" ht="15.75" thickBot="1">
      <c r="A25" s="30"/>
      <c r="B25" s="23">
        <f>IF(F25="","",VLOOKUP(F25,'Cost List'!$A$414:'Cost List'!$E$439,4,TRUE))</f>
      </c>
      <c r="C25" s="33"/>
      <c r="D25" s="23">
        <f>IF(F25="","",VLOOKUP(F25,'Cost List'!$A$414:'Cost List'!$E$439,3,TRUE))</f>
      </c>
      <c r="E25" s="24">
        <f t="shared" si="1"/>
        <v>0</v>
      </c>
      <c r="F25" s="75"/>
      <c r="G25" s="47">
        <f>IF(F25="","",VLOOKUP(F25,'Cost List'!$A$414:'Cost List'!$E$439,5,TRUE))</f>
      </c>
    </row>
    <row r="26" spans="1:7" ht="15.75" thickBot="1">
      <c r="A26" s="31" t="s">
        <v>368</v>
      </c>
      <c r="B26" s="26" t="s">
        <v>32</v>
      </c>
      <c r="C26" s="27" t="s">
        <v>27</v>
      </c>
      <c r="D26" s="28" t="s">
        <v>32</v>
      </c>
      <c r="E26" s="29">
        <f>SUM(E20:E25)</f>
        <v>0</v>
      </c>
      <c r="F26" s="75"/>
      <c r="G26" s="48"/>
    </row>
    <row r="27" spans="3:7" ht="6" customHeight="1" thickBot="1">
      <c r="C27" s="39"/>
      <c r="F27" s="75"/>
      <c r="G27" s="48"/>
    </row>
    <row r="28" spans="1:7" ht="15">
      <c r="A28" s="11" t="s">
        <v>7</v>
      </c>
      <c r="B28" s="12"/>
      <c r="C28" s="37" t="s">
        <v>16</v>
      </c>
      <c r="D28" s="13" t="s">
        <v>13</v>
      </c>
      <c r="E28" s="14" t="s">
        <v>5</v>
      </c>
      <c r="F28" s="75"/>
      <c r="G28" s="49" t="s">
        <v>7</v>
      </c>
    </row>
    <row r="29" spans="1:7" ht="15">
      <c r="A29" s="15" t="s">
        <v>373</v>
      </c>
      <c r="B29" s="16" t="s">
        <v>12</v>
      </c>
      <c r="C29" s="38" t="s">
        <v>1</v>
      </c>
      <c r="D29" s="35" t="s">
        <v>12</v>
      </c>
      <c r="E29" s="17" t="s">
        <v>0</v>
      </c>
      <c r="F29" s="75"/>
      <c r="G29" s="49" t="s">
        <v>7</v>
      </c>
    </row>
    <row r="30" spans="1:7" ht="15">
      <c r="A30" s="30"/>
      <c r="B30" s="23">
        <f>IF(F30="","",VLOOKUP(F30,'Cost List'!$A$441:'Cost List'!$E$454,4,TRUE))</f>
      </c>
      <c r="C30" s="33"/>
      <c r="D30" s="23">
        <f>IF(F30="","",VLOOKUP(F30,'Cost List'!$A$441:'Cost List'!$E$454,3,TRUE))</f>
      </c>
      <c r="E30" s="24">
        <f aca="true" t="shared" si="2" ref="E30:E35">IF(C30=0,0,D30*C30)</f>
        <v>0</v>
      </c>
      <c r="F30" s="75"/>
      <c r="G30" s="47">
        <f>IF(F30="","",VLOOKUP(F30,'Cost List'!$A$441:'Cost List'!$E$454,5,TRUE))</f>
      </c>
    </row>
    <row r="31" spans="1:7" ht="15">
      <c r="A31" s="30"/>
      <c r="B31" s="23">
        <f>IF(F31="","",VLOOKUP(F31,'Cost List'!$A$441:'Cost List'!$E$454,4,TRUE))</f>
      </c>
      <c r="C31" s="33"/>
      <c r="D31" s="23">
        <f>IF(F31="","",VLOOKUP(F31,'Cost List'!$A$441:'Cost List'!$E$454,3,TRUE))</f>
      </c>
      <c r="E31" s="24">
        <f t="shared" si="2"/>
        <v>0</v>
      </c>
      <c r="F31" s="75"/>
      <c r="G31" s="47">
        <f>IF(F31="","",VLOOKUP(F31,'Cost List'!$A$441:'Cost List'!$E$454,5,TRUE))</f>
      </c>
    </row>
    <row r="32" spans="1:7" ht="15">
      <c r="A32" s="30"/>
      <c r="B32" s="23">
        <f>IF(F32="","",VLOOKUP(F32,'Cost List'!$A$441:'Cost List'!$E$454,4,TRUE))</f>
      </c>
      <c r="C32" s="33"/>
      <c r="D32" s="23">
        <f>IF(F32="","",VLOOKUP(F32,'Cost List'!$A$441:'Cost List'!$E$454,3,TRUE))</f>
      </c>
      <c r="E32" s="24">
        <f t="shared" si="2"/>
        <v>0</v>
      </c>
      <c r="F32" s="75"/>
      <c r="G32" s="47">
        <f>IF(F32="","",VLOOKUP(F32,'Cost List'!$A$441:'Cost List'!$E$454,5,TRUE))</f>
      </c>
    </row>
    <row r="33" spans="1:7" ht="15">
      <c r="A33" s="30"/>
      <c r="B33" s="23">
        <f>IF(F33="","",VLOOKUP(F33,'Cost List'!$A$441:'Cost List'!$E$454,4,TRUE))</f>
      </c>
      <c r="C33" s="33"/>
      <c r="D33" s="23">
        <f>IF(F33="","",VLOOKUP(F33,'Cost List'!$A$441:'Cost List'!$E$454,3,TRUE))</f>
      </c>
      <c r="E33" s="24">
        <f t="shared" si="2"/>
        <v>0</v>
      </c>
      <c r="F33" s="75"/>
      <c r="G33" s="47">
        <f>IF(F33="","",VLOOKUP(F33,'Cost List'!$A$441:'Cost List'!$E$454,5,TRUE))</f>
      </c>
    </row>
    <row r="34" spans="1:7" ht="15">
      <c r="A34" s="30"/>
      <c r="B34" s="23">
        <f>IF(F34="","",VLOOKUP(F34,'Cost List'!$A$441:'Cost List'!$E$454,4,TRUE))</f>
      </c>
      <c r="C34" s="33"/>
      <c r="D34" s="23">
        <f>IF(F34="","",VLOOKUP(F34,'Cost List'!$A$441:'Cost List'!$E$454,3,TRUE))</f>
      </c>
      <c r="E34" s="24">
        <f t="shared" si="2"/>
        <v>0</v>
      </c>
      <c r="F34" s="75"/>
      <c r="G34" s="47">
        <f>IF(F34="","",VLOOKUP(F34,'Cost List'!$A$441:'Cost List'!$E$454,5,TRUE))</f>
      </c>
    </row>
    <row r="35" spans="1:7" ht="15.75" thickBot="1">
      <c r="A35" s="30"/>
      <c r="B35" s="23">
        <f>IF(F35="","",VLOOKUP(F35,'Cost List'!$A$441:'Cost List'!$E$454,4,TRUE))</f>
      </c>
      <c r="C35" s="33"/>
      <c r="D35" s="23">
        <f>IF(F35="","",VLOOKUP(F35,'Cost List'!$A$441:'Cost List'!$E$454,3,TRUE))</f>
      </c>
      <c r="E35" s="24">
        <f t="shared" si="2"/>
        <v>0</v>
      </c>
      <c r="F35" s="75"/>
      <c r="G35" s="47">
        <f>IF(F35="","",VLOOKUP(F35,'Cost List'!$A$441:'Cost List'!$E$454,5,TRUE))</f>
      </c>
    </row>
    <row r="36" spans="1:7" ht="15.75" thickBot="1">
      <c r="A36" s="31" t="s">
        <v>369</v>
      </c>
      <c r="B36" s="26" t="s">
        <v>32</v>
      </c>
      <c r="C36" s="27" t="s">
        <v>27</v>
      </c>
      <c r="D36" s="28" t="s">
        <v>27</v>
      </c>
      <c r="E36" s="29">
        <f>SUM(E30:E35)</f>
        <v>0</v>
      </c>
      <c r="F36" s="75"/>
      <c r="G36" s="48"/>
    </row>
    <row r="37" spans="1:7" ht="6" customHeight="1" thickBot="1">
      <c r="A37" s="40"/>
      <c r="B37" s="41"/>
      <c r="C37" s="42"/>
      <c r="D37" s="43"/>
      <c r="E37" s="44"/>
      <c r="F37" s="75"/>
      <c r="G37" s="48"/>
    </row>
    <row r="38" spans="1:7" ht="15">
      <c r="A38" s="11" t="s">
        <v>29</v>
      </c>
      <c r="B38" s="12"/>
      <c r="C38" s="37" t="s">
        <v>16</v>
      </c>
      <c r="D38" s="13" t="s">
        <v>13</v>
      </c>
      <c r="E38" s="14" t="s">
        <v>5</v>
      </c>
      <c r="F38" s="75"/>
      <c r="G38" s="49" t="s">
        <v>7</v>
      </c>
    </row>
    <row r="39" spans="1:7" ht="15">
      <c r="A39" s="15" t="s">
        <v>30</v>
      </c>
      <c r="B39" s="16" t="s">
        <v>12</v>
      </c>
      <c r="C39" s="38" t="s">
        <v>1</v>
      </c>
      <c r="D39" s="35" t="s">
        <v>12</v>
      </c>
      <c r="E39" s="17" t="s">
        <v>0</v>
      </c>
      <c r="F39" s="75"/>
      <c r="G39" s="49" t="s">
        <v>7</v>
      </c>
    </row>
    <row r="40" spans="1:7" ht="15">
      <c r="A40" s="30"/>
      <c r="B40" s="23">
        <f>IF(F40="","",VLOOKUP(F40,'Cost List'!$A$455:'Cost List'!$E$504,4,TRUE))</f>
      </c>
      <c r="C40" s="33"/>
      <c r="D40" s="23">
        <f>IF(F40="","",VLOOKUP(F40,'Cost List'!$A$455:'Cost List'!$E$504,3,TRUE))</f>
      </c>
      <c r="E40" s="24">
        <f aca="true" t="shared" si="3" ref="E40:E45">IF(C40=0,0,D40*C40)</f>
        <v>0</v>
      </c>
      <c r="F40" s="75"/>
      <c r="G40" s="47">
        <f>IF(F40="","",VLOOKUP(F40,'Cost List'!$A$455:'Cost List'!$E$504,5,TRUE))</f>
      </c>
    </row>
    <row r="41" spans="1:7" ht="15">
      <c r="A41" s="30"/>
      <c r="B41" s="23">
        <f>IF(F41="","",VLOOKUP(F41,'Cost List'!$A$455:'Cost List'!$E$504,4,TRUE))</f>
      </c>
      <c r="C41" s="33"/>
      <c r="D41" s="23">
        <f>IF(F41="","",VLOOKUP(F41,'Cost List'!$A$455:'Cost List'!$E$504,3,TRUE))</f>
      </c>
      <c r="E41" s="24">
        <f t="shared" si="3"/>
        <v>0</v>
      </c>
      <c r="F41" s="75"/>
      <c r="G41" s="47">
        <f>IF(F41="","",VLOOKUP(F41,'Cost List'!$A$455:'Cost List'!$E$504,5,TRUE))</f>
      </c>
    </row>
    <row r="42" spans="1:7" ht="15">
      <c r="A42" s="30"/>
      <c r="B42" s="23">
        <f>IF(F42="","",VLOOKUP(F42,'Cost List'!$A$455:'Cost List'!$E$504,4,TRUE))</f>
      </c>
      <c r="C42" s="33"/>
      <c r="D42" s="23">
        <f>IF(F42="","",VLOOKUP(F42,'Cost List'!$A$455:'Cost List'!$E$504,3,TRUE))</f>
      </c>
      <c r="E42" s="24">
        <f t="shared" si="3"/>
        <v>0</v>
      </c>
      <c r="F42" s="75"/>
      <c r="G42" s="47">
        <f>IF(F42="","",VLOOKUP(F42,'Cost List'!$A$455:'Cost List'!$E$504,5,TRUE))</f>
      </c>
    </row>
    <row r="43" spans="1:7" ht="15">
      <c r="A43" s="30"/>
      <c r="B43" s="23">
        <f>IF(F43="","",VLOOKUP(F43,'Cost List'!$A$455:'Cost List'!$E$504,4,TRUE))</f>
      </c>
      <c r="C43" s="33"/>
      <c r="D43" s="23">
        <f>IF(F43="","",VLOOKUP(F43,'Cost List'!$A$455:'Cost List'!$E$504,3,TRUE))</f>
      </c>
      <c r="E43" s="24">
        <f t="shared" si="3"/>
        <v>0</v>
      </c>
      <c r="F43" s="75"/>
      <c r="G43" s="47">
        <f>IF(F43="","",VLOOKUP(F43,'Cost List'!$A$455:'Cost List'!$E$504,5,TRUE))</f>
      </c>
    </row>
    <row r="44" spans="1:7" ht="15">
      <c r="A44" s="30"/>
      <c r="B44" s="23">
        <f>IF(F44="","",VLOOKUP(F44,'Cost List'!$A$455:'Cost List'!$E$504,4,TRUE))</f>
      </c>
      <c r="C44" s="33"/>
      <c r="D44" s="23">
        <f>IF(F44="","",VLOOKUP(F44,'Cost List'!$A$455:'Cost List'!$E$504,3,TRUE))</f>
      </c>
      <c r="E44" s="24">
        <f t="shared" si="3"/>
        <v>0</v>
      </c>
      <c r="F44" s="75"/>
      <c r="G44" s="47">
        <f>IF(F44="","",VLOOKUP(F44,'Cost List'!$A$455:'Cost List'!$E$504,5,TRUE))</f>
      </c>
    </row>
    <row r="45" spans="1:7" ht="15.75" thickBot="1">
      <c r="A45" s="30"/>
      <c r="B45" s="23">
        <f>IF(F45="","",VLOOKUP(F45,'Cost List'!$A$455:'Cost List'!$E$504,4,TRUE))</f>
      </c>
      <c r="C45" s="33"/>
      <c r="D45" s="23">
        <f>IF(F45="","",VLOOKUP(F45,'Cost List'!$A$455:'Cost List'!$E$504,3,TRUE))</f>
      </c>
      <c r="E45" s="24">
        <f t="shared" si="3"/>
        <v>0</v>
      </c>
      <c r="F45" s="75"/>
      <c r="G45" s="47">
        <f>IF(F45="","",VLOOKUP(F45,'Cost List'!$A$455:'Cost List'!$E$504,5,TRUE))</f>
      </c>
    </row>
    <row r="46" spans="1:7" ht="15.75" thickBot="1">
      <c r="A46" s="31" t="s">
        <v>31</v>
      </c>
      <c r="B46" s="26" t="s">
        <v>27</v>
      </c>
      <c r="C46" s="27" t="s">
        <v>27</v>
      </c>
      <c r="D46" s="28" t="s">
        <v>27</v>
      </c>
      <c r="E46" s="29">
        <f>SUM(E40:E45)</f>
        <v>0</v>
      </c>
      <c r="F46" s="75"/>
      <c r="G46" s="48"/>
    </row>
    <row r="47" ht="1.5" customHeight="1" thickBot="1">
      <c r="F47" s="75"/>
    </row>
    <row r="48" spans="1:7" ht="13.5" customHeight="1">
      <c r="A48" s="11" t="s">
        <v>659</v>
      </c>
      <c r="B48" s="12"/>
      <c r="C48" s="37" t="s">
        <v>16</v>
      </c>
      <c r="D48" s="13" t="s">
        <v>13</v>
      </c>
      <c r="E48" s="14" t="s">
        <v>5</v>
      </c>
      <c r="F48" s="75"/>
      <c r="G48" s="49" t="s">
        <v>43</v>
      </c>
    </row>
    <row r="49" spans="1:7" ht="13.5" customHeight="1">
      <c r="A49" s="15" t="s">
        <v>30</v>
      </c>
      <c r="B49" s="16" t="s">
        <v>12</v>
      </c>
      <c r="C49" s="38" t="s">
        <v>1</v>
      </c>
      <c r="D49" s="35" t="s">
        <v>12</v>
      </c>
      <c r="E49" s="17" t="s">
        <v>0</v>
      </c>
      <c r="F49" s="75"/>
      <c r="G49" s="49" t="s">
        <v>42</v>
      </c>
    </row>
    <row r="50" spans="1:7" ht="13.5" customHeight="1">
      <c r="A50" s="30"/>
      <c r="B50" s="109">
        <f>IF(F50="","",VLOOKUP(F50,'Cost List'!$A$507:'Cost List'!$E$528,4,TRUE))</f>
      </c>
      <c r="C50" s="33"/>
      <c r="D50" s="107">
        <f>IF(F50="","",VLOOKUP(F50,'Cost List'!$A$507:'Cost List'!$E$528,3,TRUE))</f>
      </c>
      <c r="E50" s="24">
        <f aca="true" t="shared" si="4" ref="E50:E55">IF(C50=0,0,D50*C50)</f>
        <v>0</v>
      </c>
      <c r="F50" s="75"/>
      <c r="G50" s="23">
        <f>IF(F50="","",VLOOKUP(F50,'Cost List'!$A$507:'Cost List'!$E$528,5,TRUE))</f>
      </c>
    </row>
    <row r="51" spans="1:7" ht="16.5" customHeight="1">
      <c r="A51" s="30"/>
      <c r="B51" s="109">
        <f>IF(F51="","",VLOOKUP(F51,'Cost List'!$A$507:'Cost List'!$E$528,4,TRUE))</f>
      </c>
      <c r="C51" s="33"/>
      <c r="D51" s="107">
        <f>IF(F51="","",VLOOKUP(F51,'Cost List'!$A$507:'Cost List'!$E$528,3,TRUE))</f>
      </c>
      <c r="E51" s="24">
        <f t="shared" si="4"/>
        <v>0</v>
      </c>
      <c r="F51" s="75"/>
      <c r="G51" s="23">
        <f>IF(F51="","",VLOOKUP(F51,'Cost List'!$A$507:'Cost List'!$E$528,5,TRUE))</f>
      </c>
    </row>
    <row r="52" spans="1:7" ht="15" customHeight="1">
      <c r="A52" s="30"/>
      <c r="B52" s="109">
        <f>IF(F52="","",VLOOKUP(F52,'Cost List'!$A$507:'Cost List'!$E$528,4,TRUE))</f>
      </c>
      <c r="C52" s="33"/>
      <c r="D52" s="107">
        <f>IF(F52="","",VLOOKUP(F52,'Cost List'!$A$507:'Cost List'!$E$528,3,TRUE))</f>
      </c>
      <c r="E52" s="24">
        <f t="shared" si="4"/>
        <v>0</v>
      </c>
      <c r="F52" s="75"/>
      <c r="G52" s="23">
        <f>IF(F52="","",VLOOKUP(F52,'Cost List'!$A$507:'Cost List'!$E$528,5,TRUE))</f>
      </c>
    </row>
    <row r="53" spans="1:7" ht="16.5" customHeight="1">
      <c r="A53" s="30"/>
      <c r="B53" s="109">
        <f>IF(F53="","",VLOOKUP(F53,'Cost List'!$A$507:'Cost List'!$E$528,4,TRUE))</f>
      </c>
      <c r="C53" s="33"/>
      <c r="D53" s="107">
        <f>IF(F53="","",VLOOKUP(F53,'Cost List'!$A$507:'Cost List'!$E$528,3,TRUE))</f>
      </c>
      <c r="E53" s="24">
        <f t="shared" si="4"/>
        <v>0</v>
      </c>
      <c r="F53" s="75"/>
      <c r="G53" s="23">
        <f>IF(F53="","",VLOOKUP(F53,'Cost List'!$A$507:'Cost List'!$E$528,5,TRUE))</f>
      </c>
    </row>
    <row r="54" spans="1:7" ht="13.5" customHeight="1">
      <c r="A54" s="30"/>
      <c r="B54" s="109">
        <f>IF(F54="","",VLOOKUP(F54,'Cost List'!$A$507:'Cost List'!$E$528,4,TRUE))</f>
      </c>
      <c r="C54" s="33"/>
      <c r="D54" s="107">
        <f>IF(F54="","",VLOOKUP(F54,'Cost List'!$A$507:'Cost List'!$E$528,3,TRUE))</f>
      </c>
      <c r="E54" s="24">
        <f t="shared" si="4"/>
        <v>0</v>
      </c>
      <c r="F54" s="75"/>
      <c r="G54" s="23">
        <f>IF(F54="","",VLOOKUP(F54,'Cost List'!$A$507:'Cost List'!$E$528,5,TRUE))</f>
      </c>
    </row>
    <row r="55" spans="1:7" ht="18" customHeight="1" thickBot="1">
      <c r="A55" s="30"/>
      <c r="B55" s="109">
        <f>IF(F55="","",VLOOKUP(F55,'Cost List'!$A$507:'Cost List'!$E$528,4,TRUE))</f>
      </c>
      <c r="C55" s="33"/>
      <c r="D55" s="107">
        <f>IF(F55="","",VLOOKUP(F55,'Cost List'!$A$507:'Cost List'!$E$528,3,TRUE))</f>
      </c>
      <c r="E55" s="24">
        <f t="shared" si="4"/>
        <v>0</v>
      </c>
      <c r="F55" s="75"/>
      <c r="G55" s="23">
        <f>IF(F55="","",VLOOKUP(F55,'Cost List'!$A$507:'Cost List'!$E$528,5,TRUE))</f>
      </c>
    </row>
    <row r="56" spans="1:7" ht="15.75" customHeight="1" thickBot="1">
      <c r="A56" s="141" t="s">
        <v>661</v>
      </c>
      <c r="B56" s="146" t="s">
        <v>27</v>
      </c>
      <c r="C56" s="147" t="s">
        <v>27</v>
      </c>
      <c r="D56" s="148" t="s">
        <v>27</v>
      </c>
      <c r="E56" s="149">
        <f>SUM(E50:E55)</f>
        <v>0</v>
      </c>
      <c r="F56" s="75"/>
      <c r="G56" s="48"/>
    </row>
    <row r="57" spans="1:6" ht="15">
      <c r="A57" s="45" t="s">
        <v>35</v>
      </c>
      <c r="E57" s="4">
        <f>E16+E26+E36+E46</f>
        <v>0</v>
      </c>
      <c r="F57" s="75"/>
    </row>
    <row r="58" spans="1:6" ht="15">
      <c r="A58" s="76" t="s">
        <v>641</v>
      </c>
      <c r="C58" s="79"/>
      <c r="E58" s="4">
        <f>E57*(C58)</f>
        <v>0</v>
      </c>
      <c r="F58" s="75"/>
    </row>
    <row r="59" spans="1:6" ht="15">
      <c r="A59" s="76" t="s">
        <v>658</v>
      </c>
      <c r="C59" s="155"/>
      <c r="E59" s="4">
        <f>E57</f>
        <v>0</v>
      </c>
      <c r="F59" s="75"/>
    </row>
    <row r="60" spans="1:6" ht="15">
      <c r="A60" s="76" t="s">
        <v>642</v>
      </c>
      <c r="E60" s="4">
        <f>E57-E58</f>
        <v>0</v>
      </c>
      <c r="F60" s="75"/>
    </row>
    <row r="61" ht="15">
      <c r="F61" s="75"/>
    </row>
    <row r="62" ht="15">
      <c r="F62" s="75"/>
    </row>
    <row r="63" ht="15">
      <c r="F63" s="75"/>
    </row>
    <row r="64" ht="15">
      <c r="F64" s="75"/>
    </row>
    <row r="65" ht="15">
      <c r="F65" s="75"/>
    </row>
    <row r="66" ht="15">
      <c r="F66" s="75"/>
    </row>
    <row r="67" ht="15">
      <c r="F67" s="75"/>
    </row>
    <row r="68" ht="15">
      <c r="F68" s="75"/>
    </row>
    <row r="69" ht="15">
      <c r="F69" s="75"/>
    </row>
    <row r="70" ht="15">
      <c r="F70" s="75"/>
    </row>
    <row r="71" ht="15">
      <c r="F71" s="75"/>
    </row>
    <row r="72" ht="15">
      <c r="F72" s="75"/>
    </row>
    <row r="73" ht="15">
      <c r="F73" s="75"/>
    </row>
    <row r="74" ht="15">
      <c r="F74" s="75"/>
    </row>
    <row r="75" ht="15">
      <c r="F75" s="75"/>
    </row>
    <row r="76" ht="15">
      <c r="F76" s="75"/>
    </row>
    <row r="77" ht="15">
      <c r="F77" s="75"/>
    </row>
    <row r="78" ht="15">
      <c r="F78" s="75"/>
    </row>
    <row r="79" ht="15">
      <c r="F79" s="75"/>
    </row>
    <row r="80" ht="15">
      <c r="F80" s="75"/>
    </row>
    <row r="81" ht="15">
      <c r="F81" s="75"/>
    </row>
    <row r="82" ht="15">
      <c r="F82" s="75"/>
    </row>
    <row r="83" ht="15">
      <c r="F83" s="75"/>
    </row>
    <row r="84" ht="15">
      <c r="F84" s="75"/>
    </row>
    <row r="85" ht="15">
      <c r="F85" s="75"/>
    </row>
    <row r="86" ht="15">
      <c r="F86" s="75"/>
    </row>
    <row r="87" ht="15">
      <c r="F87" s="75"/>
    </row>
    <row r="88" ht="15">
      <c r="F88" s="75"/>
    </row>
    <row r="89" ht="15">
      <c r="F89" s="75"/>
    </row>
    <row r="90" ht="15">
      <c r="F90" s="75"/>
    </row>
    <row r="91" ht="15">
      <c r="F91" s="75"/>
    </row>
    <row r="92" ht="15">
      <c r="F92" s="75"/>
    </row>
    <row r="93" ht="15">
      <c r="F93" s="75"/>
    </row>
    <row r="94" ht="15">
      <c r="F94" s="75"/>
    </row>
    <row r="95" ht="15">
      <c r="F95" s="75"/>
    </row>
    <row r="96" ht="15">
      <c r="F96" s="75"/>
    </row>
    <row r="97" ht="15">
      <c r="F97" s="75"/>
    </row>
    <row r="98" ht="15">
      <c r="F98" s="75"/>
    </row>
    <row r="99" ht="15">
      <c r="F99" s="75"/>
    </row>
    <row r="100" ht="15">
      <c r="F100" s="75"/>
    </row>
    <row r="101" ht="15">
      <c r="F101" s="75"/>
    </row>
    <row r="102" ht="15">
      <c r="F102" s="75"/>
    </row>
    <row r="103" ht="15">
      <c r="F103" s="75"/>
    </row>
    <row r="104" ht="15">
      <c r="F104" s="75"/>
    </row>
    <row r="105" ht="15">
      <c r="F105" s="75"/>
    </row>
    <row r="106" ht="15">
      <c r="F106" s="75"/>
    </row>
    <row r="107" ht="15">
      <c r="F107" s="75"/>
    </row>
    <row r="108" ht="15">
      <c r="F108" s="75"/>
    </row>
    <row r="109" ht="15">
      <c r="F109" s="75"/>
    </row>
    <row r="110" ht="15">
      <c r="F110" s="75"/>
    </row>
    <row r="111" ht="15">
      <c r="F111" s="75"/>
    </row>
    <row r="112" ht="15">
      <c r="F112" s="75"/>
    </row>
    <row r="113" ht="15">
      <c r="F113" s="75"/>
    </row>
  </sheetData>
  <sheetProtection sheet="1" objects="1" scenarios="1"/>
  <mergeCells count="5">
    <mergeCell ref="B5:C5"/>
    <mergeCell ref="A1:E1"/>
    <mergeCell ref="B2:C2"/>
    <mergeCell ref="B3:C3"/>
    <mergeCell ref="B4:C4"/>
  </mergeCells>
  <printOptions/>
  <pageMargins left="0.5" right="0.25" top="0.75" bottom="0.25" header="0.5" footer="0.5"/>
  <pageSetup fitToHeight="1" fitToWidth="1" horizontalDpi="600" verticalDpi="600" orientation="portrait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68"/>
  <sheetViews>
    <sheetView zoomScale="85" zoomScaleNormal="85" workbookViewId="0" topLeftCell="A1">
      <selection activeCell="F10" sqref="F10:F58"/>
    </sheetView>
  </sheetViews>
  <sheetFormatPr defaultColWidth="8.88671875" defaultRowHeight="15"/>
  <cols>
    <col min="1" max="1" width="40.77734375" style="0" customWidth="1"/>
    <col min="2" max="2" width="6.77734375" style="0" customWidth="1"/>
    <col min="3" max="3" width="8.77734375" style="0" customWidth="1"/>
    <col min="4" max="4" width="7.77734375" style="0" customWidth="1"/>
    <col min="5" max="5" width="10.77734375" style="0" customWidth="1"/>
    <col min="6" max="6" width="8.88671875" style="0" hidden="1" customWidth="1"/>
    <col min="7" max="7" width="6.77734375" style="0" customWidth="1"/>
  </cols>
  <sheetData>
    <row r="1" spans="1:7" ht="16.5" thickBot="1">
      <c r="A1" s="179" t="s">
        <v>36</v>
      </c>
      <c r="B1" s="179"/>
      <c r="C1" s="179"/>
      <c r="D1" s="179"/>
      <c r="E1" s="179"/>
      <c r="F1" s="95"/>
      <c r="G1" s="95"/>
    </row>
    <row r="2" spans="1:7" ht="15.75" thickBot="1">
      <c r="A2" s="151" t="s">
        <v>645</v>
      </c>
      <c r="B2" s="180" t="s">
        <v>10</v>
      </c>
      <c r="C2" s="181"/>
      <c r="D2" s="96" t="s">
        <v>3</v>
      </c>
      <c r="E2" s="97">
        <f ca="1">TODAY()</f>
        <v>37375</v>
      </c>
      <c r="F2" s="75"/>
      <c r="G2" s="95"/>
    </row>
    <row r="3" spans="1:7" ht="15.75" thickBot="1">
      <c r="A3" s="98" t="s">
        <v>4</v>
      </c>
      <c r="B3" s="177"/>
      <c r="C3" s="178"/>
      <c r="D3" s="96" t="s">
        <v>33</v>
      </c>
      <c r="E3" s="32"/>
      <c r="F3" s="75"/>
      <c r="G3" s="95"/>
    </row>
    <row r="4" spans="1:7" ht="15.75" thickBot="1">
      <c r="A4" s="98" t="s">
        <v>2</v>
      </c>
      <c r="B4" s="177"/>
      <c r="C4" s="178"/>
      <c r="D4" s="98" t="s">
        <v>364</v>
      </c>
      <c r="E4" s="20"/>
      <c r="F4" s="75"/>
      <c r="G4" s="95"/>
    </row>
    <row r="5" spans="1:7" ht="15.75" thickBot="1">
      <c r="A5" s="98" t="s">
        <v>9</v>
      </c>
      <c r="B5" s="177"/>
      <c r="C5" s="178"/>
      <c r="D5" s="98" t="s">
        <v>626</v>
      </c>
      <c r="E5" s="20"/>
      <c r="F5" s="75"/>
      <c r="G5" s="95"/>
    </row>
    <row r="6" spans="1:7" ht="6" customHeight="1">
      <c r="A6" s="99"/>
      <c r="B6" s="99"/>
      <c r="C6" s="99"/>
      <c r="D6" s="99"/>
      <c r="E6" s="99"/>
      <c r="F6" s="75"/>
      <c r="G6" s="95"/>
    </row>
    <row r="7" spans="1:7" ht="15">
      <c r="A7" s="100" t="s">
        <v>7</v>
      </c>
      <c r="B7" s="101" t="s">
        <v>7</v>
      </c>
      <c r="C7" s="101" t="s">
        <v>7</v>
      </c>
      <c r="D7" s="101" t="s">
        <v>0</v>
      </c>
      <c r="E7" s="102" t="s">
        <v>5</v>
      </c>
      <c r="F7" s="75"/>
      <c r="G7" s="103" t="s">
        <v>40</v>
      </c>
    </row>
    <row r="8" spans="1:7" ht="15">
      <c r="A8" s="100" t="s">
        <v>7</v>
      </c>
      <c r="B8" s="101" t="s">
        <v>7</v>
      </c>
      <c r="C8" s="101" t="s">
        <v>16</v>
      </c>
      <c r="D8" s="101" t="s">
        <v>8</v>
      </c>
      <c r="E8" s="102" t="s">
        <v>6</v>
      </c>
      <c r="F8" s="75"/>
      <c r="G8" s="103" t="s">
        <v>41</v>
      </c>
    </row>
    <row r="9" spans="1:7" ht="15">
      <c r="A9" s="104" t="s">
        <v>25</v>
      </c>
      <c r="B9" s="105" t="s">
        <v>12</v>
      </c>
      <c r="C9" s="105" t="s">
        <v>1</v>
      </c>
      <c r="D9" s="105" t="s">
        <v>12</v>
      </c>
      <c r="E9" s="106" t="s">
        <v>0</v>
      </c>
      <c r="F9" s="75"/>
      <c r="G9" s="103" t="s">
        <v>42</v>
      </c>
    </row>
    <row r="10" spans="1:7" ht="15">
      <c r="A10" s="22"/>
      <c r="B10" s="107">
        <f>IF(F10="","",VLOOKUP(F10,'Cost List'!$A$2:'Cost List'!$E$56,4,TRUE))</f>
      </c>
      <c r="C10" s="33"/>
      <c r="D10" s="107">
        <f>IF(F10="","",VLOOKUP(F10,'Cost List'!$A$2:'Cost List'!$E$56,3,TRUE))</f>
      </c>
      <c r="E10" s="108">
        <f aca="true" t="shared" si="0" ref="E10:E15">IF(C10=0,0,D10*C10)</f>
        <v>0</v>
      </c>
      <c r="F10" s="75"/>
      <c r="G10" s="109">
        <f>IF(F10="","",VLOOKUP(F10,'Cost List'!$A$2:'Cost List'!$E$56,5,TRUE))</f>
      </c>
    </row>
    <row r="11" spans="1:7" ht="15">
      <c r="A11" s="22"/>
      <c r="B11" s="107">
        <f>IF(F11="","",VLOOKUP(F11,'Cost List'!$A$2:'Cost List'!$E$56,4,TRUE))</f>
      </c>
      <c r="C11" s="33"/>
      <c r="D11" s="107">
        <f>IF(F11="","",VLOOKUP(F11,'Cost List'!$A$2:'Cost List'!$E$56,3,TRUE))</f>
      </c>
      <c r="E11" s="108">
        <f t="shared" si="0"/>
        <v>0</v>
      </c>
      <c r="F11" s="75"/>
      <c r="G11" s="109">
        <f>IF(F11="","",VLOOKUP(F11,'Cost List'!$A$2:'Cost List'!$E$56,5,TRUE))</f>
      </c>
    </row>
    <row r="12" spans="1:7" ht="15">
      <c r="A12" s="22"/>
      <c r="B12" s="107">
        <f>IF(F12="","",VLOOKUP(F12,'Cost List'!$A$2:'Cost List'!$E$56,4,TRUE))</f>
      </c>
      <c r="C12" s="33"/>
      <c r="D12" s="107">
        <f>IF(F12="","",VLOOKUP(F12,'Cost List'!$A$2:'Cost List'!$E$56,3,TRUE))</f>
      </c>
      <c r="E12" s="108">
        <f t="shared" si="0"/>
        <v>0</v>
      </c>
      <c r="F12" s="75"/>
      <c r="G12" s="109">
        <f>IF(F12="","",VLOOKUP(F12,'Cost List'!$A$2:'Cost List'!$E$56,5,TRUE))</f>
      </c>
    </row>
    <row r="13" spans="1:7" ht="15">
      <c r="A13" s="22"/>
      <c r="B13" s="107">
        <f>IF(F13="","",VLOOKUP(F13,'Cost List'!$A$2:'Cost List'!$E$56,4,TRUE))</f>
      </c>
      <c r="C13" s="33"/>
      <c r="D13" s="107">
        <f>IF(F13="","",VLOOKUP(F13,'Cost List'!$A$2:'Cost List'!$E$56,3,TRUE))</f>
      </c>
      <c r="E13" s="108">
        <f t="shared" si="0"/>
        <v>0</v>
      </c>
      <c r="F13" s="75"/>
      <c r="G13" s="109">
        <f>IF(F13="","",VLOOKUP(F13,'Cost List'!$A$2:'Cost List'!$E$56,5,TRUE))</f>
      </c>
    </row>
    <row r="14" spans="1:7" ht="15">
      <c r="A14" s="22"/>
      <c r="B14" s="107">
        <f>IF(F14="","",VLOOKUP(F14,'Cost List'!$A$2:'Cost List'!$E$56,4,TRUE))</f>
      </c>
      <c r="C14" s="33"/>
      <c r="D14" s="107">
        <f>IF(F14="","",VLOOKUP(F14,'Cost List'!$A$2:'Cost List'!$E$56,3,TRUE))</f>
      </c>
      <c r="E14" s="108">
        <f t="shared" si="0"/>
        <v>0</v>
      </c>
      <c r="F14" s="75"/>
      <c r="G14" s="109">
        <f>IF(F14="","",VLOOKUP(F14,'Cost List'!$A$2:'Cost List'!$E$56,5,TRUE))</f>
      </c>
    </row>
    <row r="15" spans="1:7" ht="15">
      <c r="A15" s="22"/>
      <c r="B15" s="107">
        <f>IF(F15="","",VLOOKUP(F15,'Cost List'!$A$2:'Cost List'!$E$56,4,TRUE))</f>
      </c>
      <c r="C15" s="33"/>
      <c r="D15" s="107">
        <f>IF(F15="","",VLOOKUP(F15,'Cost List'!$A$2:'Cost List'!$E$56,3,TRUE))</f>
      </c>
      <c r="E15" s="108">
        <f t="shared" si="0"/>
        <v>0</v>
      </c>
      <c r="F15" s="75"/>
      <c r="G15" s="109">
        <f>IF(F15="","",VLOOKUP(F15,'Cost List'!$A$2:'Cost List'!$E$56,5,TRUE))</f>
      </c>
    </row>
    <row r="16" spans="1:7" ht="15.75" thickBot="1">
      <c r="A16" s="110" t="s">
        <v>643</v>
      </c>
      <c r="B16" s="111" t="s">
        <v>27</v>
      </c>
      <c r="C16" s="112" t="s">
        <v>636</v>
      </c>
      <c r="D16" s="113" t="s">
        <v>27</v>
      </c>
      <c r="E16" s="114">
        <f>SUM(E10:E15)</f>
        <v>0</v>
      </c>
      <c r="F16" s="75"/>
      <c r="G16" s="115"/>
    </row>
    <row r="17" spans="1:9" ht="6" customHeight="1" thickBot="1">
      <c r="A17" s="116"/>
      <c r="B17" s="117"/>
      <c r="C17" s="118"/>
      <c r="D17" s="119"/>
      <c r="E17" s="119"/>
      <c r="F17" s="75"/>
      <c r="G17" s="115"/>
      <c r="I17" s="75"/>
    </row>
    <row r="18" spans="1:7" ht="15">
      <c r="A18" s="120" t="s">
        <v>28</v>
      </c>
      <c r="B18" s="121" t="s">
        <v>7</v>
      </c>
      <c r="C18" s="122" t="s">
        <v>16</v>
      </c>
      <c r="D18" s="123" t="s">
        <v>13</v>
      </c>
      <c r="E18" s="124" t="s">
        <v>5</v>
      </c>
      <c r="F18" s="75"/>
      <c r="G18" s="125" t="s">
        <v>43</v>
      </c>
    </row>
    <row r="19" spans="1:7" ht="15">
      <c r="A19" s="126" t="s">
        <v>647</v>
      </c>
      <c r="B19" s="127" t="s">
        <v>12</v>
      </c>
      <c r="C19" s="128" t="s">
        <v>1</v>
      </c>
      <c r="D19" s="129" t="s">
        <v>12</v>
      </c>
      <c r="E19" s="130" t="s">
        <v>0</v>
      </c>
      <c r="F19" s="75"/>
      <c r="G19" s="125" t="s">
        <v>42</v>
      </c>
    </row>
    <row r="20" spans="1:7" ht="15">
      <c r="A20" s="22"/>
      <c r="B20" s="107">
        <f>IF(F20="","",VLOOKUP(F20,'Cost List'!$A$57:'Cost List'!$E$111,4,TRUE))</f>
      </c>
      <c r="C20" s="33"/>
      <c r="D20" s="107">
        <f>IF(F20="","",VLOOKUP(F20,'Cost List'!$A$57:'Cost List'!$E$111,3,TRUE))</f>
      </c>
      <c r="E20" s="108">
        <f aca="true" t="shared" si="1" ref="E20:E25">IF(C20=0,0,D20*C20)</f>
        <v>0</v>
      </c>
      <c r="F20" s="75"/>
      <c r="G20" s="109">
        <f>IF(F20="","",VLOOKUP(F20,'Cost List'!$A$57:'Cost List'!$E$111,5,TRUE))</f>
      </c>
    </row>
    <row r="21" spans="1:7" ht="15">
      <c r="A21" s="22"/>
      <c r="B21" s="107">
        <f>IF(F21="","",VLOOKUP(F21,'Cost List'!$A$57:'Cost List'!$E$111,4,TRUE))</f>
      </c>
      <c r="C21" s="33"/>
      <c r="D21" s="107">
        <f>IF(F21="","",VLOOKUP(F21,'Cost List'!$A$57:'Cost List'!$E$111,3,TRUE))</f>
      </c>
      <c r="E21" s="108">
        <f t="shared" si="1"/>
        <v>0</v>
      </c>
      <c r="F21" s="75"/>
      <c r="G21" s="109">
        <f>IF(F21="","",VLOOKUP(F21,'Cost List'!$A$57:'Cost List'!$E$111,5,TRUE))</f>
      </c>
    </row>
    <row r="22" spans="1:7" ht="15">
      <c r="A22" s="22"/>
      <c r="B22" s="107">
        <f>IF(F22="","",VLOOKUP(F22,'Cost List'!$A$57:'Cost List'!$E$111,4,TRUE))</f>
      </c>
      <c r="C22" s="33"/>
      <c r="D22" s="107">
        <f>IF(F22="","",VLOOKUP(F22,'Cost List'!$A$57:'Cost List'!$E$111,3,TRUE))</f>
      </c>
      <c r="E22" s="108">
        <f t="shared" si="1"/>
        <v>0</v>
      </c>
      <c r="F22" s="75"/>
      <c r="G22" s="109">
        <f>IF(F22="","",VLOOKUP(F22,'Cost List'!$A$57:'Cost List'!$E$111,5,TRUE))</f>
      </c>
    </row>
    <row r="23" spans="1:7" ht="15">
      <c r="A23" s="22"/>
      <c r="B23" s="107">
        <f>IF(F23="","",VLOOKUP(F23,'Cost List'!$A$57:'Cost List'!$E$111,4,TRUE))</f>
      </c>
      <c r="C23" s="33"/>
      <c r="D23" s="107">
        <f>IF(F23="","",VLOOKUP(F23,'Cost List'!$A$57:'Cost List'!$E$111,3,TRUE))</f>
      </c>
      <c r="E23" s="108">
        <f t="shared" si="1"/>
        <v>0</v>
      </c>
      <c r="F23" s="75"/>
      <c r="G23" s="109">
        <f>IF(F23="","",VLOOKUP(F23,'Cost List'!$A$57:'Cost List'!$E$111,5,TRUE))</f>
      </c>
    </row>
    <row r="24" spans="1:7" ht="15">
      <c r="A24" s="22"/>
      <c r="B24" s="107">
        <f>IF(F24="","",VLOOKUP(F24,'Cost List'!$A$57:'Cost List'!$E$111,4,TRUE))</f>
      </c>
      <c r="C24" s="33"/>
      <c r="D24" s="107">
        <f>IF(F24="","",VLOOKUP(F24,'Cost List'!$A$57:'Cost List'!$E$111,3,TRUE))</f>
      </c>
      <c r="E24" s="108">
        <f t="shared" si="1"/>
        <v>0</v>
      </c>
      <c r="F24" s="75"/>
      <c r="G24" s="109">
        <f>IF(F24="","",VLOOKUP(F24,'Cost List'!$A$57:'Cost List'!$E$111,5,TRUE))</f>
      </c>
    </row>
    <row r="25" spans="1:7" ht="15.75" thickBot="1">
      <c r="A25" s="22"/>
      <c r="B25" s="107">
        <f>IF(F25="","",VLOOKUP(F25,'Cost List'!$A$57:'Cost List'!$E$111,4,TRUE))</f>
      </c>
      <c r="C25" s="33"/>
      <c r="D25" s="107">
        <f>IF(F25="","",VLOOKUP(F25,'Cost List'!$A$57:'Cost List'!$E$111,3,TRUE))</f>
      </c>
      <c r="E25" s="108">
        <f t="shared" si="1"/>
        <v>0</v>
      </c>
      <c r="F25" s="75"/>
      <c r="G25" s="109">
        <f>IF(F25="","",VLOOKUP(F25,'Cost List'!$A$57:'Cost List'!$E$111,5,TRUE))</f>
      </c>
    </row>
    <row r="26" spans="1:7" ht="15.75" thickBot="1">
      <c r="A26" s="131" t="s">
        <v>51</v>
      </c>
      <c r="B26" s="111" t="s">
        <v>636</v>
      </c>
      <c r="C26" s="112" t="s">
        <v>636</v>
      </c>
      <c r="D26" s="113" t="s">
        <v>32</v>
      </c>
      <c r="E26" s="114">
        <f>SUM(E20:E25)</f>
        <v>0</v>
      </c>
      <c r="F26" s="75"/>
      <c r="G26" s="115"/>
    </row>
    <row r="27" spans="1:7" ht="6" customHeight="1" thickBot="1">
      <c r="A27" s="95"/>
      <c r="B27" s="95"/>
      <c r="C27" s="132"/>
      <c r="D27" s="95"/>
      <c r="E27" s="95"/>
      <c r="F27" s="75"/>
      <c r="G27" s="115"/>
    </row>
    <row r="28" spans="1:7" ht="15">
      <c r="A28" s="120" t="s">
        <v>14</v>
      </c>
      <c r="B28" s="121"/>
      <c r="C28" s="122" t="s">
        <v>16</v>
      </c>
      <c r="D28" s="123" t="s">
        <v>13</v>
      </c>
      <c r="E28" s="124" t="s">
        <v>5</v>
      </c>
      <c r="F28" s="75"/>
      <c r="G28" s="125" t="s">
        <v>43</v>
      </c>
    </row>
    <row r="29" spans="1:7" ht="15">
      <c r="A29" s="126" t="s">
        <v>15</v>
      </c>
      <c r="B29" s="127" t="s">
        <v>12</v>
      </c>
      <c r="C29" s="128" t="s">
        <v>1</v>
      </c>
      <c r="D29" s="129" t="s">
        <v>12</v>
      </c>
      <c r="E29" s="130" t="s">
        <v>0</v>
      </c>
      <c r="F29" s="75"/>
      <c r="G29" s="125" t="s">
        <v>42</v>
      </c>
    </row>
    <row r="30" spans="1:7" ht="15">
      <c r="A30" s="22"/>
      <c r="B30" s="109">
        <f>IF(F30="","",VLOOKUP(F30,'Cost List'!$A$175:'Cost List'!$E$193,4,TRUE))</f>
      </c>
      <c r="C30" s="33"/>
      <c r="D30" s="107">
        <f>IF(F30="","",VLOOKUP(F30,'Cost List'!$A$175:'Cost List'!$E$193,3,TRUE))</f>
      </c>
      <c r="E30" s="108">
        <f aca="true" t="shared" si="2" ref="E30:E35">IF(C30=0,0,D30*C30)</f>
        <v>0</v>
      </c>
      <c r="F30" s="75"/>
      <c r="G30" s="109">
        <f>IF(F30="","",VLOOKUP(F30,'Cost List'!$A$175:'Cost List'!$E$193,5,TRUE))</f>
      </c>
    </row>
    <row r="31" spans="1:7" ht="15">
      <c r="A31" s="22"/>
      <c r="B31" s="107">
        <f>IF(F31="","",VLOOKUP(F31,'Cost List'!$A$175:'Cost List'!$E$193,4,TRUE))</f>
      </c>
      <c r="C31" s="33"/>
      <c r="D31" s="107">
        <f>IF(F31="","",VLOOKUP(F31,'Cost List'!$A$175:'Cost List'!$E$193,3,TRUE))</f>
      </c>
      <c r="E31" s="108">
        <f t="shared" si="2"/>
        <v>0</v>
      </c>
      <c r="F31" s="75"/>
      <c r="G31" s="109">
        <f>IF(F31="","",VLOOKUP(F31,'Cost List'!$A$175:'Cost List'!$E$193,5,TRUE))</f>
      </c>
    </row>
    <row r="32" spans="1:7" ht="15">
      <c r="A32" s="22"/>
      <c r="B32" s="107">
        <f>IF(F32="","",VLOOKUP(F32,'Cost List'!$A$175:'Cost List'!$E$193,4,TRUE))</f>
      </c>
      <c r="C32" s="33"/>
      <c r="D32" s="107">
        <f>IF(F32="","",VLOOKUP(F32,'Cost List'!$A$175:'Cost List'!$E$193,3,TRUE))</f>
      </c>
      <c r="E32" s="108">
        <f t="shared" si="2"/>
        <v>0</v>
      </c>
      <c r="F32" s="75"/>
      <c r="G32" s="109">
        <f>IF(F32="","",VLOOKUP(F32,'Cost List'!$A$175:'Cost List'!$E$193,5,TRUE))</f>
      </c>
    </row>
    <row r="33" spans="1:7" ht="15">
      <c r="A33" s="22"/>
      <c r="B33" s="107">
        <f>IF(F33="","",VLOOKUP(F33,'Cost List'!$A$175:'Cost List'!$E$193,4,TRUE))</f>
      </c>
      <c r="C33" s="33"/>
      <c r="D33" s="107">
        <f>IF(F33="","",VLOOKUP(F33,'Cost List'!$A$175:'Cost List'!$E$193,3,TRUE))</f>
      </c>
      <c r="E33" s="108">
        <f t="shared" si="2"/>
        <v>0</v>
      </c>
      <c r="F33" s="75"/>
      <c r="G33" s="109">
        <f>IF(F33="","",VLOOKUP(F33,'Cost List'!$A$175:'Cost List'!$E$193,5,TRUE))</f>
      </c>
    </row>
    <row r="34" spans="1:7" ht="15">
      <c r="A34" s="22"/>
      <c r="B34" s="107">
        <f>IF(F34="","",VLOOKUP(F34,'Cost List'!$A$175:'Cost List'!$E$193,4,TRUE))</f>
      </c>
      <c r="C34" s="33"/>
      <c r="D34" s="107">
        <f>IF(F34="","",VLOOKUP(F34,'Cost List'!$A$175:'Cost List'!$E$193,3,TRUE))</f>
      </c>
      <c r="E34" s="108">
        <f t="shared" si="2"/>
        <v>0</v>
      </c>
      <c r="F34" s="75"/>
      <c r="G34" s="109">
        <f>IF(F34="","",VLOOKUP(F34,'Cost List'!$A$175:'Cost List'!$E$193,5,TRUE))</f>
      </c>
    </row>
    <row r="35" spans="1:7" ht="15.75" thickBot="1">
      <c r="A35" s="22"/>
      <c r="B35" s="107">
        <f>IF(F35="","",VLOOKUP(F35,'Cost List'!$A$175:'Cost List'!$E$193,4,TRUE))</f>
      </c>
      <c r="C35" s="33"/>
      <c r="D35" s="107">
        <f>IF(F35="","",VLOOKUP(F35,'Cost List'!$A$175:'Cost List'!$E$193,3,TRUE))</f>
      </c>
      <c r="E35" s="108">
        <f t="shared" si="2"/>
        <v>0</v>
      </c>
      <c r="F35" s="75"/>
      <c r="G35" s="109">
        <f>IF(F35="","",VLOOKUP(F35,'Cost List'!$A$175:'Cost List'!$E$193,5,TRUE))</f>
      </c>
    </row>
    <row r="36" spans="1:7" ht="15.75" thickBot="1">
      <c r="A36" s="131" t="s">
        <v>52</v>
      </c>
      <c r="B36" s="111" t="s">
        <v>636</v>
      </c>
      <c r="C36" s="112" t="s">
        <v>636</v>
      </c>
      <c r="D36" s="113" t="s">
        <v>27</v>
      </c>
      <c r="E36" s="114">
        <f>SUM(E30:E35)</f>
        <v>0</v>
      </c>
      <c r="F36" s="75"/>
      <c r="G36" s="115"/>
    </row>
    <row r="37" spans="1:7" ht="6" customHeight="1" thickBot="1">
      <c r="A37" s="133"/>
      <c r="B37" s="134"/>
      <c r="C37" s="135"/>
      <c r="D37" s="136"/>
      <c r="E37" s="137"/>
      <c r="F37" s="75"/>
      <c r="G37" s="115"/>
    </row>
    <row r="38" spans="1:7" ht="15">
      <c r="A38" s="120" t="s">
        <v>29</v>
      </c>
      <c r="B38" s="121"/>
      <c r="C38" s="122" t="s">
        <v>16</v>
      </c>
      <c r="D38" s="123" t="s">
        <v>13</v>
      </c>
      <c r="E38" s="124" t="s">
        <v>5</v>
      </c>
      <c r="F38" s="75"/>
      <c r="G38" s="125" t="s">
        <v>43</v>
      </c>
    </row>
    <row r="39" spans="1:7" ht="15">
      <c r="A39" s="126" t="s">
        <v>30</v>
      </c>
      <c r="B39" s="127" t="s">
        <v>12</v>
      </c>
      <c r="C39" s="128" t="s">
        <v>1</v>
      </c>
      <c r="D39" s="129" t="s">
        <v>12</v>
      </c>
      <c r="E39" s="130" t="s">
        <v>0</v>
      </c>
      <c r="F39" s="75"/>
      <c r="G39" s="125" t="s">
        <v>42</v>
      </c>
    </row>
    <row r="40" spans="1:7" ht="15">
      <c r="A40" s="22"/>
      <c r="B40" s="109">
        <f>IF(F40="","",VLOOKUP(F40,'Cost List'!$A$455:'Cost List'!$E$504,4,TRUE))</f>
      </c>
      <c r="C40" s="33"/>
      <c r="D40" s="107">
        <f>IF(F40="","",VLOOKUP(F40,'Cost List'!$A$455:'Cost List'!$E$504,3,TRUE))</f>
      </c>
      <c r="E40" s="108">
        <f aca="true" t="shared" si="3" ref="E40:E45">IF(C40=0,0,D40*C40)</f>
        <v>0</v>
      </c>
      <c r="F40" s="75"/>
      <c r="G40" s="109">
        <f>IF(F40="","",VLOOKUP(F40,'Cost List'!$A$455:'Cost List'!$E$504,5,TRUE))</f>
      </c>
    </row>
    <row r="41" spans="1:7" ht="15">
      <c r="A41" s="22"/>
      <c r="B41" s="107">
        <f>IF(F41="","",VLOOKUP(F41,'Cost List'!$A$455:'Cost List'!$E$504,4,TRUE))</f>
      </c>
      <c r="C41" s="33"/>
      <c r="D41" s="107">
        <f>IF(F41="","",VLOOKUP(F41,'Cost List'!$A$455:'Cost List'!$E$504,3,TRUE))</f>
      </c>
      <c r="E41" s="108">
        <f t="shared" si="3"/>
        <v>0</v>
      </c>
      <c r="F41" s="75"/>
      <c r="G41" s="109">
        <f>IF(F41="","",VLOOKUP(F41,'Cost List'!$A$455:'Cost List'!$E$504,5,TRUE))</f>
      </c>
    </row>
    <row r="42" spans="1:7" ht="15">
      <c r="A42" s="22"/>
      <c r="B42" s="107">
        <f>IF(F42="","",VLOOKUP(F42,'Cost List'!$A$455:'Cost List'!$E$504,4,TRUE))</f>
      </c>
      <c r="C42" s="33"/>
      <c r="D42" s="107">
        <f>IF(F42="","",VLOOKUP(F42,'Cost List'!$A$455:'Cost List'!$E$504,3,TRUE))</f>
      </c>
      <c r="E42" s="108">
        <f t="shared" si="3"/>
        <v>0</v>
      </c>
      <c r="F42" s="75"/>
      <c r="G42" s="109">
        <f>IF(F42="","",VLOOKUP(F42,'Cost List'!$A$455:'Cost List'!$E$504,5,TRUE))</f>
      </c>
    </row>
    <row r="43" spans="1:7" ht="15">
      <c r="A43" s="22"/>
      <c r="B43" s="107">
        <f>IF(F43="","",VLOOKUP(F43,'Cost List'!$A$455:'Cost List'!$E$504,4,TRUE))</f>
      </c>
      <c r="C43" s="33"/>
      <c r="D43" s="107">
        <f>IF(F43="","",VLOOKUP(F43,'Cost List'!$A$455:'Cost List'!$E$504,3,TRUE))</f>
      </c>
      <c r="E43" s="108">
        <f t="shared" si="3"/>
        <v>0</v>
      </c>
      <c r="F43" s="75"/>
      <c r="G43" s="109">
        <f>IF(F43="","",VLOOKUP(F43,'Cost List'!$A$455:'Cost List'!$E$504,5,TRUE))</f>
      </c>
    </row>
    <row r="44" spans="1:7" ht="15">
      <c r="A44" s="22"/>
      <c r="B44" s="107">
        <f>IF(F44="","",VLOOKUP(F44,'Cost List'!$A$455:'Cost List'!$E$504,4,TRUE))</f>
      </c>
      <c r="C44" s="33"/>
      <c r="D44" s="107">
        <f>IF(F44="","",VLOOKUP(F44,'Cost List'!$A$455:'Cost List'!$E$504,3,TRUE))</f>
      </c>
      <c r="E44" s="108">
        <f t="shared" si="3"/>
        <v>0</v>
      </c>
      <c r="F44" s="75"/>
      <c r="G44" s="109">
        <f>IF(F44="","",VLOOKUP(F44,'Cost List'!$A$455:'Cost List'!$E$504,5,TRUE))</f>
      </c>
    </row>
    <row r="45" spans="1:7" ht="15.75" thickBot="1">
      <c r="A45" s="22"/>
      <c r="B45" s="107">
        <f>IF(F45="","",VLOOKUP(F45,'Cost List'!$A$455:'Cost List'!$E$504,4,TRUE))</f>
      </c>
      <c r="C45" s="33"/>
      <c r="D45" s="107">
        <f>IF(F45="","",VLOOKUP(F45,'Cost List'!$A$455:'Cost List'!$E$504,3,TRUE))</f>
      </c>
      <c r="E45" s="108">
        <f t="shared" si="3"/>
        <v>0</v>
      </c>
      <c r="F45" s="75"/>
      <c r="G45" s="109">
        <f>IF(F45="","",VLOOKUP(F45,'Cost List'!$A$455:'Cost List'!$E$504,5,TRUE))</f>
      </c>
    </row>
    <row r="46" spans="1:7" ht="15.75" thickBot="1">
      <c r="A46" s="131" t="s">
        <v>31</v>
      </c>
      <c r="B46" s="111" t="s">
        <v>27</v>
      </c>
      <c r="C46" s="112" t="s">
        <v>27</v>
      </c>
      <c r="D46" s="113" t="s">
        <v>27</v>
      </c>
      <c r="E46" s="114">
        <f>SUM(E40:E45)</f>
        <v>0</v>
      </c>
      <c r="F46" s="75"/>
      <c r="G46" s="115"/>
    </row>
    <row r="47" spans="6:7" ht="1.5" customHeight="1" thickBot="1">
      <c r="F47" s="75"/>
      <c r="G47" s="95"/>
    </row>
    <row r="48" spans="1:7" ht="13.5" customHeight="1">
      <c r="A48" s="11" t="s">
        <v>659</v>
      </c>
      <c r="B48" s="12"/>
      <c r="C48" s="37" t="s">
        <v>16</v>
      </c>
      <c r="D48" s="13" t="s">
        <v>13</v>
      </c>
      <c r="E48" s="14" t="s">
        <v>5</v>
      </c>
      <c r="F48" s="75"/>
      <c r="G48" s="49" t="s">
        <v>43</v>
      </c>
    </row>
    <row r="49" spans="1:7" ht="13.5" customHeight="1">
      <c r="A49" s="15" t="s">
        <v>30</v>
      </c>
      <c r="B49" s="16" t="s">
        <v>12</v>
      </c>
      <c r="C49" s="38" t="s">
        <v>1</v>
      </c>
      <c r="D49" s="35" t="s">
        <v>12</v>
      </c>
      <c r="E49" s="17" t="s">
        <v>0</v>
      </c>
      <c r="F49" s="75"/>
      <c r="G49" s="49" t="s">
        <v>42</v>
      </c>
    </row>
    <row r="50" spans="1:7" ht="13.5" customHeight="1">
      <c r="A50" s="30"/>
      <c r="B50" s="109">
        <f>IF(F50="","",VLOOKUP(F50,'Cost List'!$A$507:'Cost List'!$E$528,4,TRUE))</f>
      </c>
      <c r="C50" s="33"/>
      <c r="D50" s="107">
        <f>IF(F50="","",VLOOKUP(F50,'Cost List'!$A$507:'Cost List'!$E$528,3,TRUE))</f>
      </c>
      <c r="E50" s="24">
        <f aca="true" t="shared" si="4" ref="E50:E55">IF(C50=0,0,D50*C50)</f>
        <v>0</v>
      </c>
      <c r="F50" s="75"/>
      <c r="G50" s="47">
        <f>IF(F50="","",VLOOKUP(F50,'Cost List'!$A$507:'Cost List'!$E$528,5,TRUE))</f>
      </c>
    </row>
    <row r="51" spans="1:7" ht="15" customHeight="1">
      <c r="A51" s="30"/>
      <c r="B51" s="47">
        <f>IF(F51="","",VLOOKUP(F51,'Cost List'!$A$507:'Cost List'!$E$528,4,TRUE))</f>
      </c>
      <c r="C51" s="33"/>
      <c r="D51" s="23">
        <f>IF(F51="","",VLOOKUP(F51,'Cost List'!$A$507:'Cost List'!$E$528,3,TRUE))</f>
      </c>
      <c r="E51" s="24">
        <f t="shared" si="4"/>
        <v>0</v>
      </c>
      <c r="F51" s="75"/>
      <c r="G51" s="47">
        <f>IF(F51="","",VLOOKUP(F51,'Cost List'!$A$507:'Cost List'!$E$528,5,TRUE))</f>
      </c>
    </row>
    <row r="52" spans="1:7" ht="15" customHeight="1">
      <c r="A52" s="30"/>
      <c r="B52" s="47">
        <f>IF(F52="","",VLOOKUP(F52,'Cost List'!$A$507:'Cost List'!$E$528,4,TRUE))</f>
      </c>
      <c r="C52" s="33"/>
      <c r="D52" s="23">
        <f>IF(F52="","",VLOOKUP(F52,'Cost List'!$A$507:'Cost List'!$E$528,3,TRUE))</f>
      </c>
      <c r="E52" s="24">
        <f t="shared" si="4"/>
        <v>0</v>
      </c>
      <c r="F52" s="75"/>
      <c r="G52" s="47">
        <f>IF(F52="","",VLOOKUP(F52,'Cost List'!$A$507:'Cost List'!$E$528,5,TRUE))</f>
      </c>
    </row>
    <row r="53" spans="1:7" ht="14.25" customHeight="1">
      <c r="A53" s="30"/>
      <c r="B53" s="47">
        <f>IF(F53="","",VLOOKUP(F53,'Cost List'!$A$507:'Cost List'!$E$528,4,TRUE))</f>
      </c>
      <c r="C53" s="33"/>
      <c r="D53" s="23">
        <f>IF(F53="","",VLOOKUP(F53,'Cost List'!$A$507:'Cost List'!$E$528,3,TRUE))</f>
      </c>
      <c r="E53" s="24">
        <f t="shared" si="4"/>
        <v>0</v>
      </c>
      <c r="F53" s="75"/>
      <c r="G53" s="47">
        <f>IF(F53="","",VLOOKUP(F53,'Cost List'!$A$507:'Cost List'!$E$528,5,TRUE))</f>
      </c>
    </row>
    <row r="54" spans="1:7" ht="13.5" customHeight="1">
      <c r="A54" s="30"/>
      <c r="B54" s="47">
        <f>IF(F54="","",VLOOKUP(F54,'Cost List'!$A$507:'Cost List'!$E$528,4,TRUE))</f>
      </c>
      <c r="C54" s="33"/>
      <c r="D54" s="23">
        <f>IF(F54="","",VLOOKUP(F54,'Cost List'!$A$507:'Cost List'!$E$528,3,TRUE))</f>
      </c>
      <c r="E54" s="24">
        <f t="shared" si="4"/>
        <v>0</v>
      </c>
      <c r="F54" s="75"/>
      <c r="G54" s="47">
        <f>IF(F54="","",VLOOKUP(F54,'Cost List'!$A$507:'Cost List'!$E$528,5,TRUE))</f>
      </c>
    </row>
    <row r="55" spans="1:7" ht="18.75" customHeight="1" thickBot="1">
      <c r="A55" s="30"/>
      <c r="B55" s="47">
        <f>IF(F55="","",VLOOKUP(F55,'Cost List'!$A$507:'Cost List'!$E$528,4,TRUE))</f>
      </c>
      <c r="C55" s="33"/>
      <c r="D55" s="23">
        <f>IF(F55="","",VLOOKUP(F55,'Cost List'!$A$507:'Cost List'!$E$528,3,TRUE))</f>
      </c>
      <c r="E55" s="24">
        <f t="shared" si="4"/>
        <v>0</v>
      </c>
      <c r="F55" s="75"/>
      <c r="G55" s="47">
        <f>IF(F55="","",VLOOKUP(F55,'Cost List'!$A$507:'Cost List'!$E$528,5,TRUE))</f>
      </c>
    </row>
    <row r="56" spans="1:7" ht="15.75" customHeight="1" thickBot="1">
      <c r="A56" s="141" t="s">
        <v>661</v>
      </c>
      <c r="B56" s="146" t="s">
        <v>27</v>
      </c>
      <c r="C56" s="147" t="s">
        <v>27</v>
      </c>
      <c r="D56" s="148" t="s">
        <v>27</v>
      </c>
      <c r="E56" s="149">
        <f>SUM(E50:E55)</f>
        <v>0</v>
      </c>
      <c r="F56" s="75"/>
      <c r="G56" s="48"/>
    </row>
    <row r="57" spans="1:6" ht="15">
      <c r="A57" s="138" t="s">
        <v>35</v>
      </c>
      <c r="B57" s="95"/>
      <c r="C57" s="95"/>
      <c r="D57" s="95"/>
      <c r="E57" s="139">
        <f>E16+E26+E36+E46</f>
        <v>0</v>
      </c>
      <c r="F57" s="75"/>
    </row>
    <row r="58" spans="1:6" ht="15">
      <c r="A58" s="140" t="s">
        <v>641</v>
      </c>
      <c r="B58" s="95"/>
      <c r="C58" s="79"/>
      <c r="D58" s="95"/>
      <c r="E58" s="139">
        <f>E57*(C58)</f>
        <v>0</v>
      </c>
      <c r="F58" s="75"/>
    </row>
    <row r="59" spans="1:6" ht="15">
      <c r="A59" s="140" t="s">
        <v>662</v>
      </c>
      <c r="B59" s="95"/>
      <c r="C59" s="155"/>
      <c r="D59" s="95"/>
      <c r="E59" s="139">
        <f>E56</f>
        <v>0</v>
      </c>
      <c r="F59" s="75"/>
    </row>
    <row r="60" spans="1:6" ht="15">
      <c r="A60" s="140" t="s">
        <v>642</v>
      </c>
      <c r="B60" s="95"/>
      <c r="C60" s="95"/>
      <c r="D60" s="95"/>
      <c r="E60" s="139">
        <f>E57-E58</f>
        <v>0</v>
      </c>
      <c r="F60" s="75"/>
    </row>
    <row r="61" ht="15">
      <c r="F61" s="75"/>
    </row>
    <row r="62" ht="15">
      <c r="F62" s="75"/>
    </row>
    <row r="63" ht="15">
      <c r="F63" s="75"/>
    </row>
    <row r="64" ht="15">
      <c r="F64" s="75"/>
    </row>
    <row r="65" ht="15">
      <c r="F65" s="75"/>
    </row>
    <row r="66" ht="15">
      <c r="F66" s="75"/>
    </row>
    <row r="67" ht="15">
      <c r="F67" s="75"/>
    </row>
    <row r="68" ht="15">
      <c r="F68" s="75"/>
    </row>
    <row r="69" ht="15">
      <c r="F69" s="75"/>
    </row>
    <row r="70" ht="15">
      <c r="F70" s="75"/>
    </row>
    <row r="71" ht="15">
      <c r="F71" s="75"/>
    </row>
    <row r="72" ht="15">
      <c r="F72" s="75"/>
    </row>
    <row r="73" ht="15">
      <c r="F73" s="75"/>
    </row>
    <row r="74" ht="15">
      <c r="F74" s="75"/>
    </row>
    <row r="75" ht="15">
      <c r="F75" s="75"/>
    </row>
    <row r="76" ht="15">
      <c r="F76" s="75"/>
    </row>
    <row r="77" ht="15">
      <c r="F77" s="75"/>
    </row>
    <row r="78" ht="15">
      <c r="F78" s="75"/>
    </row>
    <row r="79" ht="15">
      <c r="F79" s="75"/>
    </row>
    <row r="80" ht="15">
      <c r="F80" s="75"/>
    </row>
    <row r="81" ht="15">
      <c r="F81" s="75"/>
    </row>
    <row r="82" ht="15">
      <c r="F82" s="75"/>
    </row>
    <row r="83" ht="15">
      <c r="F83" s="75"/>
    </row>
    <row r="84" ht="15">
      <c r="F84" s="75"/>
    </row>
    <row r="85" ht="15">
      <c r="F85" s="75"/>
    </row>
    <row r="86" ht="15">
      <c r="F86" s="75"/>
    </row>
    <row r="87" ht="15">
      <c r="F87" s="75"/>
    </row>
    <row r="88" ht="15">
      <c r="F88" s="75"/>
    </row>
    <row r="89" ht="15">
      <c r="F89" s="75"/>
    </row>
    <row r="90" ht="15">
      <c r="F90" s="75"/>
    </row>
    <row r="91" ht="15">
      <c r="F91" s="75"/>
    </row>
    <row r="92" ht="15">
      <c r="F92" s="75"/>
    </row>
    <row r="93" ht="15">
      <c r="F93" s="75"/>
    </row>
    <row r="94" ht="15">
      <c r="F94" s="75"/>
    </row>
    <row r="95" ht="15">
      <c r="F95" s="75"/>
    </row>
    <row r="96" ht="15">
      <c r="F96" s="75"/>
    </row>
    <row r="97" ht="15">
      <c r="F97" s="75"/>
    </row>
    <row r="98" ht="15">
      <c r="F98" s="75"/>
    </row>
    <row r="99" ht="15">
      <c r="F99" s="75"/>
    </row>
    <row r="100" ht="15">
      <c r="F100" s="75"/>
    </row>
    <row r="101" ht="15">
      <c r="F101" s="75"/>
    </row>
    <row r="102" ht="15">
      <c r="F102" s="75"/>
    </row>
    <row r="103" ht="15">
      <c r="F103" s="75"/>
    </row>
    <row r="104" ht="15">
      <c r="F104" s="75"/>
    </row>
    <row r="105" ht="15">
      <c r="F105" s="75"/>
    </row>
    <row r="106" ht="15">
      <c r="F106" s="75"/>
    </row>
    <row r="107" ht="15">
      <c r="F107" s="75"/>
    </row>
    <row r="108" ht="15">
      <c r="F108" s="75"/>
    </row>
    <row r="109" ht="15">
      <c r="F109" s="75"/>
    </row>
    <row r="110" ht="15">
      <c r="F110" s="75"/>
    </row>
    <row r="111" ht="15">
      <c r="F111" s="75"/>
    </row>
    <row r="112" ht="15">
      <c r="F112" s="75"/>
    </row>
    <row r="113" ht="15">
      <c r="F113" s="75"/>
    </row>
    <row r="114" ht="15">
      <c r="F114" s="75"/>
    </row>
    <row r="115" ht="15">
      <c r="F115" s="75"/>
    </row>
    <row r="116" ht="15">
      <c r="F116" s="75"/>
    </row>
    <row r="117" ht="15">
      <c r="F117" s="75"/>
    </row>
    <row r="118" ht="15">
      <c r="F118" s="75"/>
    </row>
    <row r="119" ht="15">
      <c r="F119" s="75"/>
    </row>
    <row r="120" ht="15">
      <c r="F120" s="75"/>
    </row>
    <row r="121" ht="15">
      <c r="F121" s="75"/>
    </row>
    <row r="122" ht="15">
      <c r="F122" s="75"/>
    </row>
    <row r="123" ht="15">
      <c r="F123" s="75"/>
    </row>
    <row r="124" ht="15">
      <c r="F124" s="75"/>
    </row>
    <row r="125" ht="15">
      <c r="F125" s="75"/>
    </row>
    <row r="126" ht="15">
      <c r="F126" s="75"/>
    </row>
    <row r="127" ht="15">
      <c r="F127" s="75"/>
    </row>
    <row r="128" ht="15">
      <c r="F128" s="75"/>
    </row>
    <row r="129" ht="15">
      <c r="F129" s="75"/>
    </row>
    <row r="130" ht="15">
      <c r="F130" s="75"/>
    </row>
    <row r="131" ht="15">
      <c r="F131" s="75"/>
    </row>
    <row r="132" ht="15">
      <c r="F132" s="75"/>
    </row>
    <row r="133" ht="15">
      <c r="F133" s="75"/>
    </row>
    <row r="134" ht="15">
      <c r="F134" s="75"/>
    </row>
    <row r="135" ht="15">
      <c r="F135" s="75"/>
    </row>
    <row r="136" ht="15">
      <c r="F136" s="75"/>
    </row>
    <row r="137" ht="15">
      <c r="F137" s="75"/>
    </row>
    <row r="138" ht="15">
      <c r="F138" s="75"/>
    </row>
    <row r="139" ht="15">
      <c r="F139" s="75"/>
    </row>
    <row r="140" ht="15">
      <c r="F140" s="75"/>
    </row>
    <row r="141" ht="15">
      <c r="F141" s="75"/>
    </row>
    <row r="142" ht="15">
      <c r="F142" s="75"/>
    </row>
    <row r="143" ht="15">
      <c r="F143" s="75"/>
    </row>
    <row r="144" ht="15">
      <c r="F144" s="75"/>
    </row>
    <row r="145" ht="15">
      <c r="F145" s="75"/>
    </row>
    <row r="146" ht="15">
      <c r="F146" s="75"/>
    </row>
    <row r="147" ht="15">
      <c r="F147" s="75"/>
    </row>
    <row r="148" ht="15">
      <c r="F148" s="75"/>
    </row>
    <row r="149" ht="15">
      <c r="F149" s="75"/>
    </row>
    <row r="150" ht="15">
      <c r="F150" s="75"/>
    </row>
    <row r="151" ht="15">
      <c r="F151" s="75"/>
    </row>
    <row r="152" ht="15">
      <c r="F152" s="75"/>
    </row>
    <row r="153" ht="15">
      <c r="F153" s="75"/>
    </row>
    <row r="154" ht="15">
      <c r="F154" s="75"/>
    </row>
    <row r="155" ht="15">
      <c r="F155" s="75"/>
    </row>
    <row r="156" ht="15">
      <c r="F156" s="75"/>
    </row>
    <row r="157" ht="15">
      <c r="F157" s="75"/>
    </row>
    <row r="158" ht="15">
      <c r="F158" s="75"/>
    </row>
    <row r="159" ht="15">
      <c r="F159" s="75"/>
    </row>
    <row r="160" ht="15">
      <c r="F160" s="75"/>
    </row>
    <row r="161" ht="15">
      <c r="F161" s="75"/>
    </row>
    <row r="162" ht="15">
      <c r="F162" s="75"/>
    </row>
    <row r="163" ht="15">
      <c r="F163" s="75"/>
    </row>
    <row r="164" ht="15">
      <c r="F164" s="75"/>
    </row>
    <row r="165" ht="15">
      <c r="F165" s="75"/>
    </row>
    <row r="166" ht="15">
      <c r="F166" s="75"/>
    </row>
    <row r="167" ht="15">
      <c r="F167" s="75"/>
    </row>
    <row r="168" ht="15">
      <c r="F168" s="75"/>
    </row>
    <row r="169" ht="15">
      <c r="F169" s="75"/>
    </row>
    <row r="170" ht="15">
      <c r="F170" s="75"/>
    </row>
    <row r="171" ht="15">
      <c r="F171" s="75"/>
    </row>
    <row r="172" ht="15">
      <c r="F172" s="75"/>
    </row>
    <row r="173" ht="15">
      <c r="F173" s="75"/>
    </row>
    <row r="174" ht="15">
      <c r="F174" s="75"/>
    </row>
    <row r="175" ht="15">
      <c r="F175" s="75"/>
    </row>
    <row r="176" ht="15">
      <c r="F176" s="75"/>
    </row>
    <row r="177" ht="15">
      <c r="F177" s="75"/>
    </row>
    <row r="178" ht="15">
      <c r="F178" s="75"/>
    </row>
    <row r="179" ht="15">
      <c r="F179" s="75"/>
    </row>
    <row r="180" ht="15">
      <c r="F180" s="75"/>
    </row>
    <row r="181" ht="15">
      <c r="F181" s="75"/>
    </row>
    <row r="182" ht="15">
      <c r="F182" s="75"/>
    </row>
    <row r="183" ht="15">
      <c r="F183" s="75"/>
    </row>
    <row r="184" ht="15">
      <c r="F184" s="75"/>
    </row>
    <row r="185" ht="15">
      <c r="F185" s="75"/>
    </row>
    <row r="186" ht="15">
      <c r="F186" s="75"/>
    </row>
    <row r="187" ht="15">
      <c r="F187" s="75"/>
    </row>
    <row r="188" ht="15">
      <c r="F188" s="75"/>
    </row>
    <row r="189" ht="15">
      <c r="F189" s="75"/>
    </row>
    <row r="190" ht="15">
      <c r="F190" s="75"/>
    </row>
    <row r="191" ht="15">
      <c r="F191" s="75"/>
    </row>
    <row r="192" ht="15">
      <c r="F192" s="75"/>
    </row>
    <row r="193" ht="15">
      <c r="F193" s="75"/>
    </row>
    <row r="194" ht="15">
      <c r="F194" s="75"/>
    </row>
    <row r="195" ht="15">
      <c r="F195" s="75"/>
    </row>
    <row r="196" ht="15">
      <c r="F196" s="75"/>
    </row>
    <row r="197" ht="15">
      <c r="F197" s="75"/>
    </row>
    <row r="198" ht="15">
      <c r="F198" s="75"/>
    </row>
    <row r="199" ht="15">
      <c r="F199" s="75"/>
    </row>
    <row r="200" ht="15">
      <c r="F200" s="75"/>
    </row>
    <row r="201" ht="15">
      <c r="F201" s="75"/>
    </row>
    <row r="202" ht="15">
      <c r="F202" s="75"/>
    </row>
    <row r="203" ht="15">
      <c r="F203" s="75"/>
    </row>
    <row r="204" ht="15">
      <c r="F204" s="75"/>
    </row>
    <row r="205" ht="15">
      <c r="F205" s="75"/>
    </row>
    <row r="206" ht="15">
      <c r="F206" s="75"/>
    </row>
    <row r="207" ht="15">
      <c r="F207" s="75"/>
    </row>
    <row r="208" ht="15">
      <c r="F208" s="75"/>
    </row>
    <row r="209" ht="15">
      <c r="F209" s="75"/>
    </row>
    <row r="210" ht="15">
      <c r="F210" s="75"/>
    </row>
    <row r="211" ht="15">
      <c r="F211" s="75"/>
    </row>
    <row r="212" ht="15">
      <c r="F212" s="75"/>
    </row>
    <row r="213" ht="15">
      <c r="F213" s="75"/>
    </row>
    <row r="214" ht="15">
      <c r="F214" s="75"/>
    </row>
    <row r="215" ht="15">
      <c r="F215" s="75"/>
    </row>
    <row r="216" ht="15">
      <c r="F216" s="75"/>
    </row>
    <row r="217" ht="15">
      <c r="F217" s="75"/>
    </row>
    <row r="218" ht="15">
      <c r="F218" s="75"/>
    </row>
    <row r="219" ht="15">
      <c r="F219" s="75"/>
    </row>
    <row r="220" ht="15">
      <c r="F220" s="75"/>
    </row>
    <row r="221" ht="15">
      <c r="F221" s="75"/>
    </row>
    <row r="222" ht="15">
      <c r="F222" s="75"/>
    </row>
    <row r="223" ht="15">
      <c r="F223" s="75"/>
    </row>
    <row r="224" ht="15">
      <c r="F224" s="75"/>
    </row>
    <row r="225" ht="15">
      <c r="F225" s="75"/>
    </row>
    <row r="226" ht="15">
      <c r="F226" s="75"/>
    </row>
    <row r="227" ht="15">
      <c r="F227" s="75"/>
    </row>
    <row r="228" ht="15">
      <c r="F228" s="75"/>
    </row>
    <row r="229" ht="15">
      <c r="F229" s="75"/>
    </row>
    <row r="230" ht="15">
      <c r="F230" s="75"/>
    </row>
    <row r="231" ht="15">
      <c r="F231" s="75"/>
    </row>
    <row r="232" ht="15">
      <c r="F232" s="75"/>
    </row>
    <row r="233" ht="15">
      <c r="F233" s="75"/>
    </row>
    <row r="234" ht="15">
      <c r="F234" s="75"/>
    </row>
    <row r="235" ht="15">
      <c r="F235" s="75"/>
    </row>
    <row r="236" ht="15">
      <c r="F236" s="75"/>
    </row>
    <row r="237" ht="15">
      <c r="F237" s="75"/>
    </row>
    <row r="238" ht="15">
      <c r="F238" s="75"/>
    </row>
    <row r="239" ht="15">
      <c r="F239" s="75"/>
    </row>
    <row r="240" ht="15">
      <c r="F240" s="75"/>
    </row>
    <row r="241" ht="15">
      <c r="F241" s="75"/>
    </row>
    <row r="242" ht="15">
      <c r="F242" s="75"/>
    </row>
    <row r="243" ht="15">
      <c r="F243" s="75"/>
    </row>
    <row r="244" ht="15">
      <c r="F244" s="75"/>
    </row>
    <row r="245" ht="15">
      <c r="F245" s="75"/>
    </row>
    <row r="246" ht="15">
      <c r="F246" s="75"/>
    </row>
    <row r="247" ht="15">
      <c r="F247" s="75"/>
    </row>
    <row r="248" ht="15">
      <c r="F248" s="75"/>
    </row>
    <row r="249" ht="15">
      <c r="F249" s="75"/>
    </row>
    <row r="250" ht="15">
      <c r="F250" s="75"/>
    </row>
    <row r="251" ht="15">
      <c r="F251" s="75"/>
    </row>
    <row r="252" ht="15">
      <c r="F252" s="75"/>
    </row>
    <row r="253" ht="15">
      <c r="F253" s="75"/>
    </row>
    <row r="254" ht="15">
      <c r="F254" s="75"/>
    </row>
    <row r="255" ht="15">
      <c r="F255" s="75"/>
    </row>
    <row r="256" ht="15">
      <c r="F256" s="75"/>
    </row>
    <row r="257" ht="15">
      <c r="F257" s="75"/>
    </row>
    <row r="258" ht="15">
      <c r="F258" s="75"/>
    </row>
    <row r="259" ht="15">
      <c r="F259" s="75"/>
    </row>
    <row r="260" ht="15">
      <c r="F260" s="75"/>
    </row>
    <row r="261" ht="15">
      <c r="F261" s="75"/>
    </row>
    <row r="262" ht="15">
      <c r="F262" s="75"/>
    </row>
    <row r="263" ht="15">
      <c r="F263" s="75"/>
    </row>
    <row r="264" ht="15">
      <c r="F264" s="75"/>
    </row>
    <row r="265" ht="15">
      <c r="F265" s="75"/>
    </row>
    <row r="266" ht="15">
      <c r="F266" s="75"/>
    </row>
    <row r="267" ht="15">
      <c r="F267" s="75"/>
    </row>
    <row r="268" ht="15">
      <c r="F268" s="75"/>
    </row>
    <row r="269" ht="15">
      <c r="F269" s="75"/>
    </row>
    <row r="270" ht="15">
      <c r="F270" s="75"/>
    </row>
    <row r="271" ht="15">
      <c r="F271" s="75"/>
    </row>
    <row r="272" ht="15">
      <c r="F272" s="75"/>
    </row>
    <row r="273" ht="15">
      <c r="F273" s="75"/>
    </row>
    <row r="274" ht="15">
      <c r="F274" s="75"/>
    </row>
    <row r="275" ht="15">
      <c r="F275" s="75"/>
    </row>
    <row r="276" ht="15">
      <c r="F276" s="75"/>
    </row>
    <row r="277" ht="15">
      <c r="F277" s="75"/>
    </row>
    <row r="278" ht="15">
      <c r="F278" s="75"/>
    </row>
    <row r="279" ht="15">
      <c r="F279" s="75"/>
    </row>
    <row r="280" ht="15">
      <c r="F280" s="75"/>
    </row>
    <row r="281" ht="15">
      <c r="F281" s="75"/>
    </row>
    <row r="282" ht="15">
      <c r="F282" s="75"/>
    </row>
    <row r="283" ht="15">
      <c r="F283" s="75"/>
    </row>
    <row r="284" ht="15">
      <c r="F284" s="75"/>
    </row>
    <row r="285" ht="15">
      <c r="F285" s="75"/>
    </row>
    <row r="286" ht="15">
      <c r="F286" s="75"/>
    </row>
    <row r="287" ht="15">
      <c r="F287" s="75"/>
    </row>
    <row r="288" ht="15">
      <c r="F288" s="75"/>
    </row>
    <row r="289" ht="15">
      <c r="F289" s="75"/>
    </row>
    <row r="290" ht="15">
      <c r="F290" s="75"/>
    </row>
    <row r="291" ht="15">
      <c r="F291" s="75"/>
    </row>
    <row r="292" ht="15">
      <c r="F292" s="75"/>
    </row>
    <row r="293" ht="15">
      <c r="F293" s="75"/>
    </row>
    <row r="294" ht="15">
      <c r="F294" s="75"/>
    </row>
    <row r="295" ht="15">
      <c r="F295" s="75"/>
    </row>
    <row r="296" ht="15">
      <c r="F296" s="75"/>
    </row>
    <row r="297" ht="15">
      <c r="F297" s="75"/>
    </row>
    <row r="298" ht="15">
      <c r="F298" s="75"/>
    </row>
    <row r="299" ht="15">
      <c r="F299" s="75"/>
    </row>
    <row r="300" ht="15">
      <c r="F300" s="75"/>
    </row>
    <row r="301" ht="15">
      <c r="F301" s="75"/>
    </row>
    <row r="302" ht="15">
      <c r="F302" s="75"/>
    </row>
    <row r="303" ht="15">
      <c r="F303" s="75"/>
    </row>
    <row r="304" ht="15">
      <c r="F304" s="75"/>
    </row>
    <row r="305" ht="15">
      <c r="F305" s="75"/>
    </row>
    <row r="306" ht="15">
      <c r="F306" s="75"/>
    </row>
    <row r="307" ht="15">
      <c r="F307" s="75"/>
    </row>
    <row r="308" ht="15">
      <c r="F308" s="75"/>
    </row>
    <row r="309" ht="15">
      <c r="F309" s="75"/>
    </row>
    <row r="310" ht="15">
      <c r="F310" s="75"/>
    </row>
    <row r="311" ht="15">
      <c r="F311" s="75"/>
    </row>
    <row r="312" ht="15">
      <c r="F312" s="75"/>
    </row>
    <row r="313" ht="15">
      <c r="F313" s="75"/>
    </row>
    <row r="314" ht="15">
      <c r="F314" s="75"/>
    </row>
    <row r="315" ht="15">
      <c r="F315" s="75"/>
    </row>
    <row r="316" ht="15">
      <c r="F316" s="75"/>
    </row>
    <row r="317" ht="15">
      <c r="F317" s="75"/>
    </row>
    <row r="318" ht="15">
      <c r="F318" s="75"/>
    </row>
    <row r="319" ht="15">
      <c r="F319" s="75"/>
    </row>
    <row r="320" ht="15">
      <c r="F320" s="75"/>
    </row>
    <row r="321" ht="15">
      <c r="F321" s="75"/>
    </row>
    <row r="322" ht="15">
      <c r="F322" s="75"/>
    </row>
    <row r="323" ht="15">
      <c r="F323" s="75"/>
    </row>
    <row r="324" ht="15">
      <c r="F324" s="75"/>
    </row>
    <row r="325" ht="15">
      <c r="F325" s="75"/>
    </row>
    <row r="326" ht="15">
      <c r="F326" s="75"/>
    </row>
    <row r="327" ht="15">
      <c r="F327" s="75"/>
    </row>
    <row r="328" ht="15">
      <c r="F328" s="75"/>
    </row>
    <row r="329" ht="15">
      <c r="F329" s="75"/>
    </row>
    <row r="330" ht="15">
      <c r="F330" s="75"/>
    </row>
    <row r="331" ht="15">
      <c r="F331" s="75"/>
    </row>
    <row r="332" ht="15">
      <c r="F332" s="75"/>
    </row>
    <row r="333" ht="15">
      <c r="F333" s="75"/>
    </row>
    <row r="334" ht="15">
      <c r="F334" s="75"/>
    </row>
    <row r="335" ht="15">
      <c r="F335" s="75"/>
    </row>
    <row r="336" ht="15">
      <c r="F336" s="75"/>
    </row>
    <row r="337" ht="15">
      <c r="F337" s="75"/>
    </row>
    <row r="338" ht="15">
      <c r="F338" s="75"/>
    </row>
    <row r="339" ht="15">
      <c r="F339" s="75"/>
    </row>
    <row r="340" ht="15">
      <c r="F340" s="75"/>
    </row>
    <row r="341" ht="15">
      <c r="F341" s="75"/>
    </row>
    <row r="342" ht="15">
      <c r="F342" s="75"/>
    </row>
    <row r="343" ht="15">
      <c r="F343" s="75"/>
    </row>
    <row r="344" ht="15">
      <c r="F344" s="75"/>
    </row>
    <row r="345" ht="15">
      <c r="F345" s="75"/>
    </row>
    <row r="346" ht="15">
      <c r="F346" s="75"/>
    </row>
    <row r="347" ht="15">
      <c r="F347" s="75"/>
    </row>
    <row r="348" ht="15">
      <c r="F348" s="75"/>
    </row>
    <row r="349" ht="15">
      <c r="F349" s="75"/>
    </row>
    <row r="350" ht="15">
      <c r="F350" s="75"/>
    </row>
    <row r="351" ht="15">
      <c r="F351" s="75"/>
    </row>
    <row r="352" ht="15">
      <c r="F352" s="75"/>
    </row>
    <row r="353" ht="15">
      <c r="F353" s="75"/>
    </row>
    <row r="354" ht="15">
      <c r="F354" s="75"/>
    </row>
    <row r="355" ht="15">
      <c r="F355" s="75"/>
    </row>
    <row r="356" ht="15">
      <c r="F356" s="75"/>
    </row>
    <row r="357" ht="15">
      <c r="F357" s="75"/>
    </row>
    <row r="358" ht="15">
      <c r="F358" s="75"/>
    </row>
    <row r="359" ht="15">
      <c r="F359" s="75"/>
    </row>
    <row r="360" ht="15">
      <c r="F360" s="75"/>
    </row>
    <row r="361" ht="15">
      <c r="F361" s="75"/>
    </row>
    <row r="362" ht="15">
      <c r="F362" s="75"/>
    </row>
    <row r="363" ht="15">
      <c r="F363" s="75"/>
    </row>
    <row r="364" ht="15">
      <c r="F364" s="75"/>
    </row>
    <row r="365" ht="15">
      <c r="F365" s="75"/>
    </row>
    <row r="366" ht="15">
      <c r="F366" s="75"/>
    </row>
    <row r="367" ht="15">
      <c r="F367" s="75"/>
    </row>
    <row r="368" ht="15">
      <c r="F368" s="75"/>
    </row>
    <row r="369" ht="15">
      <c r="F369" s="75"/>
    </row>
    <row r="370" ht="15">
      <c r="F370" s="75"/>
    </row>
    <row r="371" ht="15">
      <c r="F371" s="75"/>
    </row>
    <row r="372" ht="15">
      <c r="F372" s="75"/>
    </row>
    <row r="373" ht="15">
      <c r="F373" s="75"/>
    </row>
    <row r="374" ht="15">
      <c r="F374" s="75"/>
    </row>
    <row r="375" ht="15">
      <c r="F375" s="75"/>
    </row>
    <row r="376" ht="15">
      <c r="F376" s="75"/>
    </row>
    <row r="377" ht="15">
      <c r="F377" s="75"/>
    </row>
    <row r="378" ht="15">
      <c r="F378" s="75"/>
    </row>
    <row r="379" ht="15">
      <c r="F379" s="75"/>
    </row>
    <row r="380" ht="15">
      <c r="F380" s="75"/>
    </row>
    <row r="381" ht="15">
      <c r="F381" s="75"/>
    </row>
    <row r="382" ht="15">
      <c r="F382" s="75"/>
    </row>
    <row r="383" ht="15">
      <c r="F383" s="75"/>
    </row>
    <row r="384" ht="15">
      <c r="F384" s="75"/>
    </row>
    <row r="385" ht="15">
      <c r="F385" s="75"/>
    </row>
    <row r="386" ht="15">
      <c r="F386" s="75"/>
    </row>
    <row r="387" ht="15">
      <c r="F387" s="75"/>
    </row>
    <row r="388" ht="15">
      <c r="F388" s="75"/>
    </row>
    <row r="389" ht="15">
      <c r="F389" s="75"/>
    </row>
    <row r="390" ht="15">
      <c r="F390" s="75"/>
    </row>
    <row r="391" ht="15">
      <c r="F391" s="75"/>
    </row>
    <row r="392" ht="15">
      <c r="F392" s="75"/>
    </row>
    <row r="393" ht="15">
      <c r="F393" s="75"/>
    </row>
    <row r="394" ht="15">
      <c r="F394" s="75"/>
    </row>
    <row r="395" ht="15">
      <c r="F395" s="75"/>
    </row>
    <row r="396" ht="15">
      <c r="F396" s="75"/>
    </row>
    <row r="397" ht="15">
      <c r="F397" s="75"/>
    </row>
    <row r="398" ht="15">
      <c r="F398" s="75"/>
    </row>
    <row r="399" ht="15">
      <c r="F399" s="75"/>
    </row>
    <row r="400" ht="15">
      <c r="F400" s="75"/>
    </row>
    <row r="401" ht="15">
      <c r="F401" s="75"/>
    </row>
    <row r="402" ht="15">
      <c r="F402" s="75"/>
    </row>
    <row r="403" ht="15">
      <c r="F403" s="75"/>
    </row>
    <row r="404" ht="15">
      <c r="F404" s="75"/>
    </row>
    <row r="405" ht="15">
      <c r="F405" s="75"/>
    </row>
    <row r="406" ht="15">
      <c r="F406" s="75"/>
    </row>
    <row r="407" ht="15">
      <c r="F407" s="75"/>
    </row>
    <row r="408" ht="15">
      <c r="F408" s="75"/>
    </row>
    <row r="409" ht="15">
      <c r="F409" s="75"/>
    </row>
    <row r="410" ht="15">
      <c r="F410" s="75"/>
    </row>
    <row r="411" ht="15">
      <c r="F411" s="75"/>
    </row>
    <row r="412" ht="15">
      <c r="F412" s="75"/>
    </row>
    <row r="413" ht="15">
      <c r="F413" s="75"/>
    </row>
    <row r="414" ht="15">
      <c r="F414" s="75"/>
    </row>
    <row r="415" ht="15">
      <c r="F415" s="75"/>
    </row>
    <row r="416" ht="15">
      <c r="F416" s="75"/>
    </row>
    <row r="417" ht="15">
      <c r="F417" s="75"/>
    </row>
    <row r="418" ht="15">
      <c r="F418" s="75"/>
    </row>
    <row r="419" ht="15">
      <c r="F419" s="75"/>
    </row>
    <row r="420" ht="15">
      <c r="F420" s="75"/>
    </row>
    <row r="421" ht="15">
      <c r="F421" s="75"/>
    </row>
    <row r="422" ht="15">
      <c r="F422" s="75"/>
    </row>
    <row r="423" ht="15">
      <c r="F423" s="75"/>
    </row>
    <row r="424" ht="15">
      <c r="F424" s="75"/>
    </row>
    <row r="425" ht="15">
      <c r="F425" s="75"/>
    </row>
    <row r="426" ht="15">
      <c r="F426" s="75"/>
    </row>
    <row r="427" ht="15">
      <c r="F427" s="75"/>
    </row>
    <row r="428" ht="15">
      <c r="F428" s="75"/>
    </row>
    <row r="429" ht="15">
      <c r="F429" s="75"/>
    </row>
    <row r="430" ht="15">
      <c r="F430" s="75"/>
    </row>
    <row r="431" ht="15">
      <c r="F431" s="75"/>
    </row>
    <row r="432" ht="15">
      <c r="F432" s="75"/>
    </row>
    <row r="433" ht="15">
      <c r="F433" s="75"/>
    </row>
    <row r="434" ht="15">
      <c r="F434" s="75"/>
    </row>
    <row r="435" ht="15">
      <c r="F435" s="75"/>
    </row>
    <row r="436" ht="15">
      <c r="F436" s="75"/>
    </row>
    <row r="437" ht="15">
      <c r="F437" s="75"/>
    </row>
    <row r="438" ht="15">
      <c r="F438" s="75"/>
    </row>
    <row r="439" ht="15">
      <c r="F439" s="75"/>
    </row>
    <row r="440" ht="15">
      <c r="F440" s="75"/>
    </row>
    <row r="441" ht="15">
      <c r="F441" s="75"/>
    </row>
    <row r="442" ht="15">
      <c r="F442" s="75"/>
    </row>
    <row r="443" ht="15">
      <c r="F443" s="75"/>
    </row>
    <row r="444" ht="15">
      <c r="F444" s="75"/>
    </row>
    <row r="445" ht="15">
      <c r="F445" s="75"/>
    </row>
    <row r="446" ht="15">
      <c r="F446" s="75"/>
    </row>
    <row r="447" ht="15">
      <c r="F447" s="75"/>
    </row>
    <row r="448" ht="15">
      <c r="F448" s="75"/>
    </row>
    <row r="449" ht="15">
      <c r="F449" s="75"/>
    </row>
    <row r="450" ht="15">
      <c r="F450" s="75"/>
    </row>
    <row r="451" ht="15">
      <c r="F451" s="75"/>
    </row>
    <row r="452" ht="15">
      <c r="F452" s="75"/>
    </row>
    <row r="453" ht="15">
      <c r="F453" s="75"/>
    </row>
    <row r="454" ht="15">
      <c r="F454" s="75"/>
    </row>
    <row r="455" ht="15">
      <c r="F455" s="75"/>
    </row>
    <row r="456" ht="15">
      <c r="F456" s="75"/>
    </row>
    <row r="457" ht="15">
      <c r="F457" s="75"/>
    </row>
    <row r="458" ht="15">
      <c r="F458" s="75"/>
    </row>
    <row r="459" ht="15">
      <c r="F459" s="75"/>
    </row>
    <row r="460" ht="15">
      <c r="F460" s="75"/>
    </row>
    <row r="461" ht="15">
      <c r="F461" s="75"/>
    </row>
    <row r="462" ht="15">
      <c r="F462" s="75"/>
    </row>
    <row r="463" ht="15">
      <c r="F463" s="75"/>
    </row>
    <row r="464" ht="15">
      <c r="F464" s="75"/>
    </row>
    <row r="465" ht="15">
      <c r="F465" s="75"/>
    </row>
    <row r="466" ht="15">
      <c r="F466" s="75"/>
    </row>
    <row r="467" ht="15">
      <c r="F467" s="75"/>
    </row>
    <row r="468" ht="15">
      <c r="F468" s="75"/>
    </row>
  </sheetData>
  <sheetProtection sheet="1" objects="1" scenarios="1"/>
  <mergeCells count="5">
    <mergeCell ref="B5:C5"/>
    <mergeCell ref="A1:E1"/>
    <mergeCell ref="B2:C2"/>
    <mergeCell ref="B3:C3"/>
    <mergeCell ref="B4:C4"/>
  </mergeCells>
  <printOptions/>
  <pageMargins left="0.25" right="0.25" top="0.5" bottom="0.25" header="0.5" footer="0.25"/>
  <pageSetup fitToHeight="1" fitToWidth="1" horizontalDpi="600" verticalDpi="600" orientation="portrait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"/>
  <sheetViews>
    <sheetView showGridLines="0" zoomScale="85" zoomScaleNormal="85" workbookViewId="0" topLeftCell="A1">
      <selection activeCell="F10" sqref="F10:F58"/>
    </sheetView>
  </sheetViews>
  <sheetFormatPr defaultColWidth="8.88671875" defaultRowHeight="15"/>
  <cols>
    <col min="1" max="1" width="40.77734375" style="0" customWidth="1"/>
    <col min="2" max="2" width="6.77734375" style="0" customWidth="1"/>
    <col min="3" max="3" width="8.77734375" style="0" customWidth="1"/>
    <col min="4" max="4" width="7.77734375" style="0" customWidth="1"/>
    <col min="5" max="5" width="10.77734375" style="0" customWidth="1"/>
    <col min="6" max="6" width="8.88671875" style="0" hidden="1" customWidth="1"/>
    <col min="7" max="7" width="6.77734375" style="0" customWidth="1"/>
  </cols>
  <sheetData>
    <row r="1" spans="1:5" ht="16.5" customHeight="1" thickBot="1">
      <c r="A1" s="179" t="s">
        <v>632</v>
      </c>
      <c r="B1" s="179"/>
      <c r="C1" s="179"/>
      <c r="D1" s="179"/>
      <c r="E1" s="179"/>
    </row>
    <row r="2" spans="1:6" ht="13.5" customHeight="1" thickBot="1">
      <c r="A2" s="152" t="s">
        <v>646</v>
      </c>
      <c r="B2" s="182" t="s">
        <v>10</v>
      </c>
      <c r="C2" s="183"/>
      <c r="D2" s="34" t="s">
        <v>3</v>
      </c>
      <c r="E2" s="19">
        <f ca="1">TODAY()</f>
        <v>37375</v>
      </c>
      <c r="F2" s="75"/>
    </row>
    <row r="3" spans="1:6" ht="13.5" customHeight="1" thickBot="1">
      <c r="A3" s="18" t="s">
        <v>4</v>
      </c>
      <c r="B3" s="177"/>
      <c r="C3" s="178"/>
      <c r="D3" s="34" t="s">
        <v>33</v>
      </c>
      <c r="E3" s="32"/>
      <c r="F3" s="75"/>
    </row>
    <row r="4" spans="1:6" ht="13.5" customHeight="1" thickBot="1">
      <c r="A4" s="18" t="s">
        <v>2</v>
      </c>
      <c r="B4" s="177"/>
      <c r="C4" s="178"/>
      <c r="D4" s="18" t="s">
        <v>364</v>
      </c>
      <c r="E4" s="20"/>
      <c r="F4" s="75"/>
    </row>
    <row r="5" spans="1:6" ht="13.5" customHeight="1" thickBot="1">
      <c r="A5" s="18" t="s">
        <v>9</v>
      </c>
      <c r="B5" s="177"/>
      <c r="C5" s="178"/>
      <c r="D5" s="18" t="s">
        <v>626</v>
      </c>
      <c r="E5" s="20"/>
      <c r="F5" s="75"/>
    </row>
    <row r="6" spans="1:6" ht="6" customHeight="1">
      <c r="A6" s="21"/>
      <c r="B6" s="21"/>
      <c r="C6" s="21"/>
      <c r="D6" s="21"/>
      <c r="E6" s="21"/>
      <c r="F6" s="75"/>
    </row>
    <row r="7" spans="1:7" ht="13.5" customHeight="1">
      <c r="A7" s="5" t="s">
        <v>7</v>
      </c>
      <c r="B7" s="6" t="s">
        <v>7</v>
      </c>
      <c r="C7" s="6" t="s">
        <v>7</v>
      </c>
      <c r="D7" s="6" t="s">
        <v>0</v>
      </c>
      <c r="E7" s="7" t="s">
        <v>5</v>
      </c>
      <c r="F7" s="75"/>
      <c r="G7" s="46" t="s">
        <v>40</v>
      </c>
    </row>
    <row r="8" spans="1:7" ht="13.5" customHeight="1">
      <c r="A8" s="5" t="s">
        <v>7</v>
      </c>
      <c r="B8" s="6" t="s">
        <v>7</v>
      </c>
      <c r="C8" s="6" t="s">
        <v>16</v>
      </c>
      <c r="D8" s="6" t="s">
        <v>8</v>
      </c>
      <c r="E8" s="7" t="s">
        <v>6</v>
      </c>
      <c r="F8" s="75"/>
      <c r="G8" s="46" t="s">
        <v>41</v>
      </c>
    </row>
    <row r="9" spans="1:7" ht="13.5" customHeight="1">
      <c r="A9" s="8" t="s">
        <v>25</v>
      </c>
      <c r="B9" s="9" t="s">
        <v>12</v>
      </c>
      <c r="C9" s="9" t="s">
        <v>1</v>
      </c>
      <c r="D9" s="9" t="s">
        <v>12</v>
      </c>
      <c r="E9" s="10" t="s">
        <v>0</v>
      </c>
      <c r="F9" s="75"/>
      <c r="G9" s="46" t="s">
        <v>42</v>
      </c>
    </row>
    <row r="10" spans="1:7" ht="15" customHeight="1">
      <c r="A10" s="74"/>
      <c r="B10" s="23">
        <f>IF(F10="","",VLOOKUP(F10,'Cost List'!$A$2:'Cost List'!$E$56,4,TRUE))</f>
      </c>
      <c r="C10" s="33"/>
      <c r="D10" s="23">
        <f>IF(F10="","",VLOOKUP(F10,'Cost List'!$A$2:'Cost List'!$E$56,3,TRUE))</f>
      </c>
      <c r="E10" s="24">
        <f aca="true" t="shared" si="0" ref="E10:E15">IF(C10=0,0,D10*C10)</f>
        <v>0</v>
      </c>
      <c r="F10" s="75"/>
      <c r="G10" s="47">
        <f>IF(F10="","",VLOOKUP(F10,'Cost List'!$A$2:'Cost List'!$E$56,5,TRUE))</f>
      </c>
    </row>
    <row r="11" spans="1:7" ht="15" customHeight="1">
      <c r="A11" s="22"/>
      <c r="B11" s="23">
        <f>IF(F11="","",VLOOKUP(F11,'Cost List'!$A$2:'Cost List'!$E$56,4,TRUE))</f>
      </c>
      <c r="C11" s="33"/>
      <c r="D11" s="23">
        <f>IF(F11="","",VLOOKUP(F11,'Cost List'!$A$2:'Cost List'!$E$56,3,TRUE))</f>
      </c>
      <c r="E11" s="24">
        <f t="shared" si="0"/>
        <v>0</v>
      </c>
      <c r="F11" s="75"/>
      <c r="G11" s="47">
        <f>IF(F11="","",VLOOKUP(F11,'Cost List'!$A$2:'Cost List'!$E$56,5,TRUE))</f>
      </c>
    </row>
    <row r="12" spans="1:7" ht="15" customHeight="1">
      <c r="A12" s="22"/>
      <c r="B12" s="23">
        <f>IF(F12="","",VLOOKUP(F12,'Cost List'!$A$2:'Cost List'!$E$56,4,TRUE))</f>
      </c>
      <c r="C12" s="33"/>
      <c r="D12" s="23">
        <f>IF(F12="","",VLOOKUP(F12,'Cost List'!$A$2:'Cost List'!$E$56,3,TRUE))</f>
      </c>
      <c r="E12" s="24">
        <f t="shared" si="0"/>
        <v>0</v>
      </c>
      <c r="F12" s="75"/>
      <c r="G12" s="47">
        <f>IF(F12="","",VLOOKUP(F12,'Cost List'!$A$2:'Cost List'!$E$56,5,TRUE))</f>
      </c>
    </row>
    <row r="13" spans="1:7" ht="15" customHeight="1">
      <c r="A13" s="22"/>
      <c r="B13" s="23">
        <f>IF(F13="","",VLOOKUP(F13,'Cost List'!$A$2:'Cost List'!$E$56,4,TRUE))</f>
      </c>
      <c r="C13" s="33"/>
      <c r="D13" s="23">
        <f>IF(F13="","",VLOOKUP(F13,'Cost List'!$A$2:'Cost List'!$E$56,3,TRUE))</f>
      </c>
      <c r="E13" s="24">
        <f t="shared" si="0"/>
        <v>0</v>
      </c>
      <c r="F13" s="75"/>
      <c r="G13" s="47">
        <f>IF(F13="","",VLOOKUP(F13,'Cost List'!$A$2:'Cost List'!$E$56,5,TRUE))</f>
      </c>
    </row>
    <row r="14" spans="1:7" ht="15" customHeight="1">
      <c r="A14" s="22"/>
      <c r="B14" s="23">
        <f>IF(F14="","",VLOOKUP(F14,'Cost List'!$A$2:'Cost List'!$E$56,4,TRUE))</f>
      </c>
      <c r="C14" s="33"/>
      <c r="D14" s="23">
        <f>IF(F14="","",VLOOKUP(F14,'Cost List'!$A$2:'Cost List'!$E$56,3,TRUE))</f>
      </c>
      <c r="E14" s="24">
        <f t="shared" si="0"/>
        <v>0</v>
      </c>
      <c r="F14" s="75"/>
      <c r="G14" s="47">
        <f>IF(F14="","",VLOOKUP(F14,'Cost List'!$A$2:'Cost List'!$E$56,5,TRUE))</f>
      </c>
    </row>
    <row r="15" spans="1:7" ht="15" customHeight="1">
      <c r="A15" s="22"/>
      <c r="B15" s="23">
        <f>IF(F15="","",VLOOKUP(F15,'Cost List'!$A$2:'Cost List'!$E$56,4,TRUE))</f>
      </c>
      <c r="C15" s="33"/>
      <c r="D15" s="23">
        <f>IF(F15="","",VLOOKUP(F15,'Cost List'!$A$2:'Cost List'!$E$56,3,TRUE))</f>
      </c>
      <c r="E15" s="24">
        <f t="shared" si="0"/>
        <v>0</v>
      </c>
      <c r="F15" s="75"/>
      <c r="G15" s="47">
        <f>IF(F15="","",VLOOKUP(F15,'Cost List'!$A$2:'Cost List'!$E$56,5,TRUE))</f>
      </c>
    </row>
    <row r="16" spans="1:7" ht="15" customHeight="1" thickBot="1">
      <c r="A16" s="25" t="s">
        <v>643</v>
      </c>
      <c r="B16" s="26" t="s">
        <v>27</v>
      </c>
      <c r="C16" s="27" t="s">
        <v>26</v>
      </c>
      <c r="D16" s="28" t="s">
        <v>27</v>
      </c>
      <c r="E16" s="29">
        <f>SUM(E10:E15)</f>
        <v>0</v>
      </c>
      <c r="F16" s="75"/>
      <c r="G16" s="48"/>
    </row>
    <row r="17" spans="1:7" ht="6" customHeight="1" thickBot="1">
      <c r="A17" s="1"/>
      <c r="B17" s="2"/>
      <c r="C17" s="36"/>
      <c r="D17" s="3"/>
      <c r="E17" s="3"/>
      <c r="F17" s="75"/>
      <c r="G17" s="48"/>
    </row>
    <row r="18" spans="1:7" ht="13.5" customHeight="1">
      <c r="A18" s="11" t="s">
        <v>28</v>
      </c>
      <c r="B18" s="12" t="s">
        <v>7</v>
      </c>
      <c r="C18" s="37" t="s">
        <v>16</v>
      </c>
      <c r="D18" s="13" t="s">
        <v>13</v>
      </c>
      <c r="E18" s="14" t="s">
        <v>5</v>
      </c>
      <c r="F18" s="75"/>
      <c r="G18" s="49" t="s">
        <v>43</v>
      </c>
    </row>
    <row r="19" spans="1:7" ht="13.5" customHeight="1">
      <c r="A19" s="15" t="s">
        <v>647</v>
      </c>
      <c r="B19" s="16" t="s">
        <v>12</v>
      </c>
      <c r="C19" s="38" t="s">
        <v>1</v>
      </c>
      <c r="D19" s="35" t="s">
        <v>12</v>
      </c>
      <c r="E19" s="17" t="s">
        <v>0</v>
      </c>
      <c r="F19" s="75"/>
      <c r="G19" s="49" t="s">
        <v>42</v>
      </c>
    </row>
    <row r="20" spans="1:7" ht="15" customHeight="1">
      <c r="A20" s="30"/>
      <c r="B20" s="23">
        <f>IF(F20="","",VLOOKUP(F20,'Cost List'!$A$57:'Cost List'!$E$111,4,TRUE))</f>
      </c>
      <c r="C20" s="33"/>
      <c r="D20" s="23">
        <f>IF(F20="","",VLOOKUP(F20,'Cost List'!$A$57:'Cost List'!$E$111,3,TRUE))</f>
      </c>
      <c r="E20" s="24">
        <f aca="true" t="shared" si="1" ref="E20:E25">IF(C20=0,0,D20*C20)</f>
        <v>0</v>
      </c>
      <c r="F20" s="75"/>
      <c r="G20" s="47">
        <f>IF(F20="","",VLOOKUP(F20,'Cost List'!$A$57:'Cost List'!$E$111,5,TRUE))</f>
      </c>
    </row>
    <row r="21" spans="1:7" ht="15" customHeight="1">
      <c r="A21" s="30"/>
      <c r="B21" s="23">
        <f>IF(F21="","",VLOOKUP(F21,'Cost List'!$A$57:'Cost List'!$E$111,4,TRUE))</f>
      </c>
      <c r="C21" s="33"/>
      <c r="D21" s="23">
        <f>IF(F21="","",VLOOKUP(F21,'Cost List'!$A$57:'Cost List'!$E$111,3,TRUE))</f>
      </c>
      <c r="E21" s="24">
        <f t="shared" si="1"/>
        <v>0</v>
      </c>
      <c r="F21" s="75"/>
      <c r="G21" s="47">
        <f>IF(F21="","",VLOOKUP(F21,'Cost List'!$A$57:'Cost List'!$E$111,5,TRUE))</f>
      </c>
    </row>
    <row r="22" spans="1:7" ht="15" customHeight="1">
      <c r="A22" s="30"/>
      <c r="B22" s="23">
        <f>IF(F22="","",VLOOKUP(F22,'Cost List'!$A$57:'Cost List'!$E$111,4,TRUE))</f>
      </c>
      <c r="C22" s="33"/>
      <c r="D22" s="23">
        <f>IF(F22="","",VLOOKUP(F22,'Cost List'!$A$57:'Cost List'!$E$111,3,TRUE))</f>
      </c>
      <c r="E22" s="24">
        <f t="shared" si="1"/>
        <v>0</v>
      </c>
      <c r="F22" s="75"/>
      <c r="G22" s="47">
        <f>IF(F22="","",VLOOKUP(F22,'Cost List'!$A$57:'Cost List'!$E$111,5,TRUE))</f>
      </c>
    </row>
    <row r="23" spans="1:7" ht="15" customHeight="1">
      <c r="A23" s="30"/>
      <c r="B23" s="23">
        <f>IF(F23="","",VLOOKUP(F23,'Cost List'!$A$57:'Cost List'!$E$111,4,TRUE))</f>
      </c>
      <c r="C23" s="33"/>
      <c r="D23" s="23">
        <f>IF(F23="","",VLOOKUP(F23,'Cost List'!$A$57:'Cost List'!$E$111,3,TRUE))</f>
      </c>
      <c r="E23" s="24">
        <f t="shared" si="1"/>
        <v>0</v>
      </c>
      <c r="F23" s="75"/>
      <c r="G23" s="47">
        <f>IF(F23="","",VLOOKUP(F23,'Cost List'!$A$57:'Cost List'!$E$111,5,TRUE))</f>
      </c>
    </row>
    <row r="24" spans="1:7" ht="15" customHeight="1">
      <c r="A24" s="30"/>
      <c r="B24" s="23">
        <f>IF(F24="","",VLOOKUP(F24,'Cost List'!$A$57:'Cost List'!$E$111,4,TRUE))</f>
      </c>
      <c r="C24" s="33"/>
      <c r="D24" s="23">
        <f>IF(F24="","",VLOOKUP(F24,'Cost List'!$A$57:'Cost List'!$E$111,3,TRUE))</f>
      </c>
      <c r="E24" s="24">
        <f t="shared" si="1"/>
        <v>0</v>
      </c>
      <c r="F24" s="75"/>
      <c r="G24" s="47">
        <f>IF(F24="","",VLOOKUP(F24,'Cost List'!$A$57:'Cost List'!$E$111,5,TRUE))</f>
      </c>
    </row>
    <row r="25" spans="1:7" ht="16.5" customHeight="1" thickBot="1">
      <c r="A25" s="30"/>
      <c r="B25" s="23">
        <f>IF(F25="","",VLOOKUP(F25,'Cost List'!$A$57:'Cost List'!$E$111,4,TRUE))</f>
      </c>
      <c r="C25" s="33"/>
      <c r="D25" s="23">
        <f>IF(F25="","",VLOOKUP(F25,'Cost List'!$A$57:'Cost List'!$E$111,3,TRUE))</f>
      </c>
      <c r="E25" s="24">
        <f t="shared" si="1"/>
        <v>0</v>
      </c>
      <c r="F25" s="75"/>
      <c r="G25" s="47">
        <f>IF(F25="","",VLOOKUP(F25,'Cost List'!$A$57:'Cost List'!$E$111,5,TRUE))</f>
      </c>
    </row>
    <row r="26" spans="1:7" ht="15" thickBot="1">
      <c r="A26" s="31" t="s">
        <v>51</v>
      </c>
      <c r="B26" s="26" t="s">
        <v>32</v>
      </c>
      <c r="C26" s="27" t="s">
        <v>27</v>
      </c>
      <c r="D26" s="28" t="s">
        <v>32</v>
      </c>
      <c r="E26" s="29">
        <f>SUM(E20:E25)</f>
        <v>0</v>
      </c>
      <c r="F26" s="75"/>
      <c r="G26" s="48"/>
    </row>
    <row r="27" spans="3:7" ht="6" customHeight="1" thickBot="1">
      <c r="C27" s="39"/>
      <c r="F27" s="75"/>
      <c r="G27" s="48"/>
    </row>
    <row r="28" spans="1:7" ht="13.5" customHeight="1">
      <c r="A28" s="11" t="s">
        <v>14</v>
      </c>
      <c r="B28" s="12"/>
      <c r="C28" s="37" t="s">
        <v>16</v>
      </c>
      <c r="D28" s="13" t="s">
        <v>13</v>
      </c>
      <c r="E28" s="14" t="s">
        <v>5</v>
      </c>
      <c r="F28" s="75"/>
      <c r="G28" s="49" t="s">
        <v>43</v>
      </c>
    </row>
    <row r="29" spans="1:7" ht="13.5" customHeight="1">
      <c r="A29" s="15" t="s">
        <v>15</v>
      </c>
      <c r="B29" s="16" t="s">
        <v>12</v>
      </c>
      <c r="C29" s="38" t="s">
        <v>1</v>
      </c>
      <c r="D29" s="35" t="s">
        <v>12</v>
      </c>
      <c r="E29" s="17" t="s">
        <v>0</v>
      </c>
      <c r="F29" s="75"/>
      <c r="G29" s="49" t="s">
        <v>42</v>
      </c>
    </row>
    <row r="30" spans="1:7" ht="15" customHeight="1">
      <c r="A30" s="30"/>
      <c r="B30" s="23">
        <f>IF(F30="","",VLOOKUP(F30,'Cost List'!$A$175:'Cost List'!$E$193,4,TRUE))</f>
      </c>
      <c r="C30" s="33"/>
      <c r="D30" s="23">
        <f>IF(F30="","",VLOOKUP(F30,'Cost List'!$A$175:'Cost List'!$E$193,3,TRUE))</f>
      </c>
      <c r="E30" s="24">
        <f aca="true" t="shared" si="2" ref="E30:E35">IF(C30=0,0,D30*C30)</f>
        <v>0</v>
      </c>
      <c r="F30" s="75"/>
      <c r="G30" s="23">
        <f>IF(F30="","",VLOOKUP(F30,'Cost List'!$A$175:'Cost List'!$E$193,5,TRUE))</f>
      </c>
    </row>
    <row r="31" spans="1:7" ht="15" customHeight="1">
      <c r="A31" s="30"/>
      <c r="B31" s="23">
        <f>IF(F31="","",VLOOKUP(F31,'Cost List'!$A$175:'Cost List'!$E$193,4,TRUE))</f>
      </c>
      <c r="C31" s="33"/>
      <c r="D31" s="23">
        <f>IF(F31="","",VLOOKUP(F31,'Cost List'!$A$175:'Cost List'!$E$193,3,TRUE))</f>
      </c>
      <c r="E31" s="24">
        <f t="shared" si="2"/>
        <v>0</v>
      </c>
      <c r="F31" s="75"/>
      <c r="G31" s="23">
        <f>IF(F31="","",VLOOKUP(F31,'Cost List'!$A$175:'Cost List'!$E$193,5,TRUE))</f>
      </c>
    </row>
    <row r="32" spans="1:7" ht="15" customHeight="1">
      <c r="A32" s="30"/>
      <c r="B32" s="23">
        <f>IF(F32="","",VLOOKUP(F32,'Cost List'!$A$175:'Cost List'!$E$193,4,TRUE))</f>
      </c>
      <c r="C32" s="33"/>
      <c r="D32" s="23">
        <f>IF(F32="","",VLOOKUP(F32,'Cost List'!$A$175:'Cost List'!$E$193,3,TRUE))</f>
      </c>
      <c r="E32" s="24">
        <f t="shared" si="2"/>
        <v>0</v>
      </c>
      <c r="F32" s="75"/>
      <c r="G32" s="23">
        <f>IF(F32="","",VLOOKUP(F32,'Cost List'!$A$175:'Cost List'!$E$193,5,TRUE))</f>
      </c>
    </row>
    <row r="33" spans="1:7" ht="15" customHeight="1">
      <c r="A33" s="30"/>
      <c r="B33" s="23">
        <f>IF(F33="","",VLOOKUP(F33,'Cost List'!$A$175:'Cost List'!$E$193,4,TRUE))</f>
      </c>
      <c r="C33" s="33"/>
      <c r="D33" s="23">
        <f>IF(F33="","",VLOOKUP(F33,'Cost List'!$A$175:'Cost List'!$E$193,3,TRUE))</f>
      </c>
      <c r="E33" s="24">
        <f t="shared" si="2"/>
        <v>0</v>
      </c>
      <c r="F33" s="75"/>
      <c r="G33" s="23">
        <f>IF(F33="","",VLOOKUP(F33,'Cost List'!$A$175:'Cost List'!$E$193,5,TRUE))</f>
      </c>
    </row>
    <row r="34" spans="1:7" ht="15" customHeight="1">
      <c r="A34" s="30"/>
      <c r="B34" s="23">
        <f>IF(F34="","",VLOOKUP(F34,'Cost List'!$A$175:'Cost List'!$E$193,4,TRUE))</f>
      </c>
      <c r="C34" s="33"/>
      <c r="D34" s="23">
        <f>IF(F34="","",VLOOKUP(F34,'Cost List'!$A$175:'Cost List'!$E$193,3,TRUE))</f>
      </c>
      <c r="E34" s="24">
        <f t="shared" si="2"/>
        <v>0</v>
      </c>
      <c r="F34" s="75"/>
      <c r="G34" s="23">
        <f>IF(F34="","",VLOOKUP(F34,'Cost List'!$A$175:'Cost List'!$E$193,5,TRUE))</f>
      </c>
    </row>
    <row r="35" spans="1:7" ht="15" customHeight="1" thickBot="1">
      <c r="A35" s="30"/>
      <c r="B35" s="23">
        <f>IF(F35="","",VLOOKUP(F35,'Cost List'!$A$175:'Cost List'!$E$193,4,TRUE))</f>
      </c>
      <c r="C35" s="33"/>
      <c r="D35" s="23">
        <f>IF(F35="","",VLOOKUP(F35,'Cost List'!$A$175:'Cost List'!$E$193,3,TRUE))</f>
      </c>
      <c r="E35" s="24">
        <f t="shared" si="2"/>
        <v>0</v>
      </c>
      <c r="F35" s="75"/>
      <c r="G35" s="23">
        <f>IF(F35="","",VLOOKUP(F35,'Cost List'!$A$175:'Cost List'!$E$193,5,TRUE))</f>
      </c>
    </row>
    <row r="36" spans="1:7" ht="13.5" customHeight="1" thickBot="1">
      <c r="A36" s="31" t="s">
        <v>52</v>
      </c>
      <c r="B36" s="26" t="s">
        <v>32</v>
      </c>
      <c r="C36" s="27" t="s">
        <v>27</v>
      </c>
      <c r="D36" s="28" t="s">
        <v>27</v>
      </c>
      <c r="E36" s="29">
        <f>SUM(E30:E35)</f>
        <v>0</v>
      </c>
      <c r="F36" s="75"/>
      <c r="G36" s="48"/>
    </row>
    <row r="37" spans="1:7" ht="6" customHeight="1" thickBot="1">
      <c r="A37" s="40"/>
      <c r="B37" s="41"/>
      <c r="C37" s="42"/>
      <c r="D37" s="43"/>
      <c r="E37" s="44"/>
      <c r="F37" s="75"/>
      <c r="G37" s="48"/>
    </row>
    <row r="38" spans="1:7" ht="13.5" customHeight="1">
      <c r="A38" s="11" t="s">
        <v>370</v>
      </c>
      <c r="B38" s="12"/>
      <c r="C38" s="37" t="s">
        <v>16</v>
      </c>
      <c r="D38" s="13" t="s">
        <v>13</v>
      </c>
      <c r="E38" s="14" t="s">
        <v>5</v>
      </c>
      <c r="F38" s="75"/>
      <c r="G38" s="49" t="s">
        <v>43</v>
      </c>
    </row>
    <row r="39" spans="1:7" ht="13.5" customHeight="1">
      <c r="A39" s="15" t="s">
        <v>30</v>
      </c>
      <c r="B39" s="16" t="s">
        <v>12</v>
      </c>
      <c r="C39" s="38" t="s">
        <v>1</v>
      </c>
      <c r="D39" s="35" t="s">
        <v>12</v>
      </c>
      <c r="E39" s="17" t="s">
        <v>0</v>
      </c>
      <c r="F39" s="75"/>
      <c r="G39" s="49" t="s">
        <v>42</v>
      </c>
    </row>
    <row r="40" spans="1:7" ht="13.5" customHeight="1">
      <c r="A40" s="30"/>
      <c r="B40" s="47">
        <f>IF(F40="","",VLOOKUP(F40,'Cost List'!$A$292:'Cost List'!$E$334,4,TRUE))</f>
      </c>
      <c r="C40" s="33"/>
      <c r="D40" s="23">
        <f>IF(F40="","",VLOOKUP(F40,'Cost List'!$A$292:'Cost List'!$E$334,3,TRUE))</f>
      </c>
      <c r="E40" s="24">
        <f aca="true" t="shared" si="3" ref="E40:E45">IF(C40=0,0,D40*C40)</f>
        <v>0</v>
      </c>
      <c r="F40" s="75"/>
      <c r="G40" s="23">
        <f>IF(F40="","",VLOOKUP(F40,'Cost List'!$A$292:'Cost List'!$E$334,5,TRUE))</f>
      </c>
    </row>
    <row r="41" spans="1:7" ht="17.25" customHeight="1">
      <c r="A41" s="30"/>
      <c r="B41" s="47">
        <f>IF(F41="","",VLOOKUP(F41,'Cost List'!$A$292:'Cost List'!$E$334,4,TRUE))</f>
      </c>
      <c r="C41" s="33"/>
      <c r="D41" s="23">
        <f>IF(F41="","",VLOOKUP(F41,'Cost List'!$A$292:'Cost List'!$E$334,3,TRUE))</f>
      </c>
      <c r="E41" s="24">
        <f t="shared" si="3"/>
        <v>0</v>
      </c>
      <c r="F41" s="75"/>
      <c r="G41" s="23">
        <f>IF(F41="","",VLOOKUP(F41,'Cost List'!$A$292:'Cost List'!$E$334,5,TRUE))</f>
      </c>
    </row>
    <row r="42" spans="1:7" ht="15" customHeight="1">
      <c r="A42" s="30"/>
      <c r="B42" s="47">
        <f>IF(F42="","",VLOOKUP(F42,'Cost List'!$A$292:'Cost List'!$E$334,4,TRUE))</f>
      </c>
      <c r="C42" s="33"/>
      <c r="D42" s="23">
        <f>IF(F42="","",VLOOKUP(F42,'Cost List'!$A$292:'Cost List'!$E$334,3,TRUE))</f>
      </c>
      <c r="E42" s="24">
        <f t="shared" si="3"/>
        <v>0</v>
      </c>
      <c r="F42" s="75"/>
      <c r="G42" s="23">
        <f>IF(F42="","",VLOOKUP(F42,'Cost List'!$A$292:'Cost List'!$E$334,5,TRUE))</f>
      </c>
    </row>
    <row r="43" spans="1:7" ht="17.25" customHeight="1">
      <c r="A43" s="30"/>
      <c r="B43" s="47">
        <f>IF(F43="","",VLOOKUP(F43,'Cost List'!$A$292:'Cost List'!$E$334,4,TRUE))</f>
      </c>
      <c r="C43" s="33"/>
      <c r="D43" s="23">
        <f>IF(F43="","",VLOOKUP(F43,'Cost List'!$A$292:'Cost List'!$E$334,3,TRUE))</f>
      </c>
      <c r="E43" s="24">
        <f t="shared" si="3"/>
        <v>0</v>
      </c>
      <c r="F43" s="75"/>
      <c r="G43" s="23">
        <f>IF(F43="","",VLOOKUP(F43,'Cost List'!$A$292:'Cost List'!$E$334,5,TRUE))</f>
      </c>
    </row>
    <row r="44" spans="1:7" ht="16.5" customHeight="1">
      <c r="A44" s="30"/>
      <c r="B44" s="47">
        <f>IF(F44="","",VLOOKUP(F44,'Cost List'!$A$292:'Cost List'!$E$334,4,TRUE))</f>
      </c>
      <c r="C44" s="33"/>
      <c r="D44" s="23">
        <f>IF(F44="","",VLOOKUP(F44,'Cost List'!$A$292:'Cost List'!$E$334,3,TRUE))</f>
      </c>
      <c r="E44" s="24">
        <f t="shared" si="3"/>
        <v>0</v>
      </c>
      <c r="F44" s="75"/>
      <c r="G44" s="23">
        <f>IF(F44="","",VLOOKUP(F44,'Cost List'!$A$292:'Cost List'!$E$334,5,TRUE))</f>
      </c>
    </row>
    <row r="45" spans="1:7" ht="18" customHeight="1" thickBot="1">
      <c r="A45" s="30"/>
      <c r="B45" s="142">
        <f>IF(F45="","",VLOOKUP(F45,'Cost List'!$A$292:'Cost List'!$E$334,4,TRUE))</f>
      </c>
      <c r="C45" s="143"/>
      <c r="D45" s="144">
        <f>IF(F45="","",VLOOKUP(F45,'Cost List'!$A$292:'Cost List'!$E$334,3,TRUE))</f>
      </c>
      <c r="E45" s="145">
        <f t="shared" si="3"/>
        <v>0</v>
      </c>
      <c r="F45" s="75"/>
      <c r="G45" s="23">
        <f>IF(F45="","",VLOOKUP(F45,'Cost List'!$A$292:'Cost List'!$E$334,5,TRUE))</f>
      </c>
    </row>
    <row r="46" spans="1:7" ht="15.75" customHeight="1" thickBot="1">
      <c r="A46" s="141" t="s">
        <v>371</v>
      </c>
      <c r="B46" s="146" t="s">
        <v>27</v>
      </c>
      <c r="C46" s="147" t="s">
        <v>27</v>
      </c>
      <c r="D46" s="148" t="s">
        <v>27</v>
      </c>
      <c r="E46" s="149">
        <f>SUM(E40:E45)</f>
        <v>0</v>
      </c>
      <c r="F46" s="75"/>
      <c r="G46" s="48"/>
    </row>
    <row r="47" ht="3.75" customHeight="1" thickBot="1">
      <c r="F47" s="75"/>
    </row>
    <row r="48" spans="1:7" ht="13.5" customHeight="1">
      <c r="A48" s="11" t="s">
        <v>659</v>
      </c>
      <c r="B48" s="12"/>
      <c r="C48" s="37" t="s">
        <v>16</v>
      </c>
      <c r="D48" s="13" t="s">
        <v>13</v>
      </c>
      <c r="E48" s="14" t="s">
        <v>5</v>
      </c>
      <c r="F48" s="75"/>
      <c r="G48" s="49" t="s">
        <v>43</v>
      </c>
    </row>
    <row r="49" spans="1:7" ht="13.5" customHeight="1">
      <c r="A49" s="15" t="s">
        <v>30</v>
      </c>
      <c r="B49" s="16" t="s">
        <v>12</v>
      </c>
      <c r="C49" s="38" t="s">
        <v>1</v>
      </c>
      <c r="D49" s="35" t="s">
        <v>12</v>
      </c>
      <c r="E49" s="17" t="s">
        <v>0</v>
      </c>
      <c r="F49" s="75"/>
      <c r="G49" s="49" t="s">
        <v>42</v>
      </c>
    </row>
    <row r="50" spans="1:7" ht="13.5" customHeight="1">
      <c r="A50" s="30"/>
      <c r="B50" s="109">
        <f>IF(F50="","",VLOOKUP(F50,'Cost List'!$A$507:'Cost List'!$E$528,4,TRUE))</f>
      </c>
      <c r="C50" s="33"/>
      <c r="D50" s="107">
        <f>IF(F50="","",VLOOKUP(F50,'Cost List'!$A$507:'Cost List'!$E$528,3,TRUE))</f>
      </c>
      <c r="E50" s="24">
        <f aca="true" t="shared" si="4" ref="E50:E55">IF(C50=0,0,D50*C50)</f>
        <v>0</v>
      </c>
      <c r="F50" s="75"/>
      <c r="G50" s="23">
        <f>IF(F50="","",VLOOKUP(F50,'Cost List'!$A$507:'Cost List'!$E$528,5,TRUE))</f>
      </c>
    </row>
    <row r="51" spans="1:7" ht="18.75" customHeight="1">
      <c r="A51" s="30"/>
      <c r="B51" s="109">
        <f>IF(F51="","",VLOOKUP(F51,'Cost List'!$A$507:'Cost List'!$E$528,4,TRUE))</f>
      </c>
      <c r="C51" s="33"/>
      <c r="D51" s="107">
        <f>IF(F51="","",VLOOKUP(F51,'Cost List'!$A$507:'Cost List'!$E$528,3,TRUE))</f>
      </c>
      <c r="E51" s="24">
        <f t="shared" si="4"/>
        <v>0</v>
      </c>
      <c r="F51" s="75"/>
      <c r="G51" s="23">
        <f>IF(F51="","",VLOOKUP(F51,'Cost List'!$A$507:'Cost List'!$E$528,5,TRUE))</f>
      </c>
    </row>
    <row r="52" spans="1:7" ht="16.5" customHeight="1">
      <c r="A52" s="30"/>
      <c r="B52" s="109">
        <f>IF(F52="","",VLOOKUP(F52,'Cost List'!$A$507:'Cost List'!$E$528,4,TRUE))</f>
      </c>
      <c r="C52" s="33"/>
      <c r="D52" s="107">
        <f>IF(F52="","",VLOOKUP(F52,'Cost List'!$A$507:'Cost List'!$E$528,3,TRUE))</f>
      </c>
      <c r="E52" s="24">
        <f t="shared" si="4"/>
        <v>0</v>
      </c>
      <c r="F52" s="75"/>
      <c r="G52" s="23">
        <f>IF(F52="","",VLOOKUP(F52,'Cost List'!$A$507:'Cost List'!$E$528,5,TRUE))</f>
      </c>
    </row>
    <row r="53" spans="1:7" ht="16.5" customHeight="1">
      <c r="A53" s="30"/>
      <c r="B53" s="109">
        <f>IF(F53="","",VLOOKUP(F53,'Cost List'!$A$507:'Cost List'!$E$528,4,TRUE))</f>
      </c>
      <c r="C53" s="33"/>
      <c r="D53" s="107">
        <f>IF(F53="","",VLOOKUP(F53,'Cost List'!$A$507:'Cost List'!$E$528,3,TRUE))</f>
      </c>
      <c r="E53" s="24">
        <f t="shared" si="4"/>
        <v>0</v>
      </c>
      <c r="F53" s="75"/>
      <c r="G53" s="23">
        <f>IF(F53="","",VLOOKUP(F53,'Cost List'!$A$507:'Cost List'!$E$528,5,TRUE))</f>
      </c>
    </row>
    <row r="54" spans="1:7" ht="13.5" customHeight="1">
      <c r="A54" s="30"/>
      <c r="B54" s="109">
        <f>IF(F54="","",VLOOKUP(F54,'Cost List'!$A$507:'Cost List'!$E$528,4,TRUE))</f>
      </c>
      <c r="C54" s="33"/>
      <c r="D54" s="107">
        <f>IF(F54="","",VLOOKUP(F54,'Cost List'!$A$507:'Cost List'!$E$528,3,TRUE))</f>
      </c>
      <c r="E54" s="24">
        <f t="shared" si="4"/>
        <v>0</v>
      </c>
      <c r="F54" s="75"/>
      <c r="G54" s="23">
        <f>IF(F54="","",VLOOKUP(F54,'Cost List'!$A$507:'Cost List'!$E$528,5,TRUE))</f>
      </c>
    </row>
    <row r="55" spans="1:7" ht="18.75" customHeight="1" thickBot="1">
      <c r="A55" s="30"/>
      <c r="B55" s="109">
        <f>IF(F55="","",VLOOKUP(F55,'Cost List'!$A$507:'Cost List'!$E$528,4,TRUE))</f>
      </c>
      <c r="C55" s="33"/>
      <c r="D55" s="107">
        <f>IF(F55="","",VLOOKUP(F55,'Cost List'!$A$507:'Cost List'!$E$528,3,TRUE))</f>
      </c>
      <c r="E55" s="24">
        <f t="shared" si="4"/>
        <v>0</v>
      </c>
      <c r="F55" s="75"/>
      <c r="G55" s="23">
        <f>IF(F55="","",VLOOKUP(F55,'Cost List'!$A$507:'Cost List'!$E$528,5,TRUE))</f>
      </c>
    </row>
    <row r="56" spans="1:7" ht="15.75" customHeight="1" thickBot="1">
      <c r="A56" s="141" t="s">
        <v>661</v>
      </c>
      <c r="B56" s="146" t="s">
        <v>27</v>
      </c>
      <c r="C56" s="147" t="s">
        <v>27</v>
      </c>
      <c r="D56" s="148" t="s">
        <v>27</v>
      </c>
      <c r="E56" s="149">
        <f>SUM(E50:E55)</f>
        <v>0</v>
      </c>
      <c r="F56" s="75"/>
      <c r="G56" s="48"/>
    </row>
    <row r="57" spans="1:6" ht="15">
      <c r="A57" s="77" t="s">
        <v>35</v>
      </c>
      <c r="B57" s="1"/>
      <c r="C57" s="1"/>
      <c r="D57" s="1"/>
      <c r="E57" s="3">
        <f>E16+E26+E36+E46</f>
        <v>0</v>
      </c>
      <c r="F57" s="75"/>
    </row>
    <row r="58" spans="1:6" ht="15">
      <c r="A58" s="78" t="s">
        <v>641</v>
      </c>
      <c r="B58" s="1"/>
      <c r="C58" s="79"/>
      <c r="D58" s="1"/>
      <c r="E58" s="3">
        <f>E57*(C58)</f>
        <v>0</v>
      </c>
      <c r="F58" s="75"/>
    </row>
    <row r="59" spans="1:5" ht="15">
      <c r="A59" s="78" t="s">
        <v>658</v>
      </c>
      <c r="B59" s="1"/>
      <c r="C59" s="155"/>
      <c r="D59" s="1"/>
      <c r="E59" s="3">
        <f>E56</f>
        <v>0</v>
      </c>
    </row>
    <row r="60" spans="1:5" ht="15">
      <c r="A60" s="78" t="s">
        <v>642</v>
      </c>
      <c r="B60" s="1"/>
      <c r="C60" s="1"/>
      <c r="D60" s="1"/>
      <c r="E60" s="3">
        <f>E57-E58</f>
        <v>0</v>
      </c>
    </row>
  </sheetData>
  <sheetProtection sheet="1" objects="1" scenarios="1"/>
  <mergeCells count="5">
    <mergeCell ref="A1:E1"/>
    <mergeCell ref="B3:C3"/>
    <mergeCell ref="B4:C4"/>
    <mergeCell ref="B5:C5"/>
    <mergeCell ref="B2:C2"/>
  </mergeCells>
  <printOptions horizontalCentered="1"/>
  <pageMargins left="0.5" right="0.25" top="0.5" bottom="0.25" header="0.5" footer="0.25"/>
  <pageSetup fitToHeight="1" fitToWidth="1" horizontalDpi="600" verticalDpi="600" orientation="portrait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workbookViewId="0" topLeftCell="A1">
      <selection activeCell="B12" sqref="B12"/>
    </sheetView>
  </sheetViews>
  <sheetFormatPr defaultColWidth="8.88671875" defaultRowHeight="15"/>
  <cols>
    <col min="1" max="1" width="20.77734375" style="0" customWidth="1"/>
    <col min="2" max="2" width="15.77734375" style="0" customWidth="1"/>
  </cols>
  <sheetData>
    <row r="1" ht="15">
      <c r="A1" s="45" t="s">
        <v>654</v>
      </c>
    </row>
    <row r="3" spans="1:2" ht="15">
      <c r="A3" s="46" t="s">
        <v>648</v>
      </c>
      <c r="B3" s="153" t="s">
        <v>649</v>
      </c>
    </row>
    <row r="4" spans="3:7" ht="15">
      <c r="C4" s="161" t="s">
        <v>688</v>
      </c>
      <c r="D4" s="161" t="s">
        <v>689</v>
      </c>
      <c r="E4" s="161" t="s">
        <v>690</v>
      </c>
      <c r="F4" s="161" t="s">
        <v>691</v>
      </c>
      <c r="G4" s="161" t="s">
        <v>692</v>
      </c>
    </row>
    <row r="5" spans="1:6" ht="15">
      <c r="A5" s="46" t="s">
        <v>655</v>
      </c>
      <c r="B5" s="154">
        <f>Cropland!E60</f>
        <v>0</v>
      </c>
      <c r="C5" s="154" t="s">
        <v>7</v>
      </c>
      <c r="D5" s="154" t="s">
        <v>7</v>
      </c>
      <c r="E5" s="154"/>
      <c r="F5" s="154"/>
    </row>
    <row r="6" spans="1:6" ht="15">
      <c r="A6" s="46" t="s">
        <v>651</v>
      </c>
      <c r="B6" s="154">
        <f>Pasture!E60</f>
        <v>0</v>
      </c>
      <c r="C6" s="154"/>
      <c r="D6" s="154"/>
      <c r="E6" s="154"/>
      <c r="F6" s="154"/>
    </row>
    <row r="7" spans="1:6" ht="15">
      <c r="A7" s="46" t="s">
        <v>652</v>
      </c>
      <c r="B7" s="154">
        <f>ForestWild!E60</f>
        <v>0</v>
      </c>
      <c r="C7" s="154"/>
      <c r="D7" s="154"/>
      <c r="E7" s="154"/>
      <c r="F7" s="154"/>
    </row>
    <row r="8" spans="1:6" ht="15">
      <c r="A8" s="46" t="s">
        <v>650</v>
      </c>
      <c r="B8" s="154">
        <f>Structures!E60</f>
        <v>0</v>
      </c>
      <c r="C8" s="154"/>
      <c r="D8" s="154"/>
      <c r="E8" s="154"/>
      <c r="F8" s="154"/>
    </row>
    <row r="9" spans="1:6" ht="15">
      <c r="A9" s="46" t="s">
        <v>56</v>
      </c>
      <c r="B9" s="154">
        <f>WasteMGT!E60</f>
        <v>0</v>
      </c>
      <c r="C9" s="154"/>
      <c r="D9" s="154"/>
      <c r="E9" s="154"/>
      <c r="F9" s="154"/>
    </row>
    <row r="10" spans="1:7" ht="15" thickBot="1">
      <c r="A10" s="162" t="s">
        <v>653</v>
      </c>
      <c r="B10" s="163">
        <f aca="true" t="shared" si="0" ref="B10:G10">SUM(B4:B9)</f>
        <v>0</v>
      </c>
      <c r="C10" s="163">
        <f t="shared" si="0"/>
        <v>0</v>
      </c>
      <c r="D10" s="163">
        <f t="shared" si="0"/>
        <v>0</v>
      </c>
      <c r="E10" s="163">
        <f t="shared" si="0"/>
        <v>0</v>
      </c>
      <c r="F10" s="163">
        <f t="shared" si="0"/>
        <v>0</v>
      </c>
      <c r="G10" s="163">
        <f t="shared" si="0"/>
        <v>0</v>
      </c>
    </row>
    <row r="11" spans="1:3" ht="15.75" thickBot="1">
      <c r="A11" s="21"/>
      <c r="B11" s="46" t="s">
        <v>693</v>
      </c>
      <c r="C11" s="164">
        <f>+C10+D10+E10+F10+G10</f>
        <v>0</v>
      </c>
    </row>
    <row r="12" spans="1:2" ht="15">
      <c r="A12" s="46" t="s">
        <v>694</v>
      </c>
      <c r="B12" s="154">
        <f>SUM(Cropland!E61+Pasture!E61+ForestWild!E61+Structures!E61+WasteMGT!E61)</f>
        <v>0</v>
      </c>
    </row>
    <row r="17" ht="15">
      <c r="D17" t="s">
        <v>695</v>
      </c>
    </row>
    <row r="18" ht="15">
      <c r="C18" t="s">
        <v>696</v>
      </c>
    </row>
    <row r="19" spans="3:7" ht="15">
      <c r="C19" s="165">
        <v>2001</v>
      </c>
      <c r="D19" s="165">
        <v>2002</v>
      </c>
      <c r="E19" s="165">
        <v>2003</v>
      </c>
      <c r="F19" s="165">
        <v>2004</v>
      </c>
      <c r="G19" s="165">
        <v>2005</v>
      </c>
    </row>
    <row r="20" spans="1:7" ht="15">
      <c r="A20" s="165" t="s">
        <v>697</v>
      </c>
      <c r="B20" s="165"/>
      <c r="C20" s="166">
        <f>+B10</f>
        <v>0</v>
      </c>
      <c r="D20" s="166">
        <f>+C10</f>
        <v>0</v>
      </c>
      <c r="E20" s="166">
        <f>+D10</f>
        <v>0</v>
      </c>
      <c r="F20" s="166">
        <f>+E10</f>
        <v>0</v>
      </c>
      <c r="G20" s="166">
        <f>+F10</f>
        <v>0</v>
      </c>
    </row>
    <row r="21" spans="1:7" ht="15">
      <c r="A21" s="165" t="s">
        <v>698</v>
      </c>
      <c r="B21" s="167">
        <f>+C11</f>
        <v>0</v>
      </c>
      <c r="C21" s="165"/>
      <c r="D21" s="165"/>
      <c r="E21" s="165"/>
      <c r="F21" s="165"/>
      <c r="G21" s="165"/>
    </row>
    <row r="30" ht="15" thickBot="1">
      <c r="A30" t="s">
        <v>699</v>
      </c>
    </row>
    <row r="31" spans="1:7" ht="15">
      <c r="A31" s="168" t="s">
        <v>700</v>
      </c>
      <c r="B31" s="169" t="s">
        <v>7</v>
      </c>
      <c r="C31" s="168" t="s">
        <v>701</v>
      </c>
      <c r="D31" s="170"/>
      <c r="E31" s="170"/>
      <c r="F31" s="170"/>
      <c r="G31" s="169" t="s">
        <v>7</v>
      </c>
    </row>
    <row r="32" spans="1:7" ht="15" thickBot="1">
      <c r="A32" s="171" t="s">
        <v>702</v>
      </c>
      <c r="B32" s="172"/>
      <c r="C32" s="171" t="s">
        <v>702</v>
      </c>
      <c r="D32" s="173"/>
      <c r="E32" s="173"/>
      <c r="F32" s="173"/>
      <c r="G32" s="172"/>
    </row>
    <row r="34" ht="15" thickBot="1">
      <c r="A34" t="s">
        <v>703</v>
      </c>
    </row>
    <row r="35" spans="1:7" ht="15">
      <c r="A35" s="168" t="s">
        <v>704</v>
      </c>
      <c r="B35" s="170"/>
      <c r="C35" s="170"/>
      <c r="D35" s="170"/>
      <c r="E35" s="170"/>
      <c r="F35" s="169"/>
      <c r="G35" s="1"/>
    </row>
    <row r="36" spans="1:7" ht="15" thickBot="1">
      <c r="A36" s="171" t="s">
        <v>702</v>
      </c>
      <c r="B36" s="173"/>
      <c r="C36" s="173"/>
      <c r="D36" s="173"/>
      <c r="E36" s="173"/>
      <c r="F36" s="172"/>
      <c r="G36" s="1"/>
    </row>
    <row r="37" spans="1:6" ht="15">
      <c r="A37" s="168" t="s">
        <v>705</v>
      </c>
      <c r="B37" s="170"/>
      <c r="C37" s="170"/>
      <c r="D37" s="170"/>
      <c r="E37" s="170"/>
      <c r="F37" s="169"/>
    </row>
    <row r="38" spans="1:6" ht="15" thickBot="1">
      <c r="A38" s="171" t="s">
        <v>702</v>
      </c>
      <c r="B38" s="173"/>
      <c r="C38" s="173"/>
      <c r="D38" s="173"/>
      <c r="E38" s="173"/>
      <c r="F38" s="172"/>
    </row>
    <row r="39" spans="1:6" ht="15">
      <c r="A39" s="168" t="s">
        <v>706</v>
      </c>
      <c r="B39" s="170"/>
      <c r="C39" s="170"/>
      <c r="D39" s="170"/>
      <c r="E39" s="170"/>
      <c r="F39" s="169"/>
    </row>
    <row r="40" spans="1:6" ht="15" thickBot="1">
      <c r="A40" s="171" t="s">
        <v>702</v>
      </c>
      <c r="B40" s="173"/>
      <c r="C40" s="173"/>
      <c r="D40" s="173"/>
      <c r="E40" s="173"/>
      <c r="F40" s="17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564"/>
  <sheetViews>
    <sheetView showGridLines="0" zoomScale="75" zoomScaleNormal="75" workbookViewId="0" topLeftCell="A201">
      <selection activeCell="C219" sqref="C219"/>
    </sheetView>
  </sheetViews>
  <sheetFormatPr defaultColWidth="8.88671875" defaultRowHeight="15"/>
  <cols>
    <col min="1" max="1" width="3.77734375" style="0" customWidth="1"/>
    <col min="2" max="2" width="54.88671875" style="0" customWidth="1"/>
    <col min="3" max="3" width="10.77734375" style="0" bestFit="1" customWidth="1"/>
  </cols>
  <sheetData>
    <row r="1" spans="2:6" ht="15">
      <c r="B1" s="80" t="s">
        <v>25</v>
      </c>
      <c r="C1" s="81" t="s">
        <v>0</v>
      </c>
      <c r="D1" s="81" t="s">
        <v>1</v>
      </c>
      <c r="E1" s="82" t="s">
        <v>37</v>
      </c>
      <c r="F1" s="82" t="s">
        <v>7</v>
      </c>
    </row>
    <row r="2" spans="1:6" ht="15">
      <c r="A2">
        <v>1</v>
      </c>
      <c r="B2" s="83" t="s">
        <v>7</v>
      </c>
      <c r="C2" s="84" t="s">
        <v>7</v>
      </c>
      <c r="D2" s="84" t="s">
        <v>7</v>
      </c>
      <c r="E2" s="85"/>
      <c r="F2" s="82" t="s">
        <v>7</v>
      </c>
    </row>
    <row r="3" spans="1:6" ht="15">
      <c r="A3">
        <v>2</v>
      </c>
      <c r="B3" s="50" t="s">
        <v>58</v>
      </c>
      <c r="C3" s="51">
        <v>1</v>
      </c>
      <c r="D3" s="51" t="s">
        <v>62</v>
      </c>
      <c r="E3" s="85" t="s">
        <v>63</v>
      </c>
      <c r="F3" s="75"/>
    </row>
    <row r="4" spans="1:6" ht="15">
      <c r="A4">
        <v>3</v>
      </c>
      <c r="B4" s="50" t="s">
        <v>59</v>
      </c>
      <c r="C4" s="51">
        <v>1.25</v>
      </c>
      <c r="D4" s="51" t="s">
        <v>62</v>
      </c>
      <c r="E4" s="85" t="s">
        <v>64</v>
      </c>
      <c r="F4" s="75"/>
    </row>
    <row r="5" spans="1:6" ht="15">
      <c r="A5">
        <v>4</v>
      </c>
      <c r="B5" s="50" t="s">
        <v>60</v>
      </c>
      <c r="C5" s="51">
        <v>1.6</v>
      </c>
      <c r="D5" s="51" t="s">
        <v>62</v>
      </c>
      <c r="E5" s="85" t="s">
        <v>65</v>
      </c>
      <c r="F5" s="75"/>
    </row>
    <row r="6" spans="1:6" ht="15">
      <c r="A6">
        <v>5</v>
      </c>
      <c r="B6" s="50" t="s">
        <v>61</v>
      </c>
      <c r="C6" s="51">
        <v>2</v>
      </c>
      <c r="D6" s="51" t="s">
        <v>62</v>
      </c>
      <c r="E6" s="85" t="s">
        <v>66</v>
      </c>
      <c r="F6" s="75"/>
    </row>
    <row r="7" spans="1:6" ht="15">
      <c r="A7">
        <v>6</v>
      </c>
      <c r="B7" s="50" t="s">
        <v>17</v>
      </c>
      <c r="C7" s="51">
        <v>2</v>
      </c>
      <c r="D7" s="51" t="s">
        <v>18</v>
      </c>
      <c r="E7" s="85" t="s">
        <v>44</v>
      </c>
      <c r="F7" s="75"/>
    </row>
    <row r="8" spans="1:6" ht="15">
      <c r="A8">
        <v>7</v>
      </c>
      <c r="B8" s="52" t="s">
        <v>19</v>
      </c>
      <c r="C8" s="53">
        <v>1.5</v>
      </c>
      <c r="D8" s="54" t="s">
        <v>18</v>
      </c>
      <c r="E8" s="85" t="s">
        <v>45</v>
      </c>
      <c r="F8" s="75"/>
    </row>
    <row r="9" spans="1:6" ht="15">
      <c r="A9">
        <v>8</v>
      </c>
      <c r="B9" s="52" t="s">
        <v>20</v>
      </c>
      <c r="C9" s="53">
        <v>1.25</v>
      </c>
      <c r="D9" s="54" t="s">
        <v>18</v>
      </c>
      <c r="E9" s="85" t="s">
        <v>46</v>
      </c>
      <c r="F9" s="75"/>
    </row>
    <row r="10" spans="1:6" ht="15">
      <c r="A10">
        <v>9</v>
      </c>
      <c r="B10" s="52" t="s">
        <v>21</v>
      </c>
      <c r="C10" s="53">
        <v>1</v>
      </c>
      <c r="D10" s="54" t="s">
        <v>18</v>
      </c>
      <c r="E10" s="85" t="s">
        <v>47</v>
      </c>
      <c r="F10" s="75"/>
    </row>
    <row r="11" spans="1:6" ht="15">
      <c r="A11">
        <v>10</v>
      </c>
      <c r="B11" s="55" t="s">
        <v>22</v>
      </c>
      <c r="C11" s="56">
        <v>3</v>
      </c>
      <c r="D11" s="53" t="s">
        <v>18</v>
      </c>
      <c r="E11" s="85" t="s">
        <v>48</v>
      </c>
      <c r="F11" s="75"/>
    </row>
    <row r="12" spans="1:6" ht="15">
      <c r="A12">
        <v>11</v>
      </c>
      <c r="B12" s="55" t="s">
        <v>23</v>
      </c>
      <c r="C12" s="56">
        <v>2.5</v>
      </c>
      <c r="D12" s="53" t="s">
        <v>18</v>
      </c>
      <c r="E12" s="85" t="s">
        <v>49</v>
      </c>
      <c r="F12" s="75"/>
    </row>
    <row r="13" spans="1:6" ht="15">
      <c r="A13">
        <v>12</v>
      </c>
      <c r="B13" s="55" t="s">
        <v>24</v>
      </c>
      <c r="C13" s="56">
        <v>2</v>
      </c>
      <c r="D13" s="53" t="s">
        <v>18</v>
      </c>
      <c r="E13" s="85" t="s">
        <v>50</v>
      </c>
      <c r="F13" s="75"/>
    </row>
    <row r="14" spans="1:6" ht="15">
      <c r="A14">
        <v>13</v>
      </c>
      <c r="B14" s="55" t="s">
        <v>707</v>
      </c>
      <c r="C14" s="56">
        <v>75</v>
      </c>
      <c r="D14" s="53" t="s">
        <v>75</v>
      </c>
      <c r="E14" s="85" t="s">
        <v>708</v>
      </c>
      <c r="F14" s="75"/>
    </row>
    <row r="15" spans="1:6" ht="15">
      <c r="A15">
        <v>14</v>
      </c>
      <c r="B15" s="55" t="s">
        <v>67</v>
      </c>
      <c r="C15" s="56">
        <v>150</v>
      </c>
      <c r="D15" s="53" t="s">
        <v>75</v>
      </c>
      <c r="E15" s="85" t="s">
        <v>76</v>
      </c>
      <c r="F15" s="75"/>
    </row>
    <row r="16" spans="1:6" ht="15">
      <c r="A16">
        <v>15</v>
      </c>
      <c r="B16" s="55" t="s">
        <v>68</v>
      </c>
      <c r="C16" s="53">
        <v>300</v>
      </c>
      <c r="D16" s="53" t="s">
        <v>75</v>
      </c>
      <c r="E16" s="85" t="s">
        <v>77</v>
      </c>
      <c r="F16" s="75"/>
    </row>
    <row r="17" spans="1:6" ht="15">
      <c r="A17">
        <v>16</v>
      </c>
      <c r="B17" s="55" t="s">
        <v>69</v>
      </c>
      <c r="C17" s="53">
        <v>490</v>
      </c>
      <c r="D17" s="53" t="s">
        <v>75</v>
      </c>
      <c r="E17" s="85" t="s">
        <v>78</v>
      </c>
      <c r="F17" s="75"/>
    </row>
    <row r="18" spans="1:6" ht="15">
      <c r="A18">
        <v>17</v>
      </c>
      <c r="B18" s="55" t="s">
        <v>70</v>
      </c>
      <c r="C18" s="53">
        <v>750</v>
      </c>
      <c r="D18" s="53" t="s">
        <v>75</v>
      </c>
      <c r="E18" s="85" t="s">
        <v>79</v>
      </c>
      <c r="F18" s="75"/>
    </row>
    <row r="19" spans="1:6" ht="15">
      <c r="A19">
        <v>18</v>
      </c>
      <c r="B19" s="55" t="s">
        <v>71</v>
      </c>
      <c r="C19" s="53">
        <v>1000</v>
      </c>
      <c r="D19" s="53" t="s">
        <v>75</v>
      </c>
      <c r="E19" s="85" t="s">
        <v>80</v>
      </c>
      <c r="F19" s="75"/>
    </row>
    <row r="20" spans="1:6" ht="15">
      <c r="A20">
        <v>19</v>
      </c>
      <c r="B20" s="55" t="s">
        <v>72</v>
      </c>
      <c r="C20" s="53">
        <v>1300</v>
      </c>
      <c r="D20" s="53" t="s">
        <v>75</v>
      </c>
      <c r="E20" s="85" t="s">
        <v>81</v>
      </c>
      <c r="F20" s="75"/>
    </row>
    <row r="21" spans="1:6" ht="15">
      <c r="A21">
        <v>20</v>
      </c>
      <c r="B21" s="55" t="s">
        <v>73</v>
      </c>
      <c r="C21" s="53">
        <v>1875</v>
      </c>
      <c r="D21" s="53" t="s">
        <v>75</v>
      </c>
      <c r="E21" s="85" t="s">
        <v>82</v>
      </c>
      <c r="F21" s="75"/>
    </row>
    <row r="22" spans="1:6" ht="15">
      <c r="A22">
        <v>21</v>
      </c>
      <c r="B22" s="55" t="s">
        <v>74</v>
      </c>
      <c r="C22" s="53">
        <v>2600</v>
      </c>
      <c r="D22" s="53" t="s">
        <v>75</v>
      </c>
      <c r="E22" s="85" t="s">
        <v>83</v>
      </c>
      <c r="F22" s="75"/>
    </row>
    <row r="23" spans="1:6" ht="15">
      <c r="A23">
        <v>22</v>
      </c>
      <c r="B23" s="57" t="s">
        <v>85</v>
      </c>
      <c r="C23" s="53">
        <v>75</v>
      </c>
      <c r="D23" s="53" t="s">
        <v>75</v>
      </c>
      <c r="E23" s="85" t="s">
        <v>91</v>
      </c>
      <c r="F23" s="75"/>
    </row>
    <row r="24" spans="1:6" ht="15">
      <c r="A24">
        <v>23</v>
      </c>
      <c r="B24" s="57" t="s">
        <v>84</v>
      </c>
      <c r="C24" s="53">
        <v>150</v>
      </c>
      <c r="D24" s="53" t="s">
        <v>75</v>
      </c>
      <c r="E24" s="85" t="s">
        <v>92</v>
      </c>
      <c r="F24" s="75"/>
    </row>
    <row r="25" spans="1:6" ht="15">
      <c r="A25">
        <v>24</v>
      </c>
      <c r="B25" s="57" t="s">
        <v>86</v>
      </c>
      <c r="C25" s="53">
        <v>300</v>
      </c>
      <c r="D25" s="53" t="s">
        <v>75</v>
      </c>
      <c r="E25" s="85" t="s">
        <v>93</v>
      </c>
      <c r="F25" s="75"/>
    </row>
    <row r="26" spans="1:6" ht="15">
      <c r="A26">
        <v>25</v>
      </c>
      <c r="B26" s="57" t="s">
        <v>87</v>
      </c>
      <c r="C26" s="53">
        <v>600</v>
      </c>
      <c r="D26" s="53" t="s">
        <v>75</v>
      </c>
      <c r="E26" s="85" t="s">
        <v>94</v>
      </c>
      <c r="F26" s="75"/>
    </row>
    <row r="27" spans="1:6" ht="15">
      <c r="A27">
        <v>26</v>
      </c>
      <c r="B27" s="57" t="s">
        <v>88</v>
      </c>
      <c r="C27" s="53">
        <v>1125</v>
      </c>
      <c r="D27" s="53" t="s">
        <v>75</v>
      </c>
      <c r="E27" s="85" t="s">
        <v>95</v>
      </c>
      <c r="F27" s="75"/>
    </row>
    <row r="28" spans="1:6" ht="15">
      <c r="A28">
        <v>27</v>
      </c>
      <c r="B28" s="57" t="s">
        <v>89</v>
      </c>
      <c r="C28" s="53">
        <v>1875</v>
      </c>
      <c r="D28" s="53" t="s">
        <v>75</v>
      </c>
      <c r="E28" s="85" t="s">
        <v>96</v>
      </c>
      <c r="F28" s="75"/>
    </row>
    <row r="29" spans="1:6" ht="15">
      <c r="A29">
        <v>28</v>
      </c>
      <c r="B29" s="57" t="s">
        <v>90</v>
      </c>
      <c r="C29" s="53">
        <v>2600</v>
      </c>
      <c r="D29" s="53" t="s">
        <v>75</v>
      </c>
      <c r="E29" s="85" t="s">
        <v>97</v>
      </c>
      <c r="F29" s="75"/>
    </row>
    <row r="30" spans="1:6" ht="15">
      <c r="A30">
        <v>29</v>
      </c>
      <c r="B30" s="57" t="s">
        <v>102</v>
      </c>
      <c r="C30" s="53">
        <v>120</v>
      </c>
      <c r="D30" s="53" t="s">
        <v>75</v>
      </c>
      <c r="E30" s="85" t="s">
        <v>98</v>
      </c>
      <c r="F30" s="75"/>
    </row>
    <row r="31" spans="1:6" ht="15">
      <c r="A31">
        <v>30</v>
      </c>
      <c r="B31" s="57" t="s">
        <v>103</v>
      </c>
      <c r="C31" s="53">
        <v>175</v>
      </c>
      <c r="D31" s="53" t="s">
        <v>75</v>
      </c>
      <c r="E31" s="85" t="s">
        <v>99</v>
      </c>
      <c r="F31" s="75"/>
    </row>
    <row r="32" spans="1:6" ht="15">
      <c r="A32">
        <v>31</v>
      </c>
      <c r="B32" s="57" t="s">
        <v>101</v>
      </c>
      <c r="C32" s="53">
        <v>275</v>
      </c>
      <c r="D32" s="53" t="s">
        <v>75</v>
      </c>
      <c r="E32" s="85" t="s">
        <v>100</v>
      </c>
      <c r="F32" s="75"/>
    </row>
    <row r="33" spans="1:6" ht="15">
      <c r="A33">
        <v>32</v>
      </c>
      <c r="B33" s="57" t="s">
        <v>104</v>
      </c>
      <c r="C33" s="53">
        <v>0.45</v>
      </c>
      <c r="D33" s="53" t="s">
        <v>62</v>
      </c>
      <c r="E33" s="85" t="s">
        <v>106</v>
      </c>
      <c r="F33" s="75"/>
    </row>
    <row r="34" spans="1:6" ht="15">
      <c r="A34">
        <v>33</v>
      </c>
      <c r="B34" s="57" t="s">
        <v>105</v>
      </c>
      <c r="C34" s="53">
        <v>1</v>
      </c>
      <c r="D34" s="53" t="s">
        <v>62</v>
      </c>
      <c r="E34" s="85" t="s">
        <v>107</v>
      </c>
      <c r="F34" s="75"/>
    </row>
    <row r="35" spans="1:6" ht="15">
      <c r="A35">
        <v>34</v>
      </c>
      <c r="B35" s="57" t="s">
        <v>709</v>
      </c>
      <c r="C35" s="53">
        <v>0.9</v>
      </c>
      <c r="D35" s="53" t="s">
        <v>62</v>
      </c>
      <c r="E35" s="85" t="s">
        <v>710</v>
      </c>
      <c r="F35" s="75"/>
    </row>
    <row r="36" spans="1:6" ht="15">
      <c r="A36">
        <v>35</v>
      </c>
      <c r="B36" s="57" t="s">
        <v>108</v>
      </c>
      <c r="C36" s="53">
        <v>24</v>
      </c>
      <c r="D36" s="53" t="s">
        <v>109</v>
      </c>
      <c r="E36" s="85" t="s">
        <v>114</v>
      </c>
      <c r="F36" s="75"/>
    </row>
    <row r="37" spans="1:6" ht="15">
      <c r="A37">
        <v>36</v>
      </c>
      <c r="B37" s="57" t="s">
        <v>110</v>
      </c>
      <c r="C37" s="53">
        <v>25</v>
      </c>
      <c r="D37" s="53" t="s">
        <v>109</v>
      </c>
      <c r="E37" s="85" t="s">
        <v>115</v>
      </c>
      <c r="F37" s="75"/>
    </row>
    <row r="38" spans="1:6" ht="15">
      <c r="A38">
        <v>37</v>
      </c>
      <c r="B38" s="57" t="s">
        <v>111</v>
      </c>
      <c r="C38" s="53">
        <v>27</v>
      </c>
      <c r="D38" s="53" t="s">
        <v>109</v>
      </c>
      <c r="E38" s="85" t="s">
        <v>116</v>
      </c>
      <c r="F38" s="75"/>
    </row>
    <row r="39" spans="1:6" ht="15">
      <c r="A39">
        <v>38</v>
      </c>
      <c r="B39" s="57" t="s">
        <v>112</v>
      </c>
      <c r="C39" s="53">
        <v>31</v>
      </c>
      <c r="D39" s="53" t="s">
        <v>109</v>
      </c>
      <c r="E39" s="85" t="s">
        <v>117</v>
      </c>
      <c r="F39" s="75"/>
    </row>
    <row r="40" spans="1:6" ht="15">
      <c r="A40">
        <v>39</v>
      </c>
      <c r="B40" s="57" t="s">
        <v>113</v>
      </c>
      <c r="C40" s="53">
        <v>37</v>
      </c>
      <c r="D40" s="53" t="s">
        <v>109</v>
      </c>
      <c r="E40" s="85" t="s">
        <v>118</v>
      </c>
      <c r="F40" s="75"/>
    </row>
    <row r="41" spans="1:6" ht="15">
      <c r="A41">
        <v>40</v>
      </c>
      <c r="B41" s="57" t="s">
        <v>119</v>
      </c>
      <c r="C41" s="53">
        <v>4</v>
      </c>
      <c r="D41" s="53" t="s">
        <v>120</v>
      </c>
      <c r="E41" s="85" t="s">
        <v>644</v>
      </c>
      <c r="F41" s="75"/>
    </row>
    <row r="42" spans="1:6" ht="15">
      <c r="A42">
        <v>41</v>
      </c>
      <c r="B42" s="57" t="s">
        <v>121</v>
      </c>
      <c r="C42" s="53">
        <v>6</v>
      </c>
      <c r="D42" s="53" t="s">
        <v>120</v>
      </c>
      <c r="E42" s="85" t="s">
        <v>644</v>
      </c>
      <c r="F42" s="75"/>
    </row>
    <row r="43" spans="1:6" ht="15">
      <c r="A43">
        <v>42</v>
      </c>
      <c r="B43" s="57" t="s">
        <v>122</v>
      </c>
      <c r="C43" s="53">
        <v>8.5</v>
      </c>
      <c r="D43" s="53" t="s">
        <v>120</v>
      </c>
      <c r="E43" s="85" t="s">
        <v>644</v>
      </c>
      <c r="F43" s="75"/>
    </row>
    <row r="44" spans="1:6" ht="15">
      <c r="A44">
        <v>43</v>
      </c>
      <c r="B44" s="57" t="s">
        <v>123</v>
      </c>
      <c r="C44" s="53">
        <v>11</v>
      </c>
      <c r="D44" s="53" t="s">
        <v>120</v>
      </c>
      <c r="E44" s="85" t="s">
        <v>644</v>
      </c>
      <c r="F44" s="75"/>
    </row>
    <row r="45" spans="1:6" ht="15">
      <c r="A45">
        <v>44</v>
      </c>
      <c r="B45" s="57" t="s">
        <v>124</v>
      </c>
      <c r="C45" s="53">
        <v>1200</v>
      </c>
      <c r="D45" s="53" t="s">
        <v>125</v>
      </c>
      <c r="E45" s="85" t="s">
        <v>644</v>
      </c>
      <c r="F45" s="75"/>
    </row>
    <row r="46" spans="1:6" ht="15">
      <c r="A46">
        <v>45</v>
      </c>
      <c r="B46" s="57" t="s">
        <v>126</v>
      </c>
      <c r="C46" s="53">
        <v>900</v>
      </c>
      <c r="D46" s="53" t="s">
        <v>125</v>
      </c>
      <c r="E46" s="85" t="s">
        <v>644</v>
      </c>
      <c r="F46" s="75"/>
    </row>
    <row r="47" spans="1:6" ht="15">
      <c r="A47">
        <v>46</v>
      </c>
      <c r="B47" s="57" t="s">
        <v>127</v>
      </c>
      <c r="C47" s="53">
        <v>600</v>
      </c>
      <c r="D47" s="53" t="s">
        <v>125</v>
      </c>
      <c r="E47" s="85" t="s">
        <v>644</v>
      </c>
      <c r="F47" s="75"/>
    </row>
    <row r="48" spans="1:6" ht="15">
      <c r="A48">
        <v>47</v>
      </c>
      <c r="B48" s="57" t="s">
        <v>128</v>
      </c>
      <c r="C48" s="53">
        <v>300</v>
      </c>
      <c r="D48" s="53" t="s">
        <v>125</v>
      </c>
      <c r="E48" s="85" t="s">
        <v>644</v>
      </c>
      <c r="F48" s="75"/>
    </row>
    <row r="49" spans="1:6" ht="15">
      <c r="A49">
        <v>48</v>
      </c>
      <c r="B49" s="58"/>
      <c r="C49" s="53"/>
      <c r="D49" s="59"/>
      <c r="E49" s="85"/>
      <c r="F49" s="75"/>
    </row>
    <row r="50" spans="1:6" ht="15">
      <c r="A50">
        <v>49</v>
      </c>
      <c r="B50" s="58"/>
      <c r="C50" s="53"/>
      <c r="D50" s="59"/>
      <c r="E50" s="85"/>
      <c r="F50" s="75"/>
    </row>
    <row r="51" spans="1:6" ht="15">
      <c r="A51">
        <v>50</v>
      </c>
      <c r="B51" s="58"/>
      <c r="C51" s="53"/>
      <c r="D51" s="59"/>
      <c r="E51" s="85"/>
      <c r="F51" s="75"/>
    </row>
    <row r="52" spans="1:6" ht="15">
      <c r="A52">
        <v>51</v>
      </c>
      <c r="B52" s="58"/>
      <c r="C52" s="53"/>
      <c r="D52" s="59"/>
      <c r="E52" s="85"/>
      <c r="F52" s="75"/>
    </row>
    <row r="53" spans="1:6" ht="15">
      <c r="A53">
        <v>52</v>
      </c>
      <c r="B53" s="58"/>
      <c r="C53" s="53"/>
      <c r="D53" s="59"/>
      <c r="E53" s="85"/>
      <c r="F53" s="75"/>
    </row>
    <row r="54" spans="1:6" ht="15">
      <c r="A54">
        <v>53</v>
      </c>
      <c r="B54" s="58"/>
      <c r="C54" s="53"/>
      <c r="D54" s="59"/>
      <c r="E54" s="85"/>
      <c r="F54" s="75"/>
    </row>
    <row r="55" spans="1:6" ht="15">
      <c r="A55">
        <v>54</v>
      </c>
      <c r="B55" s="58"/>
      <c r="C55" s="53"/>
      <c r="D55" s="59"/>
      <c r="E55" s="85"/>
      <c r="F55" s="75"/>
    </row>
    <row r="56" spans="1:6" ht="15">
      <c r="A56">
        <v>55</v>
      </c>
      <c r="B56" s="58"/>
      <c r="C56" s="53"/>
      <c r="D56" s="59"/>
      <c r="E56" s="85"/>
      <c r="F56" s="75"/>
    </row>
    <row r="57" spans="2:6" ht="15">
      <c r="B57" s="80" t="s">
        <v>38</v>
      </c>
      <c r="C57" s="81" t="s">
        <v>0</v>
      </c>
      <c r="D57" s="81" t="s">
        <v>1</v>
      </c>
      <c r="E57" s="82" t="s">
        <v>37</v>
      </c>
      <c r="F57" s="75"/>
    </row>
    <row r="58" spans="1:6" ht="15">
      <c r="A58">
        <v>1</v>
      </c>
      <c r="B58" s="86" t="s">
        <v>7</v>
      </c>
      <c r="C58" s="87" t="s">
        <v>7</v>
      </c>
      <c r="D58" s="87" t="s">
        <v>7</v>
      </c>
      <c r="E58" s="85"/>
      <c r="F58" s="75"/>
    </row>
    <row r="59" spans="1:6" ht="15">
      <c r="A59">
        <v>2</v>
      </c>
      <c r="B59" s="60" t="s">
        <v>129</v>
      </c>
      <c r="C59" s="53">
        <v>2.9</v>
      </c>
      <c r="D59" s="53" t="s">
        <v>62</v>
      </c>
      <c r="E59" s="85" t="s">
        <v>171</v>
      </c>
      <c r="F59" s="75"/>
    </row>
    <row r="60" spans="1:6" ht="15">
      <c r="A60">
        <v>3</v>
      </c>
      <c r="B60" s="60" t="s">
        <v>130</v>
      </c>
      <c r="C60" s="53">
        <v>4.35</v>
      </c>
      <c r="D60" s="53" t="s">
        <v>62</v>
      </c>
      <c r="E60" s="85" t="s">
        <v>172</v>
      </c>
      <c r="F60" s="75"/>
    </row>
    <row r="61" spans="1:6" ht="15">
      <c r="A61">
        <v>4</v>
      </c>
      <c r="B61" s="60" t="s">
        <v>131</v>
      </c>
      <c r="C61" s="61">
        <v>6.25</v>
      </c>
      <c r="D61" s="53" t="s">
        <v>62</v>
      </c>
      <c r="E61" s="85" t="s">
        <v>173</v>
      </c>
      <c r="F61" s="75"/>
    </row>
    <row r="62" spans="1:6" ht="15">
      <c r="A62">
        <v>5</v>
      </c>
      <c r="B62" s="60" t="s">
        <v>132</v>
      </c>
      <c r="C62" s="53">
        <v>9.5</v>
      </c>
      <c r="D62" s="53" t="s">
        <v>62</v>
      </c>
      <c r="E62" s="85" t="s">
        <v>174</v>
      </c>
      <c r="F62" s="75"/>
    </row>
    <row r="63" spans="1:6" ht="15">
      <c r="A63">
        <v>6</v>
      </c>
      <c r="B63" s="60" t="s">
        <v>133</v>
      </c>
      <c r="C63" s="53">
        <v>11.5</v>
      </c>
      <c r="D63" s="53" t="s">
        <v>62</v>
      </c>
      <c r="E63" s="85" t="s">
        <v>175</v>
      </c>
      <c r="F63" s="75"/>
    </row>
    <row r="64" spans="1:6" ht="15">
      <c r="A64">
        <v>7</v>
      </c>
      <c r="B64" s="60" t="s">
        <v>134</v>
      </c>
      <c r="C64" s="53">
        <v>4.5</v>
      </c>
      <c r="D64" s="53" t="s">
        <v>62</v>
      </c>
      <c r="E64" s="85" t="s">
        <v>176</v>
      </c>
      <c r="F64" s="75"/>
    </row>
    <row r="65" spans="1:6" ht="15">
      <c r="A65">
        <v>8</v>
      </c>
      <c r="B65" s="60" t="s">
        <v>135</v>
      </c>
      <c r="C65" s="53">
        <v>7.5</v>
      </c>
      <c r="D65" s="53" t="s">
        <v>62</v>
      </c>
      <c r="E65" s="85" t="s">
        <v>177</v>
      </c>
      <c r="F65" s="75"/>
    </row>
    <row r="66" spans="1:6" ht="15">
      <c r="A66">
        <v>9</v>
      </c>
      <c r="B66" s="60" t="s">
        <v>136</v>
      </c>
      <c r="C66" s="53">
        <v>11</v>
      </c>
      <c r="D66" s="53" t="s">
        <v>62</v>
      </c>
      <c r="E66" s="85" t="s">
        <v>178</v>
      </c>
      <c r="F66" s="75"/>
    </row>
    <row r="67" spans="1:6" ht="15">
      <c r="A67">
        <v>10</v>
      </c>
      <c r="B67" s="60" t="s">
        <v>137</v>
      </c>
      <c r="C67" s="53">
        <v>17.25</v>
      </c>
      <c r="D67" s="53" t="s">
        <v>62</v>
      </c>
      <c r="E67" s="85" t="s">
        <v>179</v>
      </c>
      <c r="F67" s="75"/>
    </row>
    <row r="68" spans="1:6" ht="15">
      <c r="A68">
        <v>11</v>
      </c>
      <c r="B68" s="60" t="s">
        <v>138</v>
      </c>
      <c r="C68" s="53">
        <v>21.5</v>
      </c>
      <c r="D68" s="53" t="s">
        <v>62</v>
      </c>
      <c r="E68" s="85" t="s">
        <v>180</v>
      </c>
      <c r="F68" s="75"/>
    </row>
    <row r="69" spans="1:6" ht="15">
      <c r="A69">
        <v>12</v>
      </c>
      <c r="B69" s="62" t="s">
        <v>139</v>
      </c>
      <c r="C69" s="53">
        <v>1.1</v>
      </c>
      <c r="D69" s="53" t="s">
        <v>62</v>
      </c>
      <c r="E69" s="85" t="s">
        <v>181</v>
      </c>
      <c r="F69" s="75"/>
    </row>
    <row r="70" spans="1:6" ht="15">
      <c r="A70">
        <v>13</v>
      </c>
      <c r="B70" s="62" t="s">
        <v>141</v>
      </c>
      <c r="C70" s="53">
        <v>1.95</v>
      </c>
      <c r="D70" s="53" t="s">
        <v>62</v>
      </c>
      <c r="E70" s="85" t="s">
        <v>182</v>
      </c>
      <c r="F70" s="75"/>
    </row>
    <row r="71" spans="1:6" ht="15">
      <c r="A71">
        <v>14</v>
      </c>
      <c r="B71" s="62" t="s">
        <v>140</v>
      </c>
      <c r="C71" s="53">
        <v>3.15</v>
      </c>
      <c r="D71" s="53" t="s">
        <v>62</v>
      </c>
      <c r="E71" s="85" t="s">
        <v>183</v>
      </c>
      <c r="F71" s="75"/>
    </row>
    <row r="72" spans="1:6" ht="15">
      <c r="A72">
        <v>15</v>
      </c>
      <c r="B72" s="62" t="s">
        <v>142</v>
      </c>
      <c r="C72" s="53">
        <v>4.5</v>
      </c>
      <c r="D72" s="53" t="s">
        <v>62</v>
      </c>
      <c r="E72" s="85" t="s">
        <v>184</v>
      </c>
      <c r="F72" s="75"/>
    </row>
    <row r="73" spans="1:6" ht="15">
      <c r="A73">
        <v>16</v>
      </c>
      <c r="B73" s="62" t="s">
        <v>143</v>
      </c>
      <c r="C73" s="53">
        <v>6</v>
      </c>
      <c r="D73" s="53" t="s">
        <v>62</v>
      </c>
      <c r="E73" s="85" t="s">
        <v>185</v>
      </c>
      <c r="F73" s="75"/>
    </row>
    <row r="74" spans="1:6" ht="15">
      <c r="A74">
        <v>17</v>
      </c>
      <c r="B74" s="62" t="s">
        <v>144</v>
      </c>
      <c r="C74" s="53">
        <v>6.35</v>
      </c>
      <c r="D74" s="53" t="s">
        <v>62</v>
      </c>
      <c r="E74" s="85" t="s">
        <v>186</v>
      </c>
      <c r="F74" s="75"/>
    </row>
    <row r="75" spans="1:6" ht="15">
      <c r="A75">
        <v>18</v>
      </c>
      <c r="B75" s="62" t="s">
        <v>145</v>
      </c>
      <c r="C75" s="53">
        <v>9.65</v>
      </c>
      <c r="D75" s="53" t="s">
        <v>62</v>
      </c>
      <c r="E75" s="85" t="s">
        <v>187</v>
      </c>
      <c r="F75" s="75"/>
    </row>
    <row r="76" spans="1:6" ht="15">
      <c r="A76">
        <v>19</v>
      </c>
      <c r="B76" s="62" t="s">
        <v>146</v>
      </c>
      <c r="C76" s="53">
        <v>15.95</v>
      </c>
      <c r="D76" s="53" t="s">
        <v>62</v>
      </c>
      <c r="E76" s="85" t="s">
        <v>188</v>
      </c>
      <c r="F76" s="75"/>
    </row>
    <row r="77" spans="1:6" ht="15">
      <c r="A77">
        <v>20</v>
      </c>
      <c r="B77" s="62" t="s">
        <v>711</v>
      </c>
      <c r="C77" s="53">
        <v>24</v>
      </c>
      <c r="D77" s="53" t="s">
        <v>62</v>
      </c>
      <c r="E77" s="85" t="s">
        <v>712</v>
      </c>
      <c r="F77" s="75"/>
    </row>
    <row r="78" spans="1:6" ht="15">
      <c r="A78">
        <v>21</v>
      </c>
      <c r="B78" s="62" t="s">
        <v>713</v>
      </c>
      <c r="C78" s="53">
        <v>32</v>
      </c>
      <c r="D78" s="53" t="s">
        <v>62</v>
      </c>
      <c r="E78" s="85" t="s">
        <v>714</v>
      </c>
      <c r="F78" s="75"/>
    </row>
    <row r="79" spans="1:6" ht="15">
      <c r="A79">
        <v>22</v>
      </c>
      <c r="B79" s="62" t="s">
        <v>715</v>
      </c>
      <c r="C79" s="53">
        <v>55</v>
      </c>
      <c r="D79" s="53" t="s">
        <v>62</v>
      </c>
      <c r="E79" s="85" t="s">
        <v>716</v>
      </c>
      <c r="F79" s="75"/>
    </row>
    <row r="80" spans="1:6" ht="15">
      <c r="A80">
        <v>23</v>
      </c>
      <c r="B80" s="62" t="s">
        <v>147</v>
      </c>
      <c r="C80" s="53">
        <v>0.65</v>
      </c>
      <c r="D80" s="53" t="s">
        <v>62</v>
      </c>
      <c r="E80" s="85" t="s">
        <v>189</v>
      </c>
      <c r="F80" s="75"/>
    </row>
    <row r="81" spans="1:6" ht="15">
      <c r="A81">
        <v>24</v>
      </c>
      <c r="B81" s="62" t="s">
        <v>148</v>
      </c>
      <c r="C81" s="53">
        <v>1.05</v>
      </c>
      <c r="D81" s="53" t="s">
        <v>62</v>
      </c>
      <c r="E81" s="85" t="s">
        <v>190</v>
      </c>
      <c r="F81" s="75"/>
    </row>
    <row r="82" spans="1:6" ht="15">
      <c r="A82">
        <v>25</v>
      </c>
      <c r="B82" s="62" t="s">
        <v>149</v>
      </c>
      <c r="C82" s="53">
        <v>16.5</v>
      </c>
      <c r="D82" s="53" t="s">
        <v>62</v>
      </c>
      <c r="E82" s="85" t="s">
        <v>191</v>
      </c>
      <c r="F82" s="75"/>
    </row>
    <row r="83" spans="1:6" ht="15">
      <c r="A83">
        <v>26</v>
      </c>
      <c r="B83" s="62" t="s">
        <v>150</v>
      </c>
      <c r="C83" s="53">
        <v>23</v>
      </c>
      <c r="D83" s="53" t="s">
        <v>62</v>
      </c>
      <c r="E83" s="85" t="s">
        <v>192</v>
      </c>
      <c r="F83" s="75"/>
    </row>
    <row r="84" spans="1:6" ht="15">
      <c r="A84">
        <v>27</v>
      </c>
      <c r="B84" s="62" t="s">
        <v>151</v>
      </c>
      <c r="C84" s="53">
        <v>33</v>
      </c>
      <c r="D84" s="53" t="s">
        <v>62</v>
      </c>
      <c r="E84" s="85" t="s">
        <v>193</v>
      </c>
      <c r="F84" s="75"/>
    </row>
    <row r="85" spans="1:6" ht="15">
      <c r="A85">
        <v>28</v>
      </c>
      <c r="B85" s="62" t="s">
        <v>153</v>
      </c>
      <c r="C85" s="53">
        <v>43</v>
      </c>
      <c r="D85" s="53" t="s">
        <v>62</v>
      </c>
      <c r="E85" s="85" t="s">
        <v>194</v>
      </c>
      <c r="F85" s="75"/>
    </row>
    <row r="86" spans="1:6" ht="15">
      <c r="A86">
        <v>29</v>
      </c>
      <c r="B86" s="62" t="s">
        <v>152</v>
      </c>
      <c r="C86" s="53">
        <v>54</v>
      </c>
      <c r="D86" s="53" t="s">
        <v>62</v>
      </c>
      <c r="E86" s="85" t="s">
        <v>195</v>
      </c>
      <c r="F86" s="75"/>
    </row>
    <row r="87" spans="1:6" ht="15">
      <c r="A87">
        <v>30</v>
      </c>
      <c r="B87" s="62" t="s">
        <v>154</v>
      </c>
      <c r="C87" s="53">
        <v>12</v>
      </c>
      <c r="D87" s="53" t="s">
        <v>62</v>
      </c>
      <c r="E87" s="85" t="s">
        <v>196</v>
      </c>
      <c r="F87" s="75"/>
    </row>
    <row r="88" spans="1:6" ht="15">
      <c r="A88">
        <v>31</v>
      </c>
      <c r="B88" s="62" t="s">
        <v>155</v>
      </c>
      <c r="C88" s="53">
        <v>14</v>
      </c>
      <c r="D88" s="53" t="s">
        <v>62</v>
      </c>
      <c r="E88" s="85" t="s">
        <v>197</v>
      </c>
      <c r="F88" s="75"/>
    </row>
    <row r="89" spans="1:6" ht="15">
      <c r="A89">
        <v>32</v>
      </c>
      <c r="B89" s="62" t="s">
        <v>156</v>
      </c>
      <c r="C89" s="53">
        <v>22</v>
      </c>
      <c r="D89" s="53" t="s">
        <v>62</v>
      </c>
      <c r="E89" s="85" t="s">
        <v>198</v>
      </c>
      <c r="F89" s="75"/>
    </row>
    <row r="90" spans="1:6" ht="15">
      <c r="A90">
        <v>33</v>
      </c>
      <c r="B90" s="62" t="s">
        <v>157</v>
      </c>
      <c r="C90" s="53">
        <v>26</v>
      </c>
      <c r="D90" s="53" t="s">
        <v>62</v>
      </c>
      <c r="E90" s="85" t="s">
        <v>199</v>
      </c>
      <c r="F90" s="75"/>
    </row>
    <row r="91" spans="1:6" ht="15">
      <c r="A91">
        <v>34</v>
      </c>
      <c r="B91" s="62" t="s">
        <v>158</v>
      </c>
      <c r="C91" s="53">
        <v>30</v>
      </c>
      <c r="D91" s="53" t="s">
        <v>62</v>
      </c>
      <c r="E91" s="85" t="s">
        <v>200</v>
      </c>
      <c r="F91" s="75"/>
    </row>
    <row r="92" spans="1:6" ht="15">
      <c r="A92">
        <v>35</v>
      </c>
      <c r="B92" s="62" t="s">
        <v>159</v>
      </c>
      <c r="C92" s="53">
        <v>12</v>
      </c>
      <c r="D92" s="53" t="s">
        <v>62</v>
      </c>
      <c r="E92" s="85" t="s">
        <v>201</v>
      </c>
      <c r="F92" s="75"/>
    </row>
    <row r="93" spans="1:6" ht="15">
      <c r="A93">
        <v>36</v>
      </c>
      <c r="B93" s="62" t="s">
        <v>160</v>
      </c>
      <c r="C93" s="53">
        <v>15</v>
      </c>
      <c r="D93" s="53" t="s">
        <v>62</v>
      </c>
      <c r="E93" s="85" t="s">
        <v>202</v>
      </c>
      <c r="F93" s="75"/>
    </row>
    <row r="94" spans="1:6" ht="15">
      <c r="A94">
        <v>37</v>
      </c>
      <c r="B94" s="62" t="s">
        <v>161</v>
      </c>
      <c r="C94" s="53">
        <v>21</v>
      </c>
      <c r="D94" s="53" t="s">
        <v>62</v>
      </c>
      <c r="E94" s="85" t="s">
        <v>203</v>
      </c>
      <c r="F94" s="75"/>
    </row>
    <row r="95" spans="1:6" ht="15">
      <c r="A95">
        <v>38</v>
      </c>
      <c r="B95" s="62" t="s">
        <v>162</v>
      </c>
      <c r="C95" s="53">
        <v>24</v>
      </c>
      <c r="D95" s="53" t="s">
        <v>62</v>
      </c>
      <c r="E95" s="85" t="s">
        <v>204</v>
      </c>
      <c r="F95" s="75"/>
    </row>
    <row r="96" spans="1:6" ht="15">
      <c r="A96">
        <v>39</v>
      </c>
      <c r="B96" s="62" t="s">
        <v>163</v>
      </c>
      <c r="C96" s="53">
        <v>10</v>
      </c>
      <c r="D96" s="53" t="s">
        <v>62</v>
      </c>
      <c r="E96" s="85" t="s">
        <v>644</v>
      </c>
      <c r="F96" s="75"/>
    </row>
    <row r="97" spans="1:6" ht="15">
      <c r="A97">
        <v>40</v>
      </c>
      <c r="B97" s="62" t="s">
        <v>165</v>
      </c>
      <c r="C97" s="53">
        <v>12.5</v>
      </c>
      <c r="D97" s="53" t="s">
        <v>62</v>
      </c>
      <c r="E97" s="85" t="s">
        <v>644</v>
      </c>
      <c r="F97" s="75"/>
    </row>
    <row r="98" spans="1:6" ht="15">
      <c r="A98">
        <v>41</v>
      </c>
      <c r="B98" s="62" t="s">
        <v>166</v>
      </c>
      <c r="C98" s="53">
        <v>16.5</v>
      </c>
      <c r="D98" s="53" t="s">
        <v>62</v>
      </c>
      <c r="E98" s="85" t="s">
        <v>644</v>
      </c>
      <c r="F98" s="75"/>
    </row>
    <row r="99" spans="1:6" ht="15">
      <c r="A99">
        <v>42</v>
      </c>
      <c r="B99" s="62" t="s">
        <v>167</v>
      </c>
      <c r="C99" s="53">
        <v>23</v>
      </c>
      <c r="D99" s="53" t="s">
        <v>62</v>
      </c>
      <c r="E99" s="85" t="s">
        <v>644</v>
      </c>
      <c r="F99" s="75"/>
    </row>
    <row r="100" spans="1:6" ht="15">
      <c r="A100">
        <v>43</v>
      </c>
      <c r="B100" s="62" t="s">
        <v>717</v>
      </c>
      <c r="C100" s="53">
        <v>39</v>
      </c>
      <c r="D100" s="53" t="s">
        <v>62</v>
      </c>
      <c r="E100" s="85" t="s">
        <v>644</v>
      </c>
      <c r="F100" s="75"/>
    </row>
    <row r="101" spans="1:6" ht="15">
      <c r="A101">
        <v>44</v>
      </c>
      <c r="B101" s="62" t="s">
        <v>718</v>
      </c>
      <c r="C101" s="53">
        <v>43</v>
      </c>
      <c r="D101" s="53" t="s">
        <v>62</v>
      </c>
      <c r="E101" s="85" t="s">
        <v>644</v>
      </c>
      <c r="F101" s="75"/>
    </row>
    <row r="102" spans="1:6" ht="15">
      <c r="A102">
        <v>45</v>
      </c>
      <c r="B102" s="62" t="s">
        <v>164</v>
      </c>
      <c r="C102" s="53">
        <v>850</v>
      </c>
      <c r="D102" s="53" t="s">
        <v>125</v>
      </c>
      <c r="E102" s="85" t="s">
        <v>644</v>
      </c>
      <c r="F102" s="75"/>
    </row>
    <row r="103" spans="1:6" ht="15">
      <c r="A103">
        <v>46</v>
      </c>
      <c r="B103" s="62" t="s">
        <v>168</v>
      </c>
      <c r="C103" s="53">
        <v>1000</v>
      </c>
      <c r="D103" s="53" t="s">
        <v>125</v>
      </c>
      <c r="E103" s="85" t="s">
        <v>644</v>
      </c>
      <c r="F103" s="75"/>
    </row>
    <row r="104" spans="1:6" ht="15">
      <c r="A104">
        <v>47</v>
      </c>
      <c r="B104" s="62" t="s">
        <v>169</v>
      </c>
      <c r="C104" s="53">
        <v>1200</v>
      </c>
      <c r="D104" s="53" t="s">
        <v>125</v>
      </c>
      <c r="E104" s="85" t="s">
        <v>644</v>
      </c>
      <c r="F104" s="75"/>
    </row>
    <row r="105" spans="1:6" ht="15">
      <c r="A105">
        <v>48</v>
      </c>
      <c r="B105" s="62" t="s">
        <v>170</v>
      </c>
      <c r="C105" s="53">
        <v>1500</v>
      </c>
      <c r="D105" s="53" t="s">
        <v>125</v>
      </c>
      <c r="E105" s="85" t="s">
        <v>644</v>
      </c>
      <c r="F105" s="75"/>
    </row>
    <row r="106" spans="1:6" ht="15">
      <c r="A106">
        <v>48</v>
      </c>
      <c r="B106" s="62" t="s">
        <v>719</v>
      </c>
      <c r="C106" s="53">
        <v>1900</v>
      </c>
      <c r="D106" s="53" t="s">
        <v>125</v>
      </c>
      <c r="E106" s="85" t="s">
        <v>644</v>
      </c>
      <c r="F106" s="75"/>
    </row>
    <row r="107" spans="1:6" ht="15">
      <c r="A107">
        <v>48</v>
      </c>
      <c r="B107" s="62" t="s">
        <v>720</v>
      </c>
      <c r="C107" s="53">
        <v>1400</v>
      </c>
      <c r="D107" s="53" t="s">
        <v>125</v>
      </c>
      <c r="E107" s="85" t="s">
        <v>644</v>
      </c>
      <c r="F107" s="75"/>
    </row>
    <row r="108" spans="1:6" ht="15">
      <c r="A108">
        <v>48</v>
      </c>
      <c r="B108" s="62" t="s">
        <v>721</v>
      </c>
      <c r="C108" s="53">
        <v>1600</v>
      </c>
      <c r="D108" s="53" t="s">
        <v>125</v>
      </c>
      <c r="E108" s="85" t="s">
        <v>644</v>
      </c>
      <c r="F108" s="75"/>
    </row>
    <row r="109" spans="1:6" ht="15">
      <c r="A109">
        <v>52</v>
      </c>
      <c r="B109" s="62" t="s">
        <v>722</v>
      </c>
      <c r="C109" s="53">
        <v>1700</v>
      </c>
      <c r="D109" s="53" t="s">
        <v>125</v>
      </c>
      <c r="E109" s="85" t="s">
        <v>644</v>
      </c>
      <c r="F109" s="75"/>
    </row>
    <row r="110" spans="1:6" ht="15">
      <c r="A110">
        <v>53</v>
      </c>
      <c r="B110" s="62"/>
      <c r="C110" s="53"/>
      <c r="D110" s="53"/>
      <c r="E110" s="85"/>
      <c r="F110" s="75"/>
    </row>
    <row r="111" spans="1:6" ht="15">
      <c r="A111">
        <v>54</v>
      </c>
      <c r="B111" s="62"/>
      <c r="C111" s="53"/>
      <c r="D111" s="53"/>
      <c r="E111" s="85"/>
      <c r="F111" s="75"/>
    </row>
    <row r="112" spans="2:6" ht="15">
      <c r="B112" s="80" t="s">
        <v>54</v>
      </c>
      <c r="C112" s="81" t="s">
        <v>0</v>
      </c>
      <c r="D112" s="81" t="s">
        <v>1</v>
      </c>
      <c r="E112" s="82" t="s">
        <v>37</v>
      </c>
      <c r="F112" s="75"/>
    </row>
    <row r="113" spans="1:6" ht="15">
      <c r="A113">
        <v>1</v>
      </c>
      <c r="B113" s="88" t="s">
        <v>7</v>
      </c>
      <c r="C113" s="89" t="s">
        <v>7</v>
      </c>
      <c r="D113" s="84" t="s">
        <v>7</v>
      </c>
      <c r="E113" s="85"/>
      <c r="F113" s="75"/>
    </row>
    <row r="114" spans="1:6" ht="15">
      <c r="A114">
        <v>2</v>
      </c>
      <c r="B114" s="63" t="s">
        <v>205</v>
      </c>
      <c r="C114" s="64">
        <v>0.7</v>
      </c>
      <c r="D114" s="51" t="s">
        <v>62</v>
      </c>
      <c r="E114" s="85" t="s">
        <v>213</v>
      </c>
      <c r="F114" s="75"/>
    </row>
    <row r="115" spans="1:6" ht="15">
      <c r="A115">
        <v>3</v>
      </c>
      <c r="B115" s="63" t="s">
        <v>206</v>
      </c>
      <c r="C115" s="64">
        <v>0.75</v>
      </c>
      <c r="D115" s="51" t="s">
        <v>62</v>
      </c>
      <c r="E115" s="85" t="s">
        <v>214</v>
      </c>
      <c r="F115" s="75"/>
    </row>
    <row r="116" spans="1:6" ht="15">
      <c r="A116">
        <v>4</v>
      </c>
      <c r="B116" s="63" t="s">
        <v>207</v>
      </c>
      <c r="C116" s="64">
        <v>1</v>
      </c>
      <c r="D116" s="51" t="s">
        <v>62</v>
      </c>
      <c r="E116" s="85" t="s">
        <v>215</v>
      </c>
      <c r="F116" s="75"/>
    </row>
    <row r="117" spans="1:6" ht="15">
      <c r="A117">
        <v>5</v>
      </c>
      <c r="B117" s="63" t="s">
        <v>208</v>
      </c>
      <c r="C117" s="64">
        <v>0.85</v>
      </c>
      <c r="D117" s="51" t="s">
        <v>62</v>
      </c>
      <c r="E117" s="85" t="s">
        <v>216</v>
      </c>
      <c r="F117" s="75"/>
    </row>
    <row r="118" spans="1:6" ht="15">
      <c r="A118">
        <v>6</v>
      </c>
      <c r="B118" s="63" t="s">
        <v>209</v>
      </c>
      <c r="C118" s="64">
        <v>0.8</v>
      </c>
      <c r="D118" s="51" t="s">
        <v>62</v>
      </c>
      <c r="E118" s="85" t="s">
        <v>217</v>
      </c>
      <c r="F118" s="75"/>
    </row>
    <row r="119" spans="1:6" ht="15">
      <c r="A119">
        <v>7</v>
      </c>
      <c r="B119" s="63" t="s">
        <v>210</v>
      </c>
      <c r="C119" s="64">
        <v>0.65</v>
      </c>
      <c r="D119" s="51" t="s">
        <v>62</v>
      </c>
      <c r="E119" s="85" t="s">
        <v>218</v>
      </c>
      <c r="F119" s="75"/>
    </row>
    <row r="120" spans="1:6" ht="15">
      <c r="A120">
        <v>8</v>
      </c>
      <c r="B120" s="65" t="s">
        <v>211</v>
      </c>
      <c r="C120" s="64">
        <v>310</v>
      </c>
      <c r="D120" s="53" t="s">
        <v>125</v>
      </c>
      <c r="E120" s="85" t="s">
        <v>219</v>
      </c>
      <c r="F120" s="75"/>
    </row>
    <row r="121" spans="1:6" ht="15">
      <c r="A121">
        <v>9</v>
      </c>
      <c r="B121" s="65" t="s">
        <v>212</v>
      </c>
      <c r="C121" s="64">
        <v>410</v>
      </c>
      <c r="D121" s="53" t="s">
        <v>125</v>
      </c>
      <c r="E121" s="85" t="s">
        <v>220</v>
      </c>
      <c r="F121" s="75"/>
    </row>
    <row r="122" spans="1:6" ht="15">
      <c r="A122">
        <v>10</v>
      </c>
      <c r="B122" s="65" t="s">
        <v>225</v>
      </c>
      <c r="C122" s="64">
        <v>340</v>
      </c>
      <c r="D122" s="53" t="s">
        <v>125</v>
      </c>
      <c r="E122" s="85" t="s">
        <v>221</v>
      </c>
      <c r="F122" s="75"/>
    </row>
    <row r="123" spans="1:6" ht="15">
      <c r="A123">
        <v>11</v>
      </c>
      <c r="B123" s="65" t="s">
        <v>226</v>
      </c>
      <c r="C123" s="64">
        <v>440</v>
      </c>
      <c r="D123" s="53" t="s">
        <v>125</v>
      </c>
      <c r="E123" s="85" t="s">
        <v>222</v>
      </c>
      <c r="F123" s="75"/>
    </row>
    <row r="124" spans="1:6" ht="15">
      <c r="A124">
        <v>12</v>
      </c>
      <c r="B124" s="65" t="s">
        <v>227</v>
      </c>
      <c r="C124" s="64">
        <v>385</v>
      </c>
      <c r="D124" s="53" t="s">
        <v>125</v>
      </c>
      <c r="E124" s="85" t="s">
        <v>223</v>
      </c>
      <c r="F124" s="75"/>
    </row>
    <row r="125" spans="1:6" ht="15">
      <c r="A125">
        <v>13</v>
      </c>
      <c r="B125" s="65" t="s">
        <v>228</v>
      </c>
      <c r="C125" s="64">
        <v>485</v>
      </c>
      <c r="D125" s="53" t="s">
        <v>125</v>
      </c>
      <c r="E125" s="85" t="s">
        <v>224</v>
      </c>
      <c r="F125" s="75"/>
    </row>
    <row r="126" spans="1:6" ht="15">
      <c r="A126">
        <v>14</v>
      </c>
      <c r="B126" s="65" t="s">
        <v>229</v>
      </c>
      <c r="C126" s="64">
        <v>110</v>
      </c>
      <c r="D126" s="53" t="s">
        <v>125</v>
      </c>
      <c r="E126" s="85" t="s">
        <v>231</v>
      </c>
      <c r="F126" s="75"/>
    </row>
    <row r="127" spans="1:6" ht="15">
      <c r="A127">
        <v>15</v>
      </c>
      <c r="B127" s="65" t="s">
        <v>230</v>
      </c>
      <c r="C127" s="64">
        <v>140</v>
      </c>
      <c r="D127" s="53" t="s">
        <v>125</v>
      </c>
      <c r="E127" s="85" t="s">
        <v>232</v>
      </c>
      <c r="F127" s="75"/>
    </row>
    <row r="128" spans="1:6" ht="15">
      <c r="A128">
        <v>16</v>
      </c>
      <c r="B128" s="65" t="s">
        <v>233</v>
      </c>
      <c r="C128" s="64">
        <v>750</v>
      </c>
      <c r="D128" s="53" t="s">
        <v>125</v>
      </c>
      <c r="E128" s="85" t="s">
        <v>247</v>
      </c>
      <c r="F128" s="75"/>
    </row>
    <row r="129" spans="1:6" ht="15">
      <c r="A129">
        <v>17</v>
      </c>
      <c r="B129" s="65" t="s">
        <v>234</v>
      </c>
      <c r="C129" s="64">
        <v>850</v>
      </c>
      <c r="D129" s="53" t="s">
        <v>125</v>
      </c>
      <c r="E129" s="85" t="s">
        <v>248</v>
      </c>
      <c r="F129" s="75"/>
    </row>
    <row r="130" spans="1:6" ht="15">
      <c r="A130">
        <v>18</v>
      </c>
      <c r="B130" s="65" t="s">
        <v>235</v>
      </c>
      <c r="C130" s="64">
        <v>310</v>
      </c>
      <c r="D130" s="53" t="s">
        <v>125</v>
      </c>
      <c r="E130" s="85" t="s">
        <v>249</v>
      </c>
      <c r="F130" s="75"/>
    </row>
    <row r="131" spans="1:6" ht="15">
      <c r="A131">
        <v>19</v>
      </c>
      <c r="B131" s="65" t="s">
        <v>236</v>
      </c>
      <c r="C131" s="64">
        <v>410</v>
      </c>
      <c r="D131" s="53" t="s">
        <v>125</v>
      </c>
      <c r="E131" s="85" t="s">
        <v>250</v>
      </c>
      <c r="F131" s="75"/>
    </row>
    <row r="132" spans="1:6" ht="15">
      <c r="A132">
        <v>20</v>
      </c>
      <c r="B132" s="65" t="s">
        <v>237</v>
      </c>
      <c r="C132" s="64">
        <v>370</v>
      </c>
      <c r="D132" s="53" t="s">
        <v>125</v>
      </c>
      <c r="E132" s="85" t="s">
        <v>251</v>
      </c>
      <c r="F132" s="75"/>
    </row>
    <row r="133" spans="1:6" ht="15">
      <c r="A133">
        <v>21</v>
      </c>
      <c r="B133" s="65" t="s">
        <v>238</v>
      </c>
      <c r="C133" s="64">
        <v>470</v>
      </c>
      <c r="D133" s="53" t="s">
        <v>125</v>
      </c>
      <c r="E133" s="85" t="s">
        <v>252</v>
      </c>
      <c r="F133" s="75"/>
    </row>
    <row r="134" spans="1:6" ht="15">
      <c r="A134">
        <v>22</v>
      </c>
      <c r="B134" s="65" t="s">
        <v>239</v>
      </c>
      <c r="C134" s="64">
        <v>440</v>
      </c>
      <c r="D134" s="53" t="s">
        <v>125</v>
      </c>
      <c r="E134" s="85" t="s">
        <v>253</v>
      </c>
      <c r="F134" s="75"/>
    </row>
    <row r="135" spans="1:6" ht="15">
      <c r="A135">
        <v>23</v>
      </c>
      <c r="B135" s="65" t="s">
        <v>240</v>
      </c>
      <c r="C135" s="64">
        <v>540</v>
      </c>
      <c r="D135" s="53" t="s">
        <v>125</v>
      </c>
      <c r="E135" s="85" t="s">
        <v>254</v>
      </c>
      <c r="F135" s="75"/>
    </row>
    <row r="136" spans="1:6" ht="15">
      <c r="A136">
        <v>24</v>
      </c>
      <c r="B136" s="65" t="s">
        <v>242</v>
      </c>
      <c r="C136" s="64">
        <v>110</v>
      </c>
      <c r="D136" s="53" t="s">
        <v>125</v>
      </c>
      <c r="E136" s="85" t="s">
        <v>255</v>
      </c>
      <c r="F136" s="75"/>
    </row>
    <row r="137" spans="1:6" ht="15">
      <c r="A137">
        <v>25</v>
      </c>
      <c r="B137" s="65" t="s">
        <v>241</v>
      </c>
      <c r="C137" s="64">
        <v>170</v>
      </c>
      <c r="D137" s="53" t="s">
        <v>125</v>
      </c>
      <c r="E137" s="85" t="s">
        <v>256</v>
      </c>
      <c r="F137" s="75"/>
    </row>
    <row r="138" spans="1:6" ht="15">
      <c r="A138">
        <v>26</v>
      </c>
      <c r="B138" s="65" t="s">
        <v>243</v>
      </c>
      <c r="C138" s="64">
        <v>900</v>
      </c>
      <c r="D138" s="53" t="s">
        <v>125</v>
      </c>
      <c r="E138" s="85" t="s">
        <v>257</v>
      </c>
      <c r="F138" s="75"/>
    </row>
    <row r="139" spans="1:6" ht="15">
      <c r="A139">
        <v>27</v>
      </c>
      <c r="B139" s="65" t="s">
        <v>244</v>
      </c>
      <c r="C139" s="64">
        <v>1200</v>
      </c>
      <c r="D139" s="53" t="s">
        <v>125</v>
      </c>
      <c r="E139" s="85" t="s">
        <v>258</v>
      </c>
      <c r="F139" s="75"/>
    </row>
    <row r="140" spans="1:6" ht="15">
      <c r="A140">
        <v>28</v>
      </c>
      <c r="B140" s="65" t="s">
        <v>245</v>
      </c>
      <c r="C140" s="64">
        <v>800</v>
      </c>
      <c r="D140" s="53" t="s">
        <v>125</v>
      </c>
      <c r="E140" s="85" t="s">
        <v>259</v>
      </c>
      <c r="F140" s="75"/>
    </row>
    <row r="141" spans="1:6" ht="15">
      <c r="A141">
        <v>29</v>
      </c>
      <c r="B141" s="65" t="s">
        <v>246</v>
      </c>
      <c r="C141" s="64">
        <v>1100</v>
      </c>
      <c r="D141" s="53" t="s">
        <v>125</v>
      </c>
      <c r="E141" s="85" t="s">
        <v>260</v>
      </c>
      <c r="F141" s="75"/>
    </row>
    <row r="142" spans="1:6" ht="15">
      <c r="A142">
        <v>30</v>
      </c>
      <c r="B142" s="65" t="s">
        <v>261</v>
      </c>
      <c r="C142" s="64">
        <v>5</v>
      </c>
      <c r="D142" s="53" t="s">
        <v>272</v>
      </c>
      <c r="E142" s="85" t="s">
        <v>273</v>
      </c>
      <c r="F142" s="75"/>
    </row>
    <row r="143" spans="1:6" ht="15">
      <c r="A143">
        <v>31</v>
      </c>
      <c r="B143" s="65" t="s">
        <v>262</v>
      </c>
      <c r="C143" s="64">
        <v>35</v>
      </c>
      <c r="D143" s="53" t="s">
        <v>272</v>
      </c>
      <c r="E143" s="85" t="s">
        <v>274</v>
      </c>
      <c r="F143" s="75"/>
    </row>
    <row r="144" spans="1:6" ht="15">
      <c r="A144">
        <v>32</v>
      </c>
      <c r="B144" s="65" t="s">
        <v>263</v>
      </c>
      <c r="C144" s="64">
        <v>6</v>
      </c>
      <c r="D144" s="53" t="s">
        <v>272</v>
      </c>
      <c r="E144" s="85" t="s">
        <v>275</v>
      </c>
      <c r="F144" s="75"/>
    </row>
    <row r="145" spans="1:6" ht="15">
      <c r="A145">
        <v>33</v>
      </c>
      <c r="B145" s="65" t="s">
        <v>264</v>
      </c>
      <c r="C145" s="64">
        <v>2000</v>
      </c>
      <c r="D145" s="53" t="s">
        <v>125</v>
      </c>
      <c r="E145" s="85" t="s">
        <v>276</v>
      </c>
      <c r="F145" s="75"/>
    </row>
    <row r="146" spans="1:6" ht="15">
      <c r="A146">
        <v>34</v>
      </c>
      <c r="B146" s="65" t="s">
        <v>265</v>
      </c>
      <c r="C146" s="64">
        <v>2000</v>
      </c>
      <c r="D146" s="53" t="s">
        <v>125</v>
      </c>
      <c r="E146" s="85" t="s">
        <v>277</v>
      </c>
      <c r="F146" s="75"/>
    </row>
    <row r="147" spans="1:6" ht="15">
      <c r="A147">
        <v>35</v>
      </c>
      <c r="B147" s="65" t="s">
        <v>266</v>
      </c>
      <c r="C147" s="64">
        <v>1000</v>
      </c>
      <c r="D147" s="53" t="s">
        <v>125</v>
      </c>
      <c r="E147" s="85" t="s">
        <v>278</v>
      </c>
      <c r="F147" s="75"/>
    </row>
    <row r="148" spans="1:6" ht="15">
      <c r="A148">
        <v>36</v>
      </c>
      <c r="B148" s="65" t="s">
        <v>267</v>
      </c>
      <c r="C148" s="64">
        <v>1500</v>
      </c>
      <c r="D148" s="53" t="s">
        <v>125</v>
      </c>
      <c r="E148" s="85" t="s">
        <v>279</v>
      </c>
      <c r="F148" s="75"/>
    </row>
    <row r="149" spans="1:6" ht="15">
      <c r="A149">
        <v>37</v>
      </c>
      <c r="B149" s="65" t="s">
        <v>268</v>
      </c>
      <c r="C149" s="64">
        <v>900</v>
      </c>
      <c r="D149" s="53" t="s">
        <v>125</v>
      </c>
      <c r="E149" s="85" t="s">
        <v>280</v>
      </c>
      <c r="F149" s="75"/>
    </row>
    <row r="150" spans="1:6" ht="15">
      <c r="A150">
        <v>38</v>
      </c>
      <c r="B150" s="65" t="s">
        <v>269</v>
      </c>
      <c r="C150" s="64">
        <v>1</v>
      </c>
      <c r="D150" s="53" t="s">
        <v>62</v>
      </c>
      <c r="E150" s="85" t="s">
        <v>281</v>
      </c>
      <c r="F150" s="75"/>
    </row>
    <row r="151" spans="1:6" ht="15">
      <c r="A151">
        <v>39</v>
      </c>
      <c r="B151" s="65" t="s">
        <v>270</v>
      </c>
      <c r="C151" s="64">
        <v>0.75</v>
      </c>
      <c r="D151" s="53" t="s">
        <v>62</v>
      </c>
      <c r="E151" s="85" t="s">
        <v>282</v>
      </c>
      <c r="F151" s="75"/>
    </row>
    <row r="152" spans="1:6" ht="15">
      <c r="A152">
        <v>40</v>
      </c>
      <c r="B152" s="65" t="s">
        <v>271</v>
      </c>
      <c r="C152" s="64">
        <v>6</v>
      </c>
      <c r="D152" s="53" t="s">
        <v>62</v>
      </c>
      <c r="E152" s="85" t="s">
        <v>283</v>
      </c>
      <c r="F152" s="75"/>
    </row>
    <row r="153" spans="1:6" ht="15">
      <c r="A153">
        <v>41</v>
      </c>
      <c r="B153" s="62" t="s">
        <v>297</v>
      </c>
      <c r="C153" s="56">
        <v>4</v>
      </c>
      <c r="D153" s="53" t="s">
        <v>62</v>
      </c>
      <c r="E153" s="85" t="s">
        <v>284</v>
      </c>
      <c r="F153" s="75"/>
    </row>
    <row r="154" spans="1:6" ht="15">
      <c r="A154">
        <v>42</v>
      </c>
      <c r="B154" s="62" t="s">
        <v>723</v>
      </c>
      <c r="C154" s="56">
        <v>5</v>
      </c>
      <c r="D154" s="53" t="s">
        <v>62</v>
      </c>
      <c r="E154" s="85" t="s">
        <v>285</v>
      </c>
      <c r="F154" s="75"/>
    </row>
    <row r="155" spans="1:6" ht="15">
      <c r="A155">
        <v>43</v>
      </c>
      <c r="B155" s="62" t="s">
        <v>724</v>
      </c>
      <c r="C155" s="56">
        <v>7</v>
      </c>
      <c r="D155" s="53" t="s">
        <v>62</v>
      </c>
      <c r="E155" s="85" t="s">
        <v>725</v>
      </c>
      <c r="F155" s="75"/>
    </row>
    <row r="156" spans="1:6" ht="15">
      <c r="A156">
        <v>44</v>
      </c>
      <c r="B156" s="65" t="s">
        <v>298</v>
      </c>
      <c r="C156" s="56">
        <v>9</v>
      </c>
      <c r="D156" s="53" t="s">
        <v>62</v>
      </c>
      <c r="E156" s="85" t="s">
        <v>286</v>
      </c>
      <c r="F156" s="75"/>
    </row>
    <row r="157" spans="1:6" ht="15">
      <c r="A157">
        <v>45</v>
      </c>
      <c r="B157" s="62" t="s">
        <v>299</v>
      </c>
      <c r="C157" s="56">
        <v>5</v>
      </c>
      <c r="D157" s="53" t="s">
        <v>62</v>
      </c>
      <c r="E157" s="85" t="s">
        <v>287</v>
      </c>
      <c r="F157" s="75"/>
    </row>
    <row r="158" spans="1:6" ht="15">
      <c r="A158">
        <v>46</v>
      </c>
      <c r="B158" s="62" t="s">
        <v>300</v>
      </c>
      <c r="C158" s="56">
        <v>6</v>
      </c>
      <c r="D158" s="53" t="s">
        <v>62</v>
      </c>
      <c r="E158" s="85" t="s">
        <v>288</v>
      </c>
      <c r="F158" s="75"/>
    </row>
    <row r="159" spans="1:6" ht="15">
      <c r="A159">
        <v>47</v>
      </c>
      <c r="B159" s="62" t="s">
        <v>301</v>
      </c>
      <c r="C159" s="56">
        <v>1000</v>
      </c>
      <c r="D159" s="53" t="s">
        <v>125</v>
      </c>
      <c r="E159" s="85" t="s">
        <v>289</v>
      </c>
      <c r="F159" s="75"/>
    </row>
    <row r="160" spans="1:6" ht="15">
      <c r="A160">
        <v>48</v>
      </c>
      <c r="B160" s="62" t="s">
        <v>302</v>
      </c>
      <c r="C160" s="56">
        <v>1300</v>
      </c>
      <c r="D160" s="53" t="s">
        <v>125</v>
      </c>
      <c r="E160" s="85" t="s">
        <v>290</v>
      </c>
      <c r="F160" s="75"/>
    </row>
    <row r="161" spans="1:6" ht="15">
      <c r="A161">
        <v>49</v>
      </c>
      <c r="B161" s="62" t="s">
        <v>303</v>
      </c>
      <c r="C161" s="56">
        <v>1400</v>
      </c>
      <c r="D161" s="53" t="s">
        <v>125</v>
      </c>
      <c r="E161" s="85" t="s">
        <v>291</v>
      </c>
      <c r="F161" s="75"/>
    </row>
    <row r="162" spans="1:6" ht="15">
      <c r="A162">
        <v>50</v>
      </c>
      <c r="B162" s="62" t="s">
        <v>304</v>
      </c>
      <c r="C162" s="56">
        <v>1500</v>
      </c>
      <c r="D162" s="53" t="s">
        <v>125</v>
      </c>
      <c r="E162" s="85" t="s">
        <v>292</v>
      </c>
      <c r="F162" s="75"/>
    </row>
    <row r="163" spans="1:6" ht="15.75" customHeight="1">
      <c r="A163">
        <v>51</v>
      </c>
      <c r="B163" s="62" t="s">
        <v>305</v>
      </c>
      <c r="C163" s="56">
        <v>1850</v>
      </c>
      <c r="D163" s="53" t="s">
        <v>125</v>
      </c>
      <c r="E163" s="85" t="s">
        <v>293</v>
      </c>
      <c r="F163" s="75"/>
    </row>
    <row r="164" spans="1:6" ht="15.75" customHeight="1">
      <c r="A164">
        <v>52</v>
      </c>
      <c r="B164" s="62" t="s">
        <v>306</v>
      </c>
      <c r="C164" s="56">
        <v>2500</v>
      </c>
      <c r="D164" s="53" t="s">
        <v>125</v>
      </c>
      <c r="E164" s="85" t="s">
        <v>294</v>
      </c>
      <c r="F164" s="75"/>
    </row>
    <row r="165" spans="1:6" ht="15.75" customHeight="1">
      <c r="A165">
        <v>53</v>
      </c>
      <c r="B165" s="62" t="s">
        <v>726</v>
      </c>
      <c r="C165" s="56">
        <v>3200</v>
      </c>
      <c r="D165" s="53" t="s">
        <v>125</v>
      </c>
      <c r="E165" s="85" t="s">
        <v>727</v>
      </c>
      <c r="F165" s="75"/>
    </row>
    <row r="166" spans="1:6" ht="15.75" customHeight="1">
      <c r="A166">
        <v>54</v>
      </c>
      <c r="B166" s="62" t="s">
        <v>728</v>
      </c>
      <c r="C166" s="56">
        <v>4000</v>
      </c>
      <c r="D166" s="53" t="s">
        <v>125</v>
      </c>
      <c r="E166" s="85" t="s">
        <v>729</v>
      </c>
      <c r="F166" s="75"/>
    </row>
    <row r="167" spans="1:6" ht="15">
      <c r="A167">
        <v>55</v>
      </c>
      <c r="B167" s="62" t="s">
        <v>307</v>
      </c>
      <c r="C167" s="53">
        <v>2000</v>
      </c>
      <c r="D167" s="53" t="s">
        <v>125</v>
      </c>
      <c r="E167" s="85" t="s">
        <v>295</v>
      </c>
      <c r="F167" s="75"/>
    </row>
    <row r="168" spans="1:6" ht="15">
      <c r="A168">
        <v>56</v>
      </c>
      <c r="B168" s="62" t="s">
        <v>308</v>
      </c>
      <c r="C168" s="56">
        <v>175</v>
      </c>
      <c r="D168" s="53" t="s">
        <v>125</v>
      </c>
      <c r="E168" s="85" t="s">
        <v>296</v>
      </c>
      <c r="F168" s="75"/>
    </row>
    <row r="169" spans="1:6" ht="15">
      <c r="A169">
        <v>57</v>
      </c>
      <c r="B169" s="67" t="s">
        <v>561</v>
      </c>
      <c r="C169" s="53">
        <v>500</v>
      </c>
      <c r="D169" s="59" t="s">
        <v>125</v>
      </c>
      <c r="E169" s="85" t="s">
        <v>562</v>
      </c>
      <c r="F169" s="75"/>
    </row>
    <row r="170" spans="1:6" ht="15">
      <c r="A170">
        <v>58</v>
      </c>
      <c r="B170" s="67" t="s">
        <v>730</v>
      </c>
      <c r="C170" s="53">
        <v>3.5</v>
      </c>
      <c r="D170" s="53" t="s">
        <v>62</v>
      </c>
      <c r="E170" s="85" t="s">
        <v>731</v>
      </c>
      <c r="F170" s="75"/>
    </row>
    <row r="171" spans="1:6" ht="15">
      <c r="A171">
        <v>59</v>
      </c>
      <c r="B171" s="68"/>
      <c r="C171" s="53"/>
      <c r="D171" s="59"/>
      <c r="E171" s="85"/>
      <c r="F171" s="75"/>
    </row>
    <row r="172" spans="1:6" ht="15">
      <c r="A172">
        <v>60</v>
      </c>
      <c r="B172" s="68"/>
      <c r="C172" s="53"/>
      <c r="D172" s="59"/>
      <c r="E172" s="85"/>
      <c r="F172" s="75"/>
    </row>
    <row r="173" spans="1:6" ht="15">
      <c r="A173">
        <v>61</v>
      </c>
      <c r="B173" s="68"/>
      <c r="C173" s="53"/>
      <c r="D173" s="59"/>
      <c r="E173" s="85"/>
      <c r="F173" s="75"/>
    </row>
    <row r="174" spans="1:6" ht="15">
      <c r="A174">
        <v>62</v>
      </c>
      <c r="B174" s="68"/>
      <c r="C174" s="53"/>
      <c r="D174" s="59"/>
      <c r="E174" s="85"/>
      <c r="F174" s="75"/>
    </row>
    <row r="175" spans="2:6" ht="15">
      <c r="B175" s="80" t="s">
        <v>34</v>
      </c>
      <c r="C175" s="81" t="s">
        <v>0</v>
      </c>
      <c r="D175" s="81" t="s">
        <v>1</v>
      </c>
      <c r="E175" s="82" t="s">
        <v>37</v>
      </c>
      <c r="F175" s="75"/>
    </row>
    <row r="176" spans="1:6" ht="15">
      <c r="A176">
        <v>1</v>
      </c>
      <c r="B176" s="88" t="s">
        <v>7</v>
      </c>
      <c r="C176" s="89" t="s">
        <v>7</v>
      </c>
      <c r="D176" s="84" t="s">
        <v>7</v>
      </c>
      <c r="E176" s="85"/>
      <c r="F176" s="75"/>
    </row>
    <row r="177" spans="1:6" ht="15">
      <c r="A177">
        <v>2</v>
      </c>
      <c r="B177" s="63" t="s">
        <v>313</v>
      </c>
      <c r="C177" s="66">
        <v>157</v>
      </c>
      <c r="D177" s="51" t="s">
        <v>75</v>
      </c>
      <c r="E177" s="85" t="s">
        <v>321</v>
      </c>
      <c r="F177" s="75"/>
    </row>
    <row r="178" spans="1:6" ht="15">
      <c r="A178">
        <v>3</v>
      </c>
      <c r="B178" s="63" t="s">
        <v>310</v>
      </c>
      <c r="C178" s="64">
        <v>162</v>
      </c>
      <c r="D178" s="51" t="s">
        <v>75</v>
      </c>
      <c r="E178" s="85" t="s">
        <v>322</v>
      </c>
      <c r="F178" s="75"/>
    </row>
    <row r="179" spans="1:6" ht="15">
      <c r="A179">
        <v>4</v>
      </c>
      <c r="B179" s="62" t="s">
        <v>311</v>
      </c>
      <c r="C179" s="56">
        <v>120</v>
      </c>
      <c r="D179" s="51" t="s">
        <v>75</v>
      </c>
      <c r="E179" s="85" t="s">
        <v>323</v>
      </c>
      <c r="F179" s="75"/>
    </row>
    <row r="180" spans="1:6" ht="15">
      <c r="A180">
        <v>5</v>
      </c>
      <c r="B180" s="62" t="s">
        <v>309</v>
      </c>
      <c r="C180" s="56">
        <v>158</v>
      </c>
      <c r="D180" s="51" t="s">
        <v>75</v>
      </c>
      <c r="E180" s="85" t="s">
        <v>324</v>
      </c>
      <c r="F180" s="75"/>
    </row>
    <row r="181" spans="1:6" ht="15">
      <c r="A181">
        <v>6</v>
      </c>
      <c r="B181" s="62" t="s">
        <v>312</v>
      </c>
      <c r="C181" s="56">
        <v>153</v>
      </c>
      <c r="D181" s="51" t="s">
        <v>75</v>
      </c>
      <c r="E181" s="85" t="s">
        <v>325</v>
      </c>
      <c r="F181" s="75"/>
    </row>
    <row r="182" spans="1:6" ht="15">
      <c r="A182">
        <v>7</v>
      </c>
      <c r="B182" s="62" t="s">
        <v>314</v>
      </c>
      <c r="C182" s="56">
        <v>163</v>
      </c>
      <c r="D182" s="51" t="s">
        <v>75</v>
      </c>
      <c r="E182" s="85" t="s">
        <v>326</v>
      </c>
      <c r="F182" s="75"/>
    </row>
    <row r="183" spans="1:6" ht="15">
      <c r="A183">
        <v>8</v>
      </c>
      <c r="B183" s="62" t="s">
        <v>315</v>
      </c>
      <c r="C183" s="56">
        <v>158</v>
      </c>
      <c r="D183" s="51" t="s">
        <v>75</v>
      </c>
      <c r="E183" s="85" t="s">
        <v>327</v>
      </c>
      <c r="F183" s="75"/>
    </row>
    <row r="184" spans="1:6" ht="15">
      <c r="A184">
        <v>9</v>
      </c>
      <c r="B184" s="62" t="s">
        <v>316</v>
      </c>
      <c r="C184" s="56">
        <v>192</v>
      </c>
      <c r="D184" s="51" t="s">
        <v>75</v>
      </c>
      <c r="E184" s="85" t="s">
        <v>328</v>
      </c>
      <c r="F184" s="75"/>
    </row>
    <row r="185" spans="1:6" ht="15">
      <c r="A185">
        <v>10</v>
      </c>
      <c r="B185" s="62" t="s">
        <v>317</v>
      </c>
      <c r="C185" s="56">
        <v>180</v>
      </c>
      <c r="D185" s="51" t="s">
        <v>75</v>
      </c>
      <c r="E185" s="85" t="s">
        <v>329</v>
      </c>
      <c r="F185" s="75"/>
    </row>
    <row r="186" spans="1:6" ht="15">
      <c r="A186">
        <v>11</v>
      </c>
      <c r="B186" s="62" t="s">
        <v>318</v>
      </c>
      <c r="C186" s="56">
        <v>204</v>
      </c>
      <c r="D186" s="51" t="s">
        <v>75</v>
      </c>
      <c r="E186" s="85" t="s">
        <v>330</v>
      </c>
      <c r="F186" s="75"/>
    </row>
    <row r="187" spans="1:6" ht="15">
      <c r="A187">
        <v>12</v>
      </c>
      <c r="B187" s="62" t="s">
        <v>319</v>
      </c>
      <c r="C187" s="56">
        <v>128</v>
      </c>
      <c r="D187" s="51" t="s">
        <v>75</v>
      </c>
      <c r="E187" s="85" t="s">
        <v>331</v>
      </c>
      <c r="F187" s="75"/>
    </row>
    <row r="188" spans="1:6" ht="15">
      <c r="A188">
        <v>13</v>
      </c>
      <c r="B188" s="62" t="s">
        <v>320</v>
      </c>
      <c r="C188" s="56">
        <v>160</v>
      </c>
      <c r="D188" s="51" t="s">
        <v>75</v>
      </c>
      <c r="E188" s="85" t="s">
        <v>332</v>
      </c>
      <c r="F188" s="75"/>
    </row>
    <row r="189" spans="1:6" ht="15">
      <c r="A189">
        <v>14</v>
      </c>
      <c r="B189" s="62"/>
      <c r="C189" s="56"/>
      <c r="D189" s="51"/>
      <c r="E189" s="85"/>
      <c r="F189" s="75"/>
    </row>
    <row r="190" spans="1:6" ht="15">
      <c r="A190">
        <v>15</v>
      </c>
      <c r="B190" s="62"/>
      <c r="C190" s="56"/>
      <c r="D190" s="51"/>
      <c r="E190" s="85"/>
      <c r="F190" s="75"/>
    </row>
    <row r="191" spans="1:6" ht="15">
      <c r="A191">
        <v>16</v>
      </c>
      <c r="B191" s="62"/>
      <c r="C191" s="56"/>
      <c r="D191" s="51"/>
      <c r="E191" s="85"/>
      <c r="F191" s="75"/>
    </row>
    <row r="192" spans="1:6" ht="15">
      <c r="A192">
        <v>17</v>
      </c>
      <c r="B192" s="62"/>
      <c r="C192" s="56"/>
      <c r="D192" s="51"/>
      <c r="E192" s="85"/>
      <c r="F192" s="75"/>
    </row>
    <row r="193" spans="1:6" ht="15">
      <c r="A193">
        <v>18</v>
      </c>
      <c r="B193" s="62"/>
      <c r="C193" s="56"/>
      <c r="D193" s="51"/>
      <c r="E193" s="85"/>
      <c r="F193" s="75"/>
    </row>
    <row r="194" spans="2:6" ht="15">
      <c r="B194" s="80" t="s">
        <v>53</v>
      </c>
      <c r="C194" s="81" t="s">
        <v>0</v>
      </c>
      <c r="D194" s="81" t="s">
        <v>1</v>
      </c>
      <c r="E194" s="82" t="s">
        <v>37</v>
      </c>
      <c r="F194" s="75"/>
    </row>
    <row r="195" spans="1:6" ht="15">
      <c r="A195">
        <v>1</v>
      </c>
      <c r="B195" s="88" t="s">
        <v>7</v>
      </c>
      <c r="C195" s="89" t="s">
        <v>7</v>
      </c>
      <c r="D195" s="84" t="s">
        <v>7</v>
      </c>
      <c r="E195" s="85"/>
      <c r="F195" s="75"/>
    </row>
    <row r="196" spans="1:6" ht="15">
      <c r="A196">
        <v>2</v>
      </c>
      <c r="B196" s="62" t="s">
        <v>333</v>
      </c>
      <c r="C196" s="53">
        <v>120</v>
      </c>
      <c r="D196" s="51" t="s">
        <v>75</v>
      </c>
      <c r="E196" s="85" t="s">
        <v>342</v>
      </c>
      <c r="F196" s="75"/>
    </row>
    <row r="197" spans="1:6" ht="15">
      <c r="A197">
        <v>3</v>
      </c>
      <c r="B197" s="62" t="s">
        <v>334</v>
      </c>
      <c r="C197" s="53">
        <v>63</v>
      </c>
      <c r="D197" s="51" t="s">
        <v>75</v>
      </c>
      <c r="E197" s="85" t="s">
        <v>343</v>
      </c>
      <c r="F197" s="75"/>
    </row>
    <row r="198" spans="1:6" ht="15">
      <c r="A198">
        <v>4</v>
      </c>
      <c r="B198" s="62" t="s">
        <v>335</v>
      </c>
      <c r="C198" s="53">
        <v>45</v>
      </c>
      <c r="D198" s="51" t="s">
        <v>75</v>
      </c>
      <c r="E198" s="85" t="s">
        <v>344</v>
      </c>
      <c r="F198" s="75"/>
    </row>
    <row r="199" spans="1:6" ht="15">
      <c r="A199">
        <v>5</v>
      </c>
      <c r="B199" s="62" t="s">
        <v>336</v>
      </c>
      <c r="C199" s="53">
        <v>42</v>
      </c>
      <c r="D199" s="51" t="s">
        <v>75</v>
      </c>
      <c r="E199" s="85" t="s">
        <v>345</v>
      </c>
      <c r="F199" s="75"/>
    </row>
    <row r="200" spans="1:6" ht="15">
      <c r="A200">
        <v>6</v>
      </c>
      <c r="B200" s="62" t="s">
        <v>732</v>
      </c>
      <c r="C200" s="53">
        <v>24</v>
      </c>
      <c r="D200" s="51" t="s">
        <v>75</v>
      </c>
      <c r="E200" s="85" t="s">
        <v>745</v>
      </c>
      <c r="F200" s="75"/>
    </row>
    <row r="201" spans="1:6" ht="15">
      <c r="A201">
        <v>7</v>
      </c>
      <c r="B201" s="62" t="s">
        <v>337</v>
      </c>
      <c r="C201" s="53">
        <v>92</v>
      </c>
      <c r="D201" s="51" t="s">
        <v>75</v>
      </c>
      <c r="E201" s="85" t="s">
        <v>346</v>
      </c>
      <c r="F201" s="75"/>
    </row>
    <row r="202" spans="1:6" ht="15">
      <c r="A202">
        <v>8</v>
      </c>
      <c r="B202" s="62" t="s">
        <v>736</v>
      </c>
      <c r="C202" s="53">
        <v>74</v>
      </c>
      <c r="D202" s="51" t="s">
        <v>75</v>
      </c>
      <c r="E202" s="85" t="s">
        <v>746</v>
      </c>
      <c r="F202" s="75"/>
    </row>
    <row r="203" spans="1:6" ht="15">
      <c r="A203">
        <v>9</v>
      </c>
      <c r="B203" s="62" t="s">
        <v>733</v>
      </c>
      <c r="C203" s="53">
        <v>60</v>
      </c>
      <c r="D203" s="51" t="s">
        <v>75</v>
      </c>
      <c r="E203" s="85" t="s">
        <v>446</v>
      </c>
      <c r="F203" s="75"/>
    </row>
    <row r="204" spans="1:6" ht="15">
      <c r="A204">
        <v>10</v>
      </c>
      <c r="B204" s="62" t="s">
        <v>734</v>
      </c>
      <c r="C204" s="53">
        <v>42</v>
      </c>
      <c r="D204" s="51" t="s">
        <v>75</v>
      </c>
      <c r="E204" s="85" t="s">
        <v>735</v>
      </c>
      <c r="F204" s="75"/>
    </row>
    <row r="205" spans="1:6" ht="15">
      <c r="A205">
        <v>11</v>
      </c>
      <c r="B205" s="62" t="s">
        <v>338</v>
      </c>
      <c r="C205" s="53">
        <v>63</v>
      </c>
      <c r="D205" s="51" t="s">
        <v>75</v>
      </c>
      <c r="E205" s="85" t="s">
        <v>347</v>
      </c>
      <c r="F205" s="75"/>
    </row>
    <row r="206" spans="1:6" ht="15">
      <c r="A206">
        <v>12</v>
      </c>
      <c r="B206" s="158" t="s">
        <v>664</v>
      </c>
      <c r="C206" s="160">
        <v>45</v>
      </c>
      <c r="D206" s="159" t="s">
        <v>75</v>
      </c>
      <c r="E206" t="s">
        <v>672</v>
      </c>
      <c r="F206" s="75"/>
    </row>
    <row r="207" spans="1:6" ht="15">
      <c r="A207">
        <v>13</v>
      </c>
      <c r="B207" s="63" t="s">
        <v>339</v>
      </c>
      <c r="C207" s="51">
        <v>61</v>
      </c>
      <c r="D207" s="51" t="s">
        <v>75</v>
      </c>
      <c r="E207" s="85" t="s">
        <v>348</v>
      </c>
      <c r="F207" s="75"/>
    </row>
    <row r="208" spans="1:6" ht="15">
      <c r="A208">
        <v>14</v>
      </c>
      <c r="B208" s="62" t="s">
        <v>340</v>
      </c>
      <c r="C208" s="53">
        <v>43</v>
      </c>
      <c r="D208" s="51" t="s">
        <v>75</v>
      </c>
      <c r="E208" s="85" t="s">
        <v>349</v>
      </c>
      <c r="F208" s="75"/>
    </row>
    <row r="209" spans="1:6" ht="15">
      <c r="A209">
        <v>15</v>
      </c>
      <c r="B209" s="62" t="s">
        <v>739</v>
      </c>
      <c r="C209" s="53">
        <v>61</v>
      </c>
      <c r="D209" s="51" t="s">
        <v>75</v>
      </c>
      <c r="E209" s="85" t="s">
        <v>747</v>
      </c>
      <c r="F209" s="75"/>
    </row>
    <row r="210" spans="1:6" ht="15">
      <c r="A210">
        <v>16</v>
      </c>
      <c r="B210" s="62" t="s">
        <v>737</v>
      </c>
      <c r="C210" s="53">
        <v>43</v>
      </c>
      <c r="D210" s="51" t="s">
        <v>75</v>
      </c>
      <c r="E210" s="85" t="s">
        <v>350</v>
      </c>
      <c r="F210" s="75"/>
    </row>
    <row r="211" spans="1:6" ht="15">
      <c r="A211">
        <v>17</v>
      </c>
      <c r="B211" s="62" t="s">
        <v>738</v>
      </c>
      <c r="C211" s="53">
        <v>73</v>
      </c>
      <c r="D211" s="51" t="s">
        <v>75</v>
      </c>
      <c r="E211" s="85" t="s">
        <v>351</v>
      </c>
      <c r="F211" s="75"/>
    </row>
    <row r="212" spans="1:6" ht="15">
      <c r="A212">
        <v>18</v>
      </c>
      <c r="B212" s="62" t="s">
        <v>740</v>
      </c>
      <c r="C212" s="53">
        <v>55</v>
      </c>
      <c r="D212" s="51" t="s">
        <v>75</v>
      </c>
      <c r="E212" s="85" t="s">
        <v>673</v>
      </c>
      <c r="F212" s="75"/>
    </row>
    <row r="213" spans="1:6" ht="15">
      <c r="A213">
        <v>19</v>
      </c>
      <c r="B213" s="158" t="s">
        <v>665</v>
      </c>
      <c r="C213" s="160">
        <v>130</v>
      </c>
      <c r="D213" s="159" t="s">
        <v>75</v>
      </c>
      <c r="E213" s="85" t="s">
        <v>352</v>
      </c>
      <c r="F213" s="75"/>
    </row>
    <row r="214" spans="1:6" ht="15">
      <c r="A214">
        <v>20</v>
      </c>
      <c r="B214" s="158" t="s">
        <v>666</v>
      </c>
      <c r="C214" s="160">
        <v>112</v>
      </c>
      <c r="D214" s="159" t="s">
        <v>75</v>
      </c>
      <c r="E214" s="85" t="s">
        <v>667</v>
      </c>
      <c r="F214" s="75"/>
    </row>
    <row r="215" spans="1:6" ht="15">
      <c r="A215">
        <v>21</v>
      </c>
      <c r="B215" s="158" t="s">
        <v>743</v>
      </c>
      <c r="C215" s="160">
        <v>142</v>
      </c>
      <c r="D215" s="159" t="s">
        <v>75</v>
      </c>
      <c r="E215" t="s">
        <v>742</v>
      </c>
      <c r="F215" s="75"/>
    </row>
    <row r="216" spans="1:6" ht="15">
      <c r="A216">
        <v>22</v>
      </c>
      <c r="B216" s="158" t="s">
        <v>741</v>
      </c>
      <c r="C216" s="174">
        <v>124</v>
      </c>
      <c r="D216" s="175" t="s">
        <v>75</v>
      </c>
      <c r="E216" t="s">
        <v>744</v>
      </c>
      <c r="F216" s="75"/>
    </row>
    <row r="217" spans="1:6" ht="15">
      <c r="A217">
        <v>23</v>
      </c>
      <c r="B217" s="63" t="s">
        <v>844</v>
      </c>
      <c r="C217" s="51">
        <v>55</v>
      </c>
      <c r="D217" s="51" t="s">
        <v>75</v>
      </c>
      <c r="E217" t="s">
        <v>673</v>
      </c>
      <c r="F217" s="75"/>
    </row>
    <row r="218" spans="1:6" ht="15">
      <c r="A218">
        <v>24</v>
      </c>
      <c r="B218" s="62" t="s">
        <v>341</v>
      </c>
      <c r="C218" s="53">
        <v>73</v>
      </c>
      <c r="D218" s="51" t="s">
        <v>75</v>
      </c>
      <c r="E218" s="85" t="s">
        <v>353</v>
      </c>
      <c r="F218" s="75"/>
    </row>
    <row r="219" spans="1:6" ht="15">
      <c r="A219">
        <v>25</v>
      </c>
      <c r="B219" s="158" t="s">
        <v>668</v>
      </c>
      <c r="C219" s="160">
        <v>55</v>
      </c>
      <c r="D219" s="159" t="s">
        <v>75</v>
      </c>
      <c r="E219" s="85" t="s">
        <v>669</v>
      </c>
      <c r="F219" s="75"/>
    </row>
    <row r="220" spans="1:6" ht="15">
      <c r="A220">
        <v>26</v>
      </c>
      <c r="B220" s="63" t="s">
        <v>748</v>
      </c>
      <c r="C220" s="51">
        <v>125</v>
      </c>
      <c r="D220" s="51" t="s">
        <v>75</v>
      </c>
      <c r="E220" t="s">
        <v>749</v>
      </c>
      <c r="F220" s="75"/>
    </row>
    <row r="221" spans="1:6" ht="15">
      <c r="A221">
        <v>27</v>
      </c>
      <c r="B221" s="62" t="s">
        <v>750</v>
      </c>
      <c r="C221" s="53">
        <v>120</v>
      </c>
      <c r="D221" s="51" t="s">
        <v>75</v>
      </c>
      <c r="E221" s="85" t="s">
        <v>354</v>
      </c>
      <c r="F221" s="75"/>
    </row>
    <row r="222" spans="1:6" ht="15">
      <c r="A222">
        <v>28</v>
      </c>
      <c r="B222" s="62" t="s">
        <v>360</v>
      </c>
      <c r="C222" s="53">
        <v>155</v>
      </c>
      <c r="D222" s="51" t="s">
        <v>75</v>
      </c>
      <c r="E222" s="85" t="s">
        <v>361</v>
      </c>
      <c r="F222" s="75"/>
    </row>
    <row r="223" spans="1:6" ht="15">
      <c r="A223">
        <v>29</v>
      </c>
      <c r="B223" s="62" t="s">
        <v>355</v>
      </c>
      <c r="C223" s="53">
        <v>230</v>
      </c>
      <c r="D223" s="51" t="s">
        <v>75</v>
      </c>
      <c r="E223" s="85" t="s">
        <v>201</v>
      </c>
      <c r="F223" s="75"/>
    </row>
    <row r="224" spans="1:6" ht="15">
      <c r="A224">
        <v>30</v>
      </c>
      <c r="B224" s="62" t="s">
        <v>356</v>
      </c>
      <c r="C224" s="53">
        <v>98</v>
      </c>
      <c r="D224" s="51" t="s">
        <v>75</v>
      </c>
      <c r="E224" s="85" t="s">
        <v>358</v>
      </c>
      <c r="F224" s="75"/>
    </row>
    <row r="225" spans="1:6" ht="15">
      <c r="A225">
        <v>31</v>
      </c>
      <c r="B225" s="62" t="s">
        <v>357</v>
      </c>
      <c r="C225" s="53">
        <v>95</v>
      </c>
      <c r="D225" s="51" t="s">
        <v>75</v>
      </c>
      <c r="E225" s="85" t="s">
        <v>359</v>
      </c>
      <c r="F225" s="75"/>
    </row>
    <row r="226" spans="1:6" ht="15">
      <c r="A226">
        <v>32</v>
      </c>
      <c r="B226" s="62" t="s">
        <v>487</v>
      </c>
      <c r="C226" s="53">
        <v>46</v>
      </c>
      <c r="D226" s="51" t="s">
        <v>75</v>
      </c>
      <c r="E226" s="85" t="s">
        <v>488</v>
      </c>
      <c r="F226" s="75"/>
    </row>
    <row r="227" spans="1:6" ht="15">
      <c r="A227">
        <v>33</v>
      </c>
      <c r="B227" s="158" t="s">
        <v>670</v>
      </c>
      <c r="C227" s="160">
        <v>28</v>
      </c>
      <c r="D227" s="159" t="s">
        <v>75</v>
      </c>
      <c r="E227" s="85" t="s">
        <v>671</v>
      </c>
      <c r="F227" s="75"/>
    </row>
    <row r="228" spans="1:6" ht="15">
      <c r="A228">
        <v>34</v>
      </c>
      <c r="B228" s="63" t="s">
        <v>489</v>
      </c>
      <c r="C228" s="51">
        <v>58</v>
      </c>
      <c r="D228" s="51" t="s">
        <v>75</v>
      </c>
      <c r="E228" t="s">
        <v>490</v>
      </c>
      <c r="F228" s="75"/>
    </row>
    <row r="229" spans="1:6" ht="15">
      <c r="A229">
        <v>35</v>
      </c>
      <c r="B229" s="63" t="s">
        <v>751</v>
      </c>
      <c r="C229" s="51">
        <v>40</v>
      </c>
      <c r="D229" s="51" t="s">
        <v>75</v>
      </c>
      <c r="E229" t="s">
        <v>752</v>
      </c>
      <c r="F229" s="75"/>
    </row>
    <row r="230" spans="1:6" ht="15">
      <c r="A230">
        <v>36</v>
      </c>
      <c r="B230" s="62" t="s">
        <v>754</v>
      </c>
      <c r="C230" s="53">
        <v>63</v>
      </c>
      <c r="D230" s="51" t="s">
        <v>75</v>
      </c>
      <c r="E230" s="85" t="s">
        <v>755</v>
      </c>
      <c r="F230" s="75"/>
    </row>
    <row r="231" spans="1:6" ht="15">
      <c r="A231">
        <v>37</v>
      </c>
      <c r="B231" s="62" t="s">
        <v>756</v>
      </c>
      <c r="C231" s="53">
        <v>45</v>
      </c>
      <c r="D231" s="51" t="s">
        <v>75</v>
      </c>
      <c r="E231" s="85" t="s">
        <v>753</v>
      </c>
      <c r="F231" s="75"/>
    </row>
    <row r="232" spans="1:6" ht="15">
      <c r="A232">
        <v>38</v>
      </c>
      <c r="B232" s="62" t="s">
        <v>757</v>
      </c>
      <c r="C232" s="53">
        <v>59</v>
      </c>
      <c r="D232" s="51" t="s">
        <v>75</v>
      </c>
      <c r="E232" s="85" t="s">
        <v>492</v>
      </c>
      <c r="F232" s="75"/>
    </row>
    <row r="233" spans="1:6" ht="15">
      <c r="A233">
        <v>39</v>
      </c>
      <c r="B233" s="62" t="s">
        <v>758</v>
      </c>
      <c r="C233" s="53">
        <v>72</v>
      </c>
      <c r="D233" s="51" t="s">
        <v>75</v>
      </c>
      <c r="E233" s="85" t="s">
        <v>493</v>
      </c>
      <c r="F233" s="75"/>
    </row>
    <row r="234" spans="1:6" ht="15">
      <c r="A234">
        <v>40</v>
      </c>
      <c r="B234" s="62" t="s">
        <v>760</v>
      </c>
      <c r="C234" s="53">
        <v>117.5</v>
      </c>
      <c r="D234" s="51" t="s">
        <v>75</v>
      </c>
      <c r="E234" s="85" t="s">
        <v>494</v>
      </c>
      <c r="F234" s="75"/>
    </row>
    <row r="235" spans="1:6" ht="15">
      <c r="A235">
        <v>41</v>
      </c>
      <c r="B235" s="65" t="s">
        <v>759</v>
      </c>
      <c r="C235" s="64">
        <v>130.5</v>
      </c>
      <c r="D235" s="53" t="s">
        <v>75</v>
      </c>
      <c r="E235" s="85" t="s">
        <v>495</v>
      </c>
      <c r="F235" s="75"/>
    </row>
    <row r="236" spans="1:6" ht="15">
      <c r="A236">
        <v>42</v>
      </c>
      <c r="B236" s="62" t="s">
        <v>761</v>
      </c>
      <c r="C236" s="56">
        <v>44.5</v>
      </c>
      <c r="D236" s="53" t="s">
        <v>75</v>
      </c>
      <c r="E236" s="85" t="s">
        <v>491</v>
      </c>
      <c r="F236" s="75"/>
    </row>
    <row r="237" spans="1:6" ht="15">
      <c r="A237">
        <v>43</v>
      </c>
      <c r="B237" s="62" t="s">
        <v>762</v>
      </c>
      <c r="C237" s="56">
        <v>69.5</v>
      </c>
      <c r="D237" s="53" t="s">
        <v>75</v>
      </c>
      <c r="E237" s="85" t="s">
        <v>496</v>
      </c>
      <c r="F237" s="75"/>
    </row>
    <row r="238" spans="1:6" ht="15">
      <c r="A238">
        <v>44</v>
      </c>
      <c r="B238" s="62" t="s">
        <v>763</v>
      </c>
      <c r="C238" s="56">
        <v>98.5</v>
      </c>
      <c r="D238" s="53" t="s">
        <v>75</v>
      </c>
      <c r="E238" s="85" t="s">
        <v>764</v>
      </c>
      <c r="F238" s="75"/>
    </row>
    <row r="239" spans="1:6" ht="15">
      <c r="A239">
        <v>45</v>
      </c>
      <c r="B239" s="62" t="s">
        <v>765</v>
      </c>
      <c r="C239" s="56">
        <v>115</v>
      </c>
      <c r="D239" s="53" t="s">
        <v>75</v>
      </c>
      <c r="E239" s="85" t="s">
        <v>766</v>
      </c>
      <c r="F239" s="75"/>
    </row>
    <row r="240" spans="1:6" ht="15">
      <c r="A240">
        <v>46</v>
      </c>
      <c r="B240" s="62" t="s">
        <v>497</v>
      </c>
      <c r="C240" s="56">
        <v>25</v>
      </c>
      <c r="D240" s="53" t="s">
        <v>75</v>
      </c>
      <c r="E240" s="85" t="s">
        <v>498</v>
      </c>
      <c r="F240" s="75"/>
    </row>
    <row r="241" spans="1:6" ht="15">
      <c r="A241">
        <v>47</v>
      </c>
      <c r="B241" s="62" t="s">
        <v>499</v>
      </c>
      <c r="C241" s="53">
        <v>18</v>
      </c>
      <c r="D241" s="53" t="s">
        <v>75</v>
      </c>
      <c r="E241" s="85" t="s">
        <v>500</v>
      </c>
      <c r="F241" s="75"/>
    </row>
    <row r="242" spans="1:6" ht="15">
      <c r="A242">
        <v>48</v>
      </c>
      <c r="B242" s="62" t="s">
        <v>501</v>
      </c>
      <c r="C242" s="56">
        <v>22</v>
      </c>
      <c r="D242" s="53" t="s">
        <v>75</v>
      </c>
      <c r="E242" s="85" t="s">
        <v>502</v>
      </c>
      <c r="F242" s="75"/>
    </row>
    <row r="243" spans="1:6" ht="15">
      <c r="A243">
        <v>49</v>
      </c>
      <c r="B243" s="62" t="s">
        <v>767</v>
      </c>
      <c r="C243" s="53">
        <v>7</v>
      </c>
      <c r="D243" s="53" t="s">
        <v>75</v>
      </c>
      <c r="E243" s="85" t="s">
        <v>503</v>
      </c>
      <c r="F243" s="75"/>
    </row>
    <row r="244" spans="1:6" ht="15">
      <c r="A244">
        <v>50</v>
      </c>
      <c r="B244" s="62" t="s">
        <v>768</v>
      </c>
      <c r="C244" s="53">
        <v>15</v>
      </c>
      <c r="D244" s="53" t="s">
        <v>75</v>
      </c>
      <c r="E244" s="85" t="s">
        <v>769</v>
      </c>
      <c r="F244" s="75"/>
    </row>
    <row r="245" spans="1:6" ht="15">
      <c r="A245">
        <v>51</v>
      </c>
      <c r="B245" s="62" t="s">
        <v>785</v>
      </c>
      <c r="C245" s="53">
        <v>30</v>
      </c>
      <c r="D245" s="53" t="s">
        <v>75</v>
      </c>
      <c r="E245" s="85" t="s">
        <v>786</v>
      </c>
      <c r="F245" s="75"/>
    </row>
    <row r="246" spans="1:6" ht="15">
      <c r="A246">
        <v>52</v>
      </c>
      <c r="B246" s="62" t="s">
        <v>788</v>
      </c>
      <c r="C246" s="53">
        <v>37</v>
      </c>
      <c r="D246" s="53" t="s">
        <v>75</v>
      </c>
      <c r="E246" s="85" t="s">
        <v>787</v>
      </c>
      <c r="F246" s="75"/>
    </row>
    <row r="247" spans="1:6" ht="15">
      <c r="A247">
        <v>53</v>
      </c>
      <c r="B247" s="62" t="s">
        <v>795</v>
      </c>
      <c r="C247" s="53">
        <v>18</v>
      </c>
      <c r="D247" s="53" t="s">
        <v>75</v>
      </c>
      <c r="E247" s="85" t="s">
        <v>528</v>
      </c>
      <c r="F247" s="75"/>
    </row>
    <row r="248" spans="1:6" ht="15">
      <c r="A248">
        <v>54</v>
      </c>
      <c r="B248" s="62" t="s">
        <v>796</v>
      </c>
      <c r="C248" s="53">
        <v>21.5</v>
      </c>
      <c r="D248" s="53" t="s">
        <v>75</v>
      </c>
      <c r="E248" s="85" t="s">
        <v>531</v>
      </c>
      <c r="F248" s="75"/>
    </row>
    <row r="249" spans="1:6" ht="15">
      <c r="A249">
        <v>55</v>
      </c>
      <c r="B249" s="62" t="s">
        <v>797</v>
      </c>
      <c r="C249" s="53">
        <v>16</v>
      </c>
      <c r="D249" s="53" t="s">
        <v>75</v>
      </c>
      <c r="E249" s="85" t="s">
        <v>533</v>
      </c>
      <c r="F249" s="75"/>
    </row>
    <row r="250" spans="1:6" ht="15">
      <c r="A250">
        <v>56</v>
      </c>
      <c r="B250" s="62" t="s">
        <v>798</v>
      </c>
      <c r="C250" s="53">
        <v>15</v>
      </c>
      <c r="D250" s="53" t="s">
        <v>75</v>
      </c>
      <c r="E250" s="85" t="s">
        <v>799</v>
      </c>
      <c r="F250" s="75"/>
    </row>
    <row r="251" spans="1:6" ht="15">
      <c r="A251">
        <v>57</v>
      </c>
      <c r="B251" s="62" t="s">
        <v>800</v>
      </c>
      <c r="C251" s="53">
        <v>1.63</v>
      </c>
      <c r="D251" s="53" t="s">
        <v>11</v>
      </c>
      <c r="E251" s="85" t="s">
        <v>801</v>
      </c>
      <c r="F251" s="75"/>
    </row>
    <row r="252" spans="1:6" ht="15">
      <c r="A252">
        <v>58</v>
      </c>
      <c r="B252" s="62" t="s">
        <v>803</v>
      </c>
      <c r="C252" s="53">
        <v>3.08</v>
      </c>
      <c r="D252" s="53" t="s">
        <v>11</v>
      </c>
      <c r="E252" s="85" t="s">
        <v>802</v>
      </c>
      <c r="F252" s="75"/>
    </row>
    <row r="253" spans="1:6" ht="15">
      <c r="A253">
        <v>59</v>
      </c>
      <c r="B253" s="62" t="s">
        <v>805</v>
      </c>
      <c r="C253" s="53">
        <v>2.25</v>
      </c>
      <c r="D253" s="53" t="s">
        <v>11</v>
      </c>
      <c r="E253" s="85" t="s">
        <v>804</v>
      </c>
      <c r="F253" s="75"/>
    </row>
    <row r="254" spans="1:6" ht="15">
      <c r="A254">
        <v>60</v>
      </c>
      <c r="B254" s="62" t="s">
        <v>806</v>
      </c>
      <c r="C254" s="53">
        <v>1.22</v>
      </c>
      <c r="D254" s="53" t="s">
        <v>11</v>
      </c>
      <c r="E254" s="85" t="s">
        <v>807</v>
      </c>
      <c r="F254" s="75"/>
    </row>
    <row r="255" spans="1:6" ht="15">
      <c r="A255">
        <v>61</v>
      </c>
      <c r="B255" s="62" t="s">
        <v>811</v>
      </c>
      <c r="C255" s="53">
        <v>4</v>
      </c>
      <c r="D255" s="53" t="s">
        <v>11</v>
      </c>
      <c r="E255" s="85" t="s">
        <v>808</v>
      </c>
      <c r="F255" s="75"/>
    </row>
    <row r="256" spans="1:6" ht="15">
      <c r="A256">
        <v>62</v>
      </c>
      <c r="B256" s="62" t="s">
        <v>812</v>
      </c>
      <c r="C256" s="53">
        <v>1.04</v>
      </c>
      <c r="D256" s="53" t="s">
        <v>11</v>
      </c>
      <c r="E256" s="85" t="s">
        <v>809</v>
      </c>
      <c r="F256" s="75"/>
    </row>
    <row r="257" spans="1:6" ht="15">
      <c r="A257">
        <v>63</v>
      </c>
      <c r="B257" s="62" t="s">
        <v>813</v>
      </c>
      <c r="C257" s="53">
        <v>3.25</v>
      </c>
      <c r="D257" s="53" t="s">
        <v>11</v>
      </c>
      <c r="E257" s="85" t="s">
        <v>810</v>
      </c>
      <c r="F257" s="75"/>
    </row>
    <row r="258" spans="1:6" ht="15">
      <c r="A258">
        <v>64</v>
      </c>
      <c r="B258" s="62" t="s">
        <v>814</v>
      </c>
      <c r="C258" s="53">
        <v>2.25</v>
      </c>
      <c r="D258" s="53" t="s">
        <v>11</v>
      </c>
      <c r="E258" s="85" t="s">
        <v>818</v>
      </c>
      <c r="F258" s="75"/>
    </row>
    <row r="259" spans="1:6" ht="15">
      <c r="A259">
        <v>65</v>
      </c>
      <c r="B259" s="62" t="s">
        <v>815</v>
      </c>
      <c r="C259" s="53">
        <v>6</v>
      </c>
      <c r="D259" s="53" t="s">
        <v>11</v>
      </c>
      <c r="E259" s="85" t="s">
        <v>819</v>
      </c>
      <c r="F259" s="75"/>
    </row>
    <row r="260" spans="1:6" ht="15">
      <c r="A260">
        <v>66</v>
      </c>
      <c r="B260" s="62" t="s">
        <v>816</v>
      </c>
      <c r="C260" s="53">
        <v>5.8</v>
      </c>
      <c r="D260" s="53" t="s">
        <v>817</v>
      </c>
      <c r="E260" s="85" t="s">
        <v>820</v>
      </c>
      <c r="F260" s="75"/>
    </row>
    <row r="261" spans="1:6" ht="15">
      <c r="A261">
        <v>67</v>
      </c>
      <c r="B261" s="62" t="s">
        <v>832</v>
      </c>
      <c r="C261" s="53">
        <v>9.25</v>
      </c>
      <c r="D261" s="53" t="s">
        <v>817</v>
      </c>
      <c r="E261" s="85" t="s">
        <v>821</v>
      </c>
      <c r="F261" s="75"/>
    </row>
    <row r="262" spans="1:6" ht="15">
      <c r="A262">
        <v>68</v>
      </c>
      <c r="B262" s="62" t="s">
        <v>834</v>
      </c>
      <c r="C262" s="53">
        <v>9.7</v>
      </c>
      <c r="D262" s="53" t="s">
        <v>817</v>
      </c>
      <c r="E262" s="85" t="s">
        <v>822</v>
      </c>
      <c r="F262" s="75"/>
    </row>
    <row r="263" spans="1:6" ht="15">
      <c r="A263">
        <v>69</v>
      </c>
      <c r="B263" s="62" t="s">
        <v>835</v>
      </c>
      <c r="C263" s="53">
        <v>8.25</v>
      </c>
      <c r="D263" s="53" t="s">
        <v>817</v>
      </c>
      <c r="E263" s="85" t="s">
        <v>823</v>
      </c>
      <c r="F263" s="75"/>
    </row>
    <row r="264" spans="1:6" ht="15">
      <c r="A264">
        <v>70</v>
      </c>
      <c r="B264" s="62" t="s">
        <v>836</v>
      </c>
      <c r="C264" s="53">
        <v>12</v>
      </c>
      <c r="D264" s="53" t="s">
        <v>817</v>
      </c>
      <c r="E264" s="85" t="s">
        <v>824</v>
      </c>
      <c r="F264" s="75"/>
    </row>
    <row r="265" spans="1:6" ht="15">
      <c r="A265">
        <v>71</v>
      </c>
      <c r="B265" s="62" t="s">
        <v>837</v>
      </c>
      <c r="C265" s="53">
        <v>12</v>
      </c>
      <c r="D265" s="53" t="s">
        <v>817</v>
      </c>
      <c r="E265" s="85" t="s">
        <v>825</v>
      </c>
      <c r="F265" s="75"/>
    </row>
    <row r="266" spans="1:6" ht="15">
      <c r="A266">
        <v>72</v>
      </c>
      <c r="B266" s="62" t="s">
        <v>838</v>
      </c>
      <c r="C266" s="53">
        <v>4</v>
      </c>
      <c r="D266" s="53" t="s">
        <v>833</v>
      </c>
      <c r="E266" s="85" t="s">
        <v>826</v>
      </c>
      <c r="F266" s="75"/>
    </row>
    <row r="267" spans="1:6" ht="15">
      <c r="A267">
        <v>73</v>
      </c>
      <c r="B267" s="62" t="s">
        <v>839</v>
      </c>
      <c r="C267" s="53">
        <v>2.37</v>
      </c>
      <c r="D267" s="53" t="s">
        <v>833</v>
      </c>
      <c r="E267" s="85" t="s">
        <v>827</v>
      </c>
      <c r="F267" s="75"/>
    </row>
    <row r="268" spans="1:6" ht="15">
      <c r="A268">
        <v>74</v>
      </c>
      <c r="B268" s="62" t="s">
        <v>840</v>
      </c>
      <c r="C268" s="53">
        <v>0.64</v>
      </c>
      <c r="D268" s="53" t="s">
        <v>833</v>
      </c>
      <c r="E268" s="85" t="s">
        <v>828</v>
      </c>
      <c r="F268" s="75"/>
    </row>
    <row r="269" spans="1:6" ht="15">
      <c r="A269">
        <v>75</v>
      </c>
      <c r="B269" s="62" t="s">
        <v>841</v>
      </c>
      <c r="C269" s="53">
        <v>9</v>
      </c>
      <c r="D269" s="53" t="s">
        <v>833</v>
      </c>
      <c r="E269" s="85" t="s">
        <v>829</v>
      </c>
      <c r="F269" s="75"/>
    </row>
    <row r="270" spans="1:6" ht="15">
      <c r="A270">
        <v>76</v>
      </c>
      <c r="B270" s="62" t="s">
        <v>842</v>
      </c>
      <c r="C270" s="53">
        <v>6.75</v>
      </c>
      <c r="D270" s="53" t="s">
        <v>833</v>
      </c>
      <c r="E270" s="85" t="s">
        <v>830</v>
      </c>
      <c r="F270" s="75"/>
    </row>
    <row r="271" spans="1:6" ht="15">
      <c r="A271">
        <v>77</v>
      </c>
      <c r="B271" s="62" t="s">
        <v>843</v>
      </c>
      <c r="C271" s="53">
        <v>5.25</v>
      </c>
      <c r="D271" s="53" t="s">
        <v>833</v>
      </c>
      <c r="E271" s="85" t="s">
        <v>831</v>
      </c>
      <c r="F271" s="75"/>
    </row>
    <row r="272" spans="1:6" ht="15">
      <c r="A272">
        <v>78</v>
      </c>
      <c r="B272" s="62"/>
      <c r="C272" s="53"/>
      <c r="D272" s="53"/>
      <c r="E272" s="85"/>
      <c r="F272" s="75"/>
    </row>
    <row r="273" spans="1:6" ht="15">
      <c r="A273">
        <v>79</v>
      </c>
      <c r="B273" s="62"/>
      <c r="C273" s="53"/>
      <c r="D273" s="53"/>
      <c r="E273" s="85"/>
      <c r="F273" s="75"/>
    </row>
    <row r="274" spans="1:6" ht="15">
      <c r="A274" t="s">
        <v>7</v>
      </c>
      <c r="B274" s="80" t="s">
        <v>55</v>
      </c>
      <c r="C274" s="81" t="s">
        <v>0</v>
      </c>
      <c r="D274" s="81" t="s">
        <v>1</v>
      </c>
      <c r="E274" s="82" t="s">
        <v>37</v>
      </c>
      <c r="F274" s="75"/>
    </row>
    <row r="275" spans="1:6" ht="15">
      <c r="A275">
        <v>1</v>
      </c>
      <c r="B275" s="88" t="s">
        <v>7</v>
      </c>
      <c r="C275" s="89" t="s">
        <v>7</v>
      </c>
      <c r="D275" s="84" t="s">
        <v>7</v>
      </c>
      <c r="E275" s="85"/>
      <c r="F275" s="75"/>
    </row>
    <row r="276" spans="1:6" ht="15">
      <c r="A276">
        <v>2</v>
      </c>
      <c r="B276" s="63" t="s">
        <v>504</v>
      </c>
      <c r="C276" s="66">
        <v>0.35</v>
      </c>
      <c r="D276" s="51" t="s">
        <v>11</v>
      </c>
      <c r="E276" s="85" t="s">
        <v>506</v>
      </c>
      <c r="F276" s="75"/>
    </row>
    <row r="277" spans="1:6" ht="15">
      <c r="A277">
        <v>3</v>
      </c>
      <c r="B277" s="65" t="s">
        <v>505</v>
      </c>
      <c r="C277" s="64">
        <v>0.3</v>
      </c>
      <c r="D277" s="53" t="s">
        <v>11</v>
      </c>
      <c r="E277" s="85" t="s">
        <v>507</v>
      </c>
      <c r="F277" s="75"/>
    </row>
    <row r="278" spans="1:6" ht="15">
      <c r="A278">
        <v>4</v>
      </c>
      <c r="B278" s="62" t="s">
        <v>508</v>
      </c>
      <c r="C278" s="56">
        <v>0.16</v>
      </c>
      <c r="D278" s="53" t="s">
        <v>11</v>
      </c>
      <c r="E278" s="85" t="s">
        <v>509</v>
      </c>
      <c r="F278" s="75"/>
    </row>
    <row r="279" spans="1:6" ht="15">
      <c r="A279">
        <v>5</v>
      </c>
      <c r="B279" s="62" t="s">
        <v>510</v>
      </c>
      <c r="C279" s="56">
        <v>48.6</v>
      </c>
      <c r="D279" s="53" t="s">
        <v>75</v>
      </c>
      <c r="E279" s="85" t="s">
        <v>511</v>
      </c>
      <c r="F279" s="75"/>
    </row>
    <row r="280" spans="1:6" ht="15">
      <c r="A280">
        <v>6</v>
      </c>
      <c r="B280" s="62" t="s">
        <v>512</v>
      </c>
      <c r="C280" s="53">
        <v>27.6</v>
      </c>
      <c r="D280" s="53" t="s">
        <v>75</v>
      </c>
      <c r="E280" s="85" t="s">
        <v>513</v>
      </c>
      <c r="F280" s="75"/>
    </row>
    <row r="281" spans="1:6" ht="15">
      <c r="A281">
        <v>7</v>
      </c>
      <c r="B281" s="62" t="s">
        <v>514</v>
      </c>
      <c r="C281" s="53">
        <v>69.8</v>
      </c>
      <c r="D281" s="53" t="s">
        <v>75</v>
      </c>
      <c r="E281" s="85" t="s">
        <v>515</v>
      </c>
      <c r="F281" s="75"/>
    </row>
    <row r="282" spans="1:6" ht="15">
      <c r="A282">
        <v>8</v>
      </c>
      <c r="B282" s="67" t="s">
        <v>518</v>
      </c>
      <c r="C282" s="53">
        <v>57.8</v>
      </c>
      <c r="D282" s="59" t="s">
        <v>75</v>
      </c>
      <c r="E282" s="85" t="s">
        <v>517</v>
      </c>
      <c r="F282" s="75"/>
    </row>
    <row r="283" spans="1:6" ht="15">
      <c r="A283">
        <v>9</v>
      </c>
      <c r="B283" s="67" t="s">
        <v>516</v>
      </c>
      <c r="C283" s="53">
        <v>65.7</v>
      </c>
      <c r="D283" s="59" t="s">
        <v>75</v>
      </c>
      <c r="E283" s="85" t="s">
        <v>519</v>
      </c>
      <c r="F283" s="75"/>
    </row>
    <row r="284" spans="1:6" ht="15">
      <c r="A284">
        <v>10</v>
      </c>
      <c r="B284" s="67" t="s">
        <v>520</v>
      </c>
      <c r="C284" s="53">
        <v>15</v>
      </c>
      <c r="D284" s="59" t="s">
        <v>464</v>
      </c>
      <c r="E284" s="85" t="s">
        <v>521</v>
      </c>
      <c r="F284" s="75"/>
    </row>
    <row r="285" spans="1:6" ht="15">
      <c r="A285">
        <v>11</v>
      </c>
      <c r="B285" s="67" t="s">
        <v>522</v>
      </c>
      <c r="C285" s="53">
        <v>12</v>
      </c>
      <c r="D285" s="59" t="s">
        <v>464</v>
      </c>
      <c r="E285" s="85" t="s">
        <v>523</v>
      </c>
      <c r="F285" s="75"/>
    </row>
    <row r="286" spans="1:6" ht="15">
      <c r="A286">
        <v>12</v>
      </c>
      <c r="B286" s="67" t="s">
        <v>524</v>
      </c>
      <c r="C286" s="53">
        <v>24</v>
      </c>
      <c r="D286" s="59" t="s">
        <v>464</v>
      </c>
      <c r="E286" s="85" t="s">
        <v>525</v>
      </c>
      <c r="F286" s="75"/>
    </row>
    <row r="287" spans="1:6" ht="15">
      <c r="A287">
        <v>13</v>
      </c>
      <c r="B287" s="67" t="s">
        <v>789</v>
      </c>
      <c r="C287" s="53">
        <v>24</v>
      </c>
      <c r="D287" s="59" t="s">
        <v>75</v>
      </c>
      <c r="E287" s="85" t="s">
        <v>790</v>
      </c>
      <c r="F287" s="75"/>
    </row>
    <row r="288" spans="1:6" ht="15">
      <c r="A288">
        <v>14</v>
      </c>
      <c r="B288" s="67" t="s">
        <v>791</v>
      </c>
      <c r="C288" s="53">
        <v>48</v>
      </c>
      <c r="D288" s="59" t="s">
        <v>75</v>
      </c>
      <c r="E288" s="85" t="s">
        <v>792</v>
      </c>
      <c r="F288" s="75"/>
    </row>
    <row r="289" spans="1:6" ht="15">
      <c r="A289">
        <v>15</v>
      </c>
      <c r="B289" s="67" t="s">
        <v>793</v>
      </c>
      <c r="C289" s="53">
        <v>72</v>
      </c>
      <c r="D289" s="59" t="s">
        <v>75</v>
      </c>
      <c r="E289" s="85" t="s">
        <v>794</v>
      </c>
      <c r="F289" s="75"/>
    </row>
    <row r="290" spans="1:6" ht="15">
      <c r="A290">
        <v>16</v>
      </c>
      <c r="B290" s="67"/>
      <c r="C290" s="53"/>
      <c r="D290" s="59"/>
      <c r="E290" s="85"/>
      <c r="F290" s="75"/>
    </row>
    <row r="291" spans="1:6" ht="15">
      <c r="A291">
        <v>17</v>
      </c>
      <c r="B291" s="67"/>
      <c r="C291" s="53"/>
      <c r="D291" s="59"/>
      <c r="E291" s="85"/>
      <c r="F291" s="75"/>
    </row>
    <row r="292" spans="2:6" ht="15">
      <c r="B292" s="80" t="s">
        <v>56</v>
      </c>
      <c r="C292" s="81" t="s">
        <v>0</v>
      </c>
      <c r="D292" s="81" t="s">
        <v>1</v>
      </c>
      <c r="E292" s="82" t="s">
        <v>37</v>
      </c>
      <c r="F292" s="75"/>
    </row>
    <row r="293" spans="1:6" ht="15">
      <c r="A293">
        <v>1</v>
      </c>
      <c r="B293" s="88" t="s">
        <v>7</v>
      </c>
      <c r="C293" s="89" t="s">
        <v>7</v>
      </c>
      <c r="D293" s="84" t="s">
        <v>7</v>
      </c>
      <c r="E293" s="85"/>
      <c r="F293" s="75"/>
    </row>
    <row r="294" spans="1:6" ht="15">
      <c r="A294">
        <v>2</v>
      </c>
      <c r="B294" s="63" t="s">
        <v>534</v>
      </c>
      <c r="C294" s="66">
        <v>8.5</v>
      </c>
      <c r="D294" s="51" t="s">
        <v>459</v>
      </c>
      <c r="E294" s="85" t="s">
        <v>535</v>
      </c>
      <c r="F294" s="75"/>
    </row>
    <row r="295" spans="1:6" ht="15">
      <c r="A295">
        <v>3</v>
      </c>
      <c r="B295" s="65" t="s">
        <v>536</v>
      </c>
      <c r="C295" s="64">
        <v>7.5</v>
      </c>
      <c r="D295" s="53" t="s">
        <v>459</v>
      </c>
      <c r="E295" s="85" t="s">
        <v>537</v>
      </c>
      <c r="F295" s="75"/>
    </row>
    <row r="296" spans="1:6" ht="15">
      <c r="A296">
        <v>4</v>
      </c>
      <c r="B296" s="62" t="s">
        <v>538</v>
      </c>
      <c r="C296" s="56">
        <v>5.5</v>
      </c>
      <c r="D296" s="53" t="s">
        <v>459</v>
      </c>
      <c r="E296" s="85" t="s">
        <v>539</v>
      </c>
      <c r="F296" s="75"/>
    </row>
    <row r="297" spans="1:6" ht="15">
      <c r="A297">
        <v>5</v>
      </c>
      <c r="B297" s="62" t="s">
        <v>540</v>
      </c>
      <c r="C297" s="56">
        <v>100</v>
      </c>
      <c r="D297" s="53" t="s">
        <v>125</v>
      </c>
      <c r="E297" s="85" t="s">
        <v>541</v>
      </c>
      <c r="F297" s="75"/>
    </row>
    <row r="298" spans="1:6" ht="15">
      <c r="A298">
        <v>6</v>
      </c>
      <c r="B298" s="62" t="s">
        <v>542</v>
      </c>
      <c r="C298" s="53">
        <v>7.5</v>
      </c>
      <c r="D298" s="53" t="s">
        <v>459</v>
      </c>
      <c r="E298" s="85" t="s">
        <v>543</v>
      </c>
      <c r="F298" s="75"/>
    </row>
    <row r="299" spans="1:6" ht="15">
      <c r="A299">
        <v>7</v>
      </c>
      <c r="B299" s="62" t="s">
        <v>544</v>
      </c>
      <c r="C299" s="53">
        <v>3000</v>
      </c>
      <c r="D299" s="53" t="s">
        <v>125</v>
      </c>
      <c r="E299" s="85" t="s">
        <v>545</v>
      </c>
      <c r="F299" s="75"/>
    </row>
    <row r="300" spans="1:6" ht="15">
      <c r="A300">
        <v>8</v>
      </c>
      <c r="B300" s="67" t="s">
        <v>770</v>
      </c>
      <c r="C300" s="53">
        <v>3500</v>
      </c>
      <c r="D300" s="59" t="s">
        <v>125</v>
      </c>
      <c r="E300" s="85" t="s">
        <v>546</v>
      </c>
      <c r="F300" s="75"/>
    </row>
    <row r="301" spans="1:6" ht="15">
      <c r="A301">
        <v>9</v>
      </c>
      <c r="B301" s="67" t="s">
        <v>771</v>
      </c>
      <c r="C301" s="53">
        <v>4300</v>
      </c>
      <c r="D301" s="59" t="s">
        <v>125</v>
      </c>
      <c r="E301" s="85" t="s">
        <v>547</v>
      </c>
      <c r="F301" s="75"/>
    </row>
    <row r="302" spans="1:6" ht="15">
      <c r="A302">
        <v>10</v>
      </c>
      <c r="B302" s="67" t="s">
        <v>772</v>
      </c>
      <c r="C302" s="53">
        <v>5100</v>
      </c>
      <c r="D302" s="59" t="s">
        <v>125</v>
      </c>
      <c r="E302" s="85" t="s">
        <v>548</v>
      </c>
      <c r="F302" s="75"/>
    </row>
    <row r="303" spans="1:6" ht="15">
      <c r="A303">
        <v>11</v>
      </c>
      <c r="B303" s="67" t="s">
        <v>549</v>
      </c>
      <c r="C303" s="53">
        <v>700</v>
      </c>
      <c r="D303" s="59" t="s">
        <v>125</v>
      </c>
      <c r="E303" s="85" t="s">
        <v>550</v>
      </c>
      <c r="F303" s="75"/>
    </row>
    <row r="304" spans="1:6" ht="15">
      <c r="A304">
        <v>12</v>
      </c>
      <c r="B304" s="67" t="s">
        <v>551</v>
      </c>
      <c r="C304" s="53">
        <v>1300</v>
      </c>
      <c r="D304" s="59" t="s">
        <v>125</v>
      </c>
      <c r="E304" s="85" t="s">
        <v>552</v>
      </c>
      <c r="F304" s="75"/>
    </row>
    <row r="305" spans="1:6" ht="15">
      <c r="A305">
        <v>13</v>
      </c>
      <c r="B305" s="67" t="s">
        <v>773</v>
      </c>
      <c r="C305" s="53">
        <v>50</v>
      </c>
      <c r="D305" s="59" t="s">
        <v>75</v>
      </c>
      <c r="E305" s="85" t="s">
        <v>554</v>
      </c>
      <c r="F305" s="75"/>
    </row>
    <row r="306" spans="1:6" ht="15">
      <c r="A306">
        <v>14</v>
      </c>
      <c r="B306" s="67" t="s">
        <v>555</v>
      </c>
      <c r="C306" s="53">
        <v>5</v>
      </c>
      <c r="D306" s="59" t="s">
        <v>556</v>
      </c>
      <c r="E306" s="85" t="s">
        <v>557</v>
      </c>
      <c r="F306" s="75"/>
    </row>
    <row r="307" spans="1:6" ht="15">
      <c r="A307">
        <v>15</v>
      </c>
      <c r="B307" s="67" t="s">
        <v>558</v>
      </c>
      <c r="C307" s="53">
        <v>8</v>
      </c>
      <c r="D307" s="59" t="s">
        <v>559</v>
      </c>
      <c r="E307" s="85" t="s">
        <v>560</v>
      </c>
      <c r="F307" s="75"/>
    </row>
    <row r="308" spans="1:6" ht="15">
      <c r="A308">
        <v>16</v>
      </c>
      <c r="B308" s="67" t="s">
        <v>561</v>
      </c>
      <c r="C308" s="53">
        <v>500</v>
      </c>
      <c r="D308" s="59" t="s">
        <v>125</v>
      </c>
      <c r="E308" s="85" t="s">
        <v>562</v>
      </c>
      <c r="F308" s="75"/>
    </row>
    <row r="309" spans="1:6" ht="15">
      <c r="A309">
        <v>17</v>
      </c>
      <c r="B309" s="67" t="s">
        <v>565</v>
      </c>
      <c r="C309" s="53">
        <v>6</v>
      </c>
      <c r="D309" s="59" t="s">
        <v>459</v>
      </c>
      <c r="E309" s="85" t="s">
        <v>564</v>
      </c>
      <c r="F309" s="75"/>
    </row>
    <row r="310" spans="1:6" ht="15">
      <c r="A310">
        <v>18</v>
      </c>
      <c r="B310" s="67" t="s">
        <v>563</v>
      </c>
      <c r="C310" s="53">
        <v>6.5</v>
      </c>
      <c r="D310" s="59" t="s">
        <v>459</v>
      </c>
      <c r="E310" s="85" t="s">
        <v>566</v>
      </c>
      <c r="F310" s="75"/>
    </row>
    <row r="311" spans="1:6" ht="15">
      <c r="A311">
        <v>19</v>
      </c>
      <c r="B311" s="67" t="s">
        <v>567</v>
      </c>
      <c r="C311" s="53">
        <v>7.5</v>
      </c>
      <c r="D311" s="59" t="s">
        <v>459</v>
      </c>
      <c r="E311" s="85" t="s">
        <v>568</v>
      </c>
      <c r="F311" s="75"/>
    </row>
    <row r="312" spans="1:6" ht="15">
      <c r="A312">
        <v>20</v>
      </c>
      <c r="B312" s="67" t="s">
        <v>569</v>
      </c>
      <c r="C312" s="53">
        <v>5.5</v>
      </c>
      <c r="D312" s="59" t="s">
        <v>459</v>
      </c>
      <c r="E312" s="85" t="s">
        <v>570</v>
      </c>
      <c r="F312" s="75"/>
    </row>
    <row r="313" spans="1:6" ht="15">
      <c r="A313">
        <v>21</v>
      </c>
      <c r="B313" s="67" t="s">
        <v>571</v>
      </c>
      <c r="C313" s="53">
        <v>8.5</v>
      </c>
      <c r="D313" s="59" t="s">
        <v>459</v>
      </c>
      <c r="E313" s="85" t="s">
        <v>572</v>
      </c>
      <c r="F313" s="75"/>
    </row>
    <row r="314" spans="1:6" ht="15">
      <c r="A314">
        <v>22</v>
      </c>
      <c r="B314" s="67" t="s">
        <v>573</v>
      </c>
      <c r="C314" s="53">
        <v>6</v>
      </c>
      <c r="D314" s="59" t="s">
        <v>459</v>
      </c>
      <c r="E314" s="85" t="s">
        <v>574</v>
      </c>
      <c r="F314" s="75"/>
    </row>
    <row r="315" spans="1:6" ht="15">
      <c r="A315">
        <v>23</v>
      </c>
      <c r="B315" s="67" t="s">
        <v>575</v>
      </c>
      <c r="C315" s="53">
        <v>7.5</v>
      </c>
      <c r="D315" s="59" t="s">
        <v>459</v>
      </c>
      <c r="E315" s="85" t="s">
        <v>576</v>
      </c>
      <c r="F315" s="75"/>
    </row>
    <row r="316" spans="1:6" ht="15">
      <c r="A316">
        <v>24</v>
      </c>
      <c r="B316" s="67" t="s">
        <v>583</v>
      </c>
      <c r="C316" s="53">
        <v>13000</v>
      </c>
      <c r="D316" s="59" t="s">
        <v>125</v>
      </c>
      <c r="E316" s="85" t="s">
        <v>584</v>
      </c>
      <c r="F316" s="75"/>
    </row>
    <row r="317" spans="1:6" ht="15">
      <c r="A317">
        <v>25</v>
      </c>
      <c r="B317" s="67" t="s">
        <v>585</v>
      </c>
      <c r="C317" s="53">
        <v>28000</v>
      </c>
      <c r="D317" s="59" t="s">
        <v>125</v>
      </c>
      <c r="E317" s="85" t="s">
        <v>586</v>
      </c>
      <c r="F317" s="75"/>
    </row>
    <row r="318" spans="1:6" ht="15">
      <c r="A318">
        <v>26</v>
      </c>
      <c r="B318" s="67" t="s">
        <v>587</v>
      </c>
      <c r="C318" s="53">
        <v>120</v>
      </c>
      <c r="D318" s="59" t="s">
        <v>556</v>
      </c>
      <c r="E318" s="85" t="s">
        <v>588</v>
      </c>
      <c r="F318" s="75"/>
    </row>
    <row r="319" spans="1:6" ht="15">
      <c r="A319">
        <v>27</v>
      </c>
      <c r="B319" s="67" t="s">
        <v>589</v>
      </c>
      <c r="C319" s="53">
        <v>0.5</v>
      </c>
      <c r="D319" s="59" t="s">
        <v>11</v>
      </c>
      <c r="E319" s="85" t="s">
        <v>590</v>
      </c>
      <c r="F319" s="75"/>
    </row>
    <row r="320" spans="1:6" ht="15">
      <c r="A320">
        <v>28</v>
      </c>
      <c r="B320" s="67" t="s">
        <v>591</v>
      </c>
      <c r="C320" s="53">
        <v>200</v>
      </c>
      <c r="D320" s="59" t="s">
        <v>125</v>
      </c>
      <c r="E320" s="85" t="s">
        <v>592</v>
      </c>
      <c r="F320" s="75"/>
    </row>
    <row r="321" spans="1:6" ht="15">
      <c r="A321">
        <v>29</v>
      </c>
      <c r="B321" s="67" t="s">
        <v>599</v>
      </c>
      <c r="C321" s="53">
        <v>215</v>
      </c>
      <c r="D321" s="59" t="s">
        <v>125</v>
      </c>
      <c r="E321" s="85" t="s">
        <v>600</v>
      </c>
      <c r="F321" s="75"/>
    </row>
    <row r="322" spans="1:6" ht="15">
      <c r="A322">
        <v>30</v>
      </c>
      <c r="B322" s="67" t="s">
        <v>601</v>
      </c>
      <c r="C322" s="53">
        <v>2</v>
      </c>
      <c r="D322" s="59" t="s">
        <v>475</v>
      </c>
      <c r="E322" s="85" t="s">
        <v>602</v>
      </c>
      <c r="F322" s="75"/>
    </row>
    <row r="323" spans="1:6" ht="15">
      <c r="A323">
        <v>31</v>
      </c>
      <c r="B323" s="90" t="s">
        <v>431</v>
      </c>
      <c r="C323" s="91">
        <v>120</v>
      </c>
      <c r="D323" s="92" t="s">
        <v>18</v>
      </c>
      <c r="E323" s="85" t="s">
        <v>432</v>
      </c>
      <c r="F323" s="75"/>
    </row>
    <row r="324" spans="1:6" ht="15">
      <c r="A324">
        <v>32</v>
      </c>
      <c r="B324" s="90" t="s">
        <v>433</v>
      </c>
      <c r="C324" s="91">
        <v>2.5</v>
      </c>
      <c r="D324" s="92" t="s">
        <v>434</v>
      </c>
      <c r="E324" s="85" t="s">
        <v>435</v>
      </c>
      <c r="F324" s="75"/>
    </row>
    <row r="325" spans="1:6" ht="15">
      <c r="A325">
        <v>33</v>
      </c>
      <c r="B325" s="90" t="s">
        <v>449</v>
      </c>
      <c r="C325" s="91">
        <v>2.75</v>
      </c>
      <c r="D325" s="92" t="s">
        <v>437</v>
      </c>
      <c r="E325" s="85" t="s">
        <v>450</v>
      </c>
      <c r="F325" s="75"/>
    </row>
    <row r="326" spans="1:6" ht="15">
      <c r="A326">
        <v>34</v>
      </c>
      <c r="B326" s="90" t="s">
        <v>451</v>
      </c>
      <c r="C326" s="91">
        <v>15</v>
      </c>
      <c r="D326" s="92" t="s">
        <v>18</v>
      </c>
      <c r="E326" s="85" t="s">
        <v>452</v>
      </c>
      <c r="F326" s="75"/>
    </row>
    <row r="327" spans="1:6" ht="15">
      <c r="A327">
        <v>35</v>
      </c>
      <c r="B327" s="90" t="s">
        <v>453</v>
      </c>
      <c r="C327" s="91">
        <v>8</v>
      </c>
      <c r="D327" s="92" t="s">
        <v>18</v>
      </c>
      <c r="E327" s="85" t="s">
        <v>638</v>
      </c>
      <c r="F327" s="75"/>
    </row>
    <row r="328" spans="1:6" ht="15">
      <c r="A328">
        <v>36</v>
      </c>
      <c r="B328" s="90" t="s">
        <v>458</v>
      </c>
      <c r="C328" s="91">
        <v>0.12</v>
      </c>
      <c r="D328" s="92" t="s">
        <v>459</v>
      </c>
      <c r="E328" s="85" t="s">
        <v>460</v>
      </c>
      <c r="F328" s="75"/>
    </row>
    <row r="329" spans="1:6" ht="15">
      <c r="A329">
        <v>37</v>
      </c>
      <c r="B329" s="67"/>
      <c r="C329" s="53"/>
      <c r="D329" s="59"/>
      <c r="E329" s="85"/>
      <c r="F329" s="75"/>
    </row>
    <row r="330" spans="1:6" ht="15">
      <c r="A330">
        <v>38</v>
      </c>
      <c r="B330" s="67"/>
      <c r="C330" s="53"/>
      <c r="D330" s="59"/>
      <c r="E330" s="85"/>
      <c r="F330" s="75"/>
    </row>
    <row r="331" spans="1:6" ht="15">
      <c r="A331">
        <v>39</v>
      </c>
      <c r="B331" s="67"/>
      <c r="C331" s="53"/>
      <c r="D331" s="59"/>
      <c r="E331" s="85"/>
      <c r="F331" s="75"/>
    </row>
    <row r="332" spans="1:6" ht="15">
      <c r="A332">
        <v>40</v>
      </c>
      <c r="B332" s="67"/>
      <c r="C332" s="53"/>
      <c r="D332" s="59"/>
      <c r="E332" s="85"/>
      <c r="F332" s="75"/>
    </row>
    <row r="333" spans="1:6" ht="15">
      <c r="A333">
        <v>41</v>
      </c>
      <c r="B333" s="67"/>
      <c r="C333" s="53"/>
      <c r="D333" s="59"/>
      <c r="E333" s="85"/>
      <c r="F333" s="75"/>
    </row>
    <row r="334" spans="1:6" ht="15">
      <c r="A334">
        <v>42</v>
      </c>
      <c r="B334" s="68"/>
      <c r="C334" s="53"/>
      <c r="D334" s="59"/>
      <c r="E334" s="85"/>
      <c r="F334" s="75"/>
    </row>
    <row r="335" spans="1:6" ht="15">
      <c r="A335" t="s">
        <v>7</v>
      </c>
      <c r="B335" s="80" t="s">
        <v>57</v>
      </c>
      <c r="C335" s="81" t="s">
        <v>0</v>
      </c>
      <c r="D335" s="81" t="s">
        <v>1</v>
      </c>
      <c r="E335" s="82" t="s">
        <v>37</v>
      </c>
      <c r="F335" s="75"/>
    </row>
    <row r="336" spans="1:6" ht="15">
      <c r="A336">
        <v>1</v>
      </c>
      <c r="B336" s="88" t="s">
        <v>7</v>
      </c>
      <c r="C336" s="89" t="s">
        <v>7</v>
      </c>
      <c r="D336" s="84" t="s">
        <v>7</v>
      </c>
      <c r="E336" s="85"/>
      <c r="F336" s="75"/>
    </row>
    <row r="337" spans="1:6" ht="15">
      <c r="A337">
        <v>2</v>
      </c>
      <c r="B337" s="63" t="s">
        <v>880</v>
      </c>
      <c r="C337" s="66">
        <v>0.78</v>
      </c>
      <c r="D337" s="51" t="s">
        <v>475</v>
      </c>
      <c r="E337" s="85" t="s">
        <v>881</v>
      </c>
      <c r="F337" s="75"/>
    </row>
    <row r="338" spans="1:6" ht="15">
      <c r="A338">
        <v>3</v>
      </c>
      <c r="B338" s="65" t="s">
        <v>883</v>
      </c>
      <c r="C338" s="64">
        <v>0.64</v>
      </c>
      <c r="D338" s="53" t="s">
        <v>475</v>
      </c>
      <c r="E338" s="85" t="s">
        <v>882</v>
      </c>
      <c r="F338" s="75"/>
    </row>
    <row r="339" spans="1:6" ht="15">
      <c r="A339">
        <v>4</v>
      </c>
      <c r="B339" s="62" t="s">
        <v>884</v>
      </c>
      <c r="C339" s="56">
        <v>0.62</v>
      </c>
      <c r="D339" s="53" t="s">
        <v>475</v>
      </c>
      <c r="E339" s="85" t="s">
        <v>885</v>
      </c>
      <c r="F339" s="75"/>
    </row>
    <row r="340" spans="1:6" ht="15">
      <c r="A340">
        <v>5</v>
      </c>
      <c r="B340" s="62" t="s">
        <v>886</v>
      </c>
      <c r="C340" s="56">
        <v>0.57</v>
      </c>
      <c r="D340" s="53" t="s">
        <v>475</v>
      </c>
      <c r="E340" s="85" t="s">
        <v>887</v>
      </c>
      <c r="F340" s="75"/>
    </row>
    <row r="341" spans="1:6" ht="15">
      <c r="A341">
        <v>6</v>
      </c>
      <c r="B341" s="62" t="s">
        <v>858</v>
      </c>
      <c r="C341" s="56">
        <v>0.72</v>
      </c>
      <c r="D341" s="53" t="s">
        <v>475</v>
      </c>
      <c r="E341" s="85" t="s">
        <v>603</v>
      </c>
      <c r="F341" s="75"/>
    </row>
    <row r="342" spans="1:6" ht="15">
      <c r="A342">
        <v>7</v>
      </c>
      <c r="B342" s="62" t="s">
        <v>888</v>
      </c>
      <c r="C342" s="56">
        <v>0.58</v>
      </c>
      <c r="D342" s="53" t="s">
        <v>475</v>
      </c>
      <c r="E342" s="85" t="s">
        <v>889</v>
      </c>
      <c r="F342" s="75"/>
    </row>
    <row r="343" spans="1:6" ht="15">
      <c r="A343">
        <v>8</v>
      </c>
      <c r="B343" s="62" t="s">
        <v>857</v>
      </c>
      <c r="C343" s="56">
        <v>0.56</v>
      </c>
      <c r="D343" s="53" t="s">
        <v>475</v>
      </c>
      <c r="E343" s="85" t="s">
        <v>604</v>
      </c>
      <c r="F343" s="75"/>
    </row>
    <row r="344" spans="1:6" ht="15">
      <c r="A344">
        <v>9</v>
      </c>
      <c r="B344" s="62" t="s">
        <v>890</v>
      </c>
      <c r="C344" s="56">
        <v>0.5</v>
      </c>
      <c r="D344" s="53" t="s">
        <v>475</v>
      </c>
      <c r="E344" s="85" t="s">
        <v>891</v>
      </c>
      <c r="F344" s="75"/>
    </row>
    <row r="345" spans="1:6" ht="15">
      <c r="A345">
        <v>10</v>
      </c>
      <c r="B345" s="62" t="s">
        <v>892</v>
      </c>
      <c r="C345" s="56">
        <v>0.48</v>
      </c>
      <c r="D345" s="53" t="s">
        <v>475</v>
      </c>
      <c r="E345" s="85" t="s">
        <v>893</v>
      </c>
      <c r="F345" s="75"/>
    </row>
    <row r="346" spans="1:6" ht="15">
      <c r="A346">
        <v>11</v>
      </c>
      <c r="B346" s="62" t="s">
        <v>894</v>
      </c>
      <c r="C346" s="56">
        <v>0.52</v>
      </c>
      <c r="D346" s="53" t="s">
        <v>475</v>
      </c>
      <c r="E346" s="85" t="s">
        <v>895</v>
      </c>
      <c r="F346" s="75"/>
    </row>
    <row r="347" spans="1:6" ht="15">
      <c r="A347">
        <v>12</v>
      </c>
      <c r="B347" s="62" t="s">
        <v>856</v>
      </c>
      <c r="C347" s="56">
        <v>0.5</v>
      </c>
      <c r="D347" s="53" t="s">
        <v>475</v>
      </c>
      <c r="E347" s="85" t="s">
        <v>605</v>
      </c>
      <c r="F347" s="75"/>
    </row>
    <row r="348" spans="1:6" ht="15">
      <c r="A348">
        <v>13</v>
      </c>
      <c r="B348" s="62" t="s">
        <v>877</v>
      </c>
      <c r="C348" s="56">
        <v>0.44</v>
      </c>
      <c r="D348" s="53" t="s">
        <v>475</v>
      </c>
      <c r="E348" s="85" t="s">
        <v>896</v>
      </c>
      <c r="F348" s="75"/>
    </row>
    <row r="349" spans="1:6" ht="15">
      <c r="A349">
        <v>14</v>
      </c>
      <c r="B349" s="62" t="s">
        <v>878</v>
      </c>
      <c r="C349" s="56">
        <v>0.42</v>
      </c>
      <c r="D349" s="53" t="s">
        <v>475</v>
      </c>
      <c r="E349" s="85" t="s">
        <v>897</v>
      </c>
      <c r="F349" s="75"/>
    </row>
    <row r="350" spans="1:6" ht="15">
      <c r="A350">
        <v>15</v>
      </c>
      <c r="B350" s="62" t="s">
        <v>898</v>
      </c>
      <c r="C350" s="56"/>
      <c r="D350" s="53"/>
      <c r="E350" s="85"/>
      <c r="F350" s="75"/>
    </row>
    <row r="351" spans="1:6" ht="15">
      <c r="A351">
        <v>16</v>
      </c>
      <c r="B351" s="63" t="s">
        <v>899</v>
      </c>
      <c r="C351" s="66">
        <v>0.91</v>
      </c>
      <c r="D351" s="51" t="s">
        <v>475</v>
      </c>
      <c r="E351" s="85" t="s">
        <v>900</v>
      </c>
      <c r="F351" s="75"/>
    </row>
    <row r="352" spans="1:6" ht="15">
      <c r="A352">
        <v>17</v>
      </c>
      <c r="B352" s="65" t="s">
        <v>901</v>
      </c>
      <c r="C352" s="64">
        <v>0.72</v>
      </c>
      <c r="D352" s="53" t="s">
        <v>475</v>
      </c>
      <c r="E352" s="85" t="s">
        <v>902</v>
      </c>
      <c r="F352" s="75"/>
    </row>
    <row r="353" spans="1:6" ht="15">
      <c r="A353">
        <v>18</v>
      </c>
      <c r="B353" s="62" t="s">
        <v>903</v>
      </c>
      <c r="C353" s="56">
        <v>0.68</v>
      </c>
      <c r="D353" s="53" t="s">
        <v>475</v>
      </c>
      <c r="E353" s="85" t="s">
        <v>904</v>
      </c>
      <c r="F353" s="75"/>
    </row>
    <row r="354" spans="1:6" ht="15">
      <c r="A354">
        <v>19</v>
      </c>
      <c r="B354" s="62" t="s">
        <v>905</v>
      </c>
      <c r="C354" s="56">
        <v>0.61</v>
      </c>
      <c r="D354" s="53" t="s">
        <v>475</v>
      </c>
      <c r="E354" s="85" t="s">
        <v>906</v>
      </c>
      <c r="F354" s="75"/>
    </row>
    <row r="355" spans="1:6" ht="15">
      <c r="A355">
        <v>20</v>
      </c>
      <c r="B355" s="62" t="s">
        <v>907</v>
      </c>
      <c r="C355" s="56">
        <v>0.85</v>
      </c>
      <c r="D355" s="53" t="s">
        <v>475</v>
      </c>
      <c r="E355" s="85" t="s">
        <v>915</v>
      </c>
      <c r="F355" s="75"/>
    </row>
    <row r="356" spans="1:6" ht="15">
      <c r="A356">
        <v>21</v>
      </c>
      <c r="B356" s="62" t="s">
        <v>908</v>
      </c>
      <c r="C356" s="56">
        <v>0.66</v>
      </c>
      <c r="D356" s="53" t="s">
        <v>475</v>
      </c>
      <c r="E356" s="85" t="s">
        <v>916</v>
      </c>
      <c r="F356" s="75"/>
    </row>
    <row r="357" spans="1:6" ht="15">
      <c r="A357">
        <v>22</v>
      </c>
      <c r="B357" s="62" t="s">
        <v>909</v>
      </c>
      <c r="C357" s="56">
        <v>0.62</v>
      </c>
      <c r="D357" s="53" t="s">
        <v>475</v>
      </c>
      <c r="E357" s="85" t="s">
        <v>917</v>
      </c>
      <c r="F357" s="75"/>
    </row>
    <row r="358" spans="1:6" ht="15">
      <c r="A358">
        <v>23</v>
      </c>
      <c r="B358" s="62" t="s">
        <v>910</v>
      </c>
      <c r="C358" s="56">
        <v>0.55</v>
      </c>
      <c r="D358" s="53" t="s">
        <v>475</v>
      </c>
      <c r="E358" s="85" t="s">
        <v>918</v>
      </c>
      <c r="F358" s="75"/>
    </row>
    <row r="359" spans="1:6" ht="15">
      <c r="A359">
        <v>24</v>
      </c>
      <c r="B359" s="62" t="s">
        <v>911</v>
      </c>
      <c r="C359" s="56">
        <v>0.51</v>
      </c>
      <c r="D359" s="53" t="s">
        <v>475</v>
      </c>
      <c r="E359" s="85" t="s">
        <v>919</v>
      </c>
      <c r="F359" s="75"/>
    </row>
    <row r="360" spans="1:6" ht="15">
      <c r="A360">
        <v>25</v>
      </c>
      <c r="B360" s="62" t="s">
        <v>912</v>
      </c>
      <c r="C360" s="56">
        <v>0.6</v>
      </c>
      <c r="D360" s="53" t="s">
        <v>475</v>
      </c>
      <c r="E360" s="85" t="s">
        <v>920</v>
      </c>
      <c r="F360" s="75"/>
    </row>
    <row r="361" spans="1:6" ht="15">
      <c r="A361">
        <v>26</v>
      </c>
      <c r="B361" s="62" t="s">
        <v>913</v>
      </c>
      <c r="C361" s="56">
        <v>0.56</v>
      </c>
      <c r="D361" s="53" t="s">
        <v>475</v>
      </c>
      <c r="E361" s="85" t="s">
        <v>921</v>
      </c>
      <c r="F361" s="75"/>
    </row>
    <row r="362" spans="1:6" ht="15">
      <c r="A362">
        <v>27</v>
      </c>
      <c r="B362" s="62" t="s">
        <v>914</v>
      </c>
      <c r="C362" s="56">
        <v>0.49</v>
      </c>
      <c r="D362" s="53" t="s">
        <v>475</v>
      </c>
      <c r="E362" s="85" t="s">
        <v>922</v>
      </c>
      <c r="F362" s="75"/>
    </row>
    <row r="363" spans="1:6" ht="15">
      <c r="A363">
        <v>28</v>
      </c>
      <c r="B363" s="62" t="s">
        <v>879</v>
      </c>
      <c r="C363" s="56">
        <v>0.45</v>
      </c>
      <c r="D363" s="53" t="s">
        <v>475</v>
      </c>
      <c r="E363" s="85" t="s">
        <v>876</v>
      </c>
      <c r="F363" s="75"/>
    </row>
    <row r="364" spans="1:6" ht="15">
      <c r="A364">
        <v>29</v>
      </c>
      <c r="B364" s="62" t="s">
        <v>875</v>
      </c>
      <c r="C364" s="56">
        <v>0.3</v>
      </c>
      <c r="D364" s="53" t="s">
        <v>475</v>
      </c>
      <c r="E364" s="85" t="s">
        <v>876</v>
      </c>
      <c r="F364" s="75"/>
    </row>
    <row r="365" spans="1:6" ht="15">
      <c r="A365">
        <v>30</v>
      </c>
      <c r="B365" s="62" t="s">
        <v>855</v>
      </c>
      <c r="C365" s="56">
        <v>0.58</v>
      </c>
      <c r="D365" s="53" t="s">
        <v>475</v>
      </c>
      <c r="E365" s="85" t="s">
        <v>606</v>
      </c>
      <c r="F365" s="75"/>
    </row>
    <row r="366" spans="1:6" ht="15" customHeight="1">
      <c r="A366">
        <v>31</v>
      </c>
      <c r="B366" s="62" t="s">
        <v>873</v>
      </c>
      <c r="C366" s="53">
        <v>0.51</v>
      </c>
      <c r="D366" s="53" t="s">
        <v>475</v>
      </c>
      <c r="E366" s="85" t="s">
        <v>867</v>
      </c>
      <c r="F366" s="75"/>
    </row>
    <row r="367" spans="1:6" ht="15" customHeight="1">
      <c r="A367">
        <v>32</v>
      </c>
      <c r="B367" s="62" t="s">
        <v>874</v>
      </c>
      <c r="C367" s="53">
        <v>0.47</v>
      </c>
      <c r="D367" s="53" t="s">
        <v>475</v>
      </c>
      <c r="E367" s="85" t="s">
        <v>868</v>
      </c>
      <c r="F367" s="75"/>
    </row>
    <row r="368" spans="1:6" ht="15" customHeight="1">
      <c r="A368">
        <v>33</v>
      </c>
      <c r="B368" s="62" t="s">
        <v>872</v>
      </c>
      <c r="C368" s="53">
        <v>0.46</v>
      </c>
      <c r="D368" s="53" t="s">
        <v>475</v>
      </c>
      <c r="E368" s="85" t="s">
        <v>869</v>
      </c>
      <c r="F368" s="75"/>
    </row>
    <row r="369" spans="1:6" ht="15" customHeight="1">
      <c r="A369">
        <v>34</v>
      </c>
      <c r="B369" s="62" t="s">
        <v>871</v>
      </c>
      <c r="C369" s="53">
        <v>0.42</v>
      </c>
      <c r="D369" s="53" t="s">
        <v>475</v>
      </c>
      <c r="E369" s="85" t="s">
        <v>870</v>
      </c>
      <c r="F369" s="75"/>
    </row>
    <row r="370" spans="1:6" ht="15" customHeight="1">
      <c r="A370">
        <v>35</v>
      </c>
      <c r="B370" s="62" t="s">
        <v>854</v>
      </c>
      <c r="C370" s="53">
        <v>0.39</v>
      </c>
      <c r="D370" s="53" t="s">
        <v>475</v>
      </c>
      <c r="E370" s="85" t="s">
        <v>607</v>
      </c>
      <c r="F370" s="75"/>
    </row>
    <row r="371" spans="1:6" ht="15">
      <c r="A371">
        <v>36</v>
      </c>
      <c r="B371" s="62" t="s">
        <v>865</v>
      </c>
      <c r="C371" s="53">
        <v>0.38</v>
      </c>
      <c r="D371" s="53" t="s">
        <v>475</v>
      </c>
      <c r="E371" s="85" t="s">
        <v>866</v>
      </c>
      <c r="F371" s="75"/>
    </row>
    <row r="372" spans="1:6" ht="15">
      <c r="A372">
        <v>37</v>
      </c>
      <c r="B372" s="62" t="s">
        <v>861</v>
      </c>
      <c r="C372" s="56">
        <v>0.42</v>
      </c>
      <c r="D372" s="53" t="s">
        <v>475</v>
      </c>
      <c r="E372" s="85" t="s">
        <v>862</v>
      </c>
      <c r="F372" s="75"/>
    </row>
    <row r="373" spans="1:6" ht="15">
      <c r="A373">
        <v>38</v>
      </c>
      <c r="B373" s="62" t="s">
        <v>864</v>
      </c>
      <c r="C373" s="56">
        <v>0.38</v>
      </c>
      <c r="D373" s="53" t="s">
        <v>475</v>
      </c>
      <c r="E373" s="85" t="s">
        <v>863</v>
      </c>
      <c r="F373" s="75"/>
    </row>
    <row r="374" spans="1:6" ht="15">
      <c r="A374">
        <v>39</v>
      </c>
      <c r="B374" s="62" t="s">
        <v>853</v>
      </c>
      <c r="C374" s="56">
        <v>0.36</v>
      </c>
      <c r="D374" s="53" t="s">
        <v>475</v>
      </c>
      <c r="E374" s="85" t="s">
        <v>608</v>
      </c>
      <c r="F374" s="75"/>
    </row>
    <row r="375" spans="1:6" ht="15" customHeight="1">
      <c r="A375">
        <v>40</v>
      </c>
      <c r="B375" s="62" t="s">
        <v>859</v>
      </c>
      <c r="C375" s="56">
        <v>0.34</v>
      </c>
      <c r="D375" s="53" t="s">
        <v>475</v>
      </c>
      <c r="E375" s="85" t="s">
        <v>860</v>
      </c>
      <c r="F375" s="75"/>
    </row>
    <row r="376" spans="1:6" ht="15">
      <c r="A376">
        <v>41</v>
      </c>
      <c r="B376" s="67" t="s">
        <v>852</v>
      </c>
      <c r="C376" s="53">
        <v>0.34</v>
      </c>
      <c r="D376" s="59" t="s">
        <v>475</v>
      </c>
      <c r="E376" s="85" t="s">
        <v>609</v>
      </c>
      <c r="F376" s="75"/>
    </row>
    <row r="377" spans="1:6" ht="15">
      <c r="A377">
        <v>42</v>
      </c>
      <c r="B377" s="67" t="s">
        <v>610</v>
      </c>
      <c r="C377" s="53">
        <v>1.78</v>
      </c>
      <c r="D377" s="59" t="s">
        <v>475</v>
      </c>
      <c r="E377" s="85" t="s">
        <v>611</v>
      </c>
      <c r="F377" s="75"/>
    </row>
    <row r="378" spans="1:6" ht="15">
      <c r="A378">
        <v>43</v>
      </c>
      <c r="B378" s="67" t="s">
        <v>850</v>
      </c>
      <c r="C378" s="53">
        <v>1.82</v>
      </c>
      <c r="D378" s="59" t="s">
        <v>475</v>
      </c>
      <c r="E378" s="85" t="s">
        <v>851</v>
      </c>
      <c r="F378" s="75"/>
    </row>
    <row r="379" spans="1:6" ht="15">
      <c r="A379">
        <v>44</v>
      </c>
      <c r="B379" s="67" t="s">
        <v>612</v>
      </c>
      <c r="C379" s="53">
        <v>175</v>
      </c>
      <c r="D379" s="59" t="s">
        <v>125</v>
      </c>
      <c r="E379" s="85" t="s">
        <v>613</v>
      </c>
      <c r="F379" s="75"/>
    </row>
    <row r="380" spans="1:6" ht="15">
      <c r="A380">
        <v>45</v>
      </c>
      <c r="B380" s="67" t="s">
        <v>614</v>
      </c>
      <c r="C380" s="53">
        <v>375</v>
      </c>
      <c r="D380" s="59" t="s">
        <v>125</v>
      </c>
      <c r="E380" s="85" t="s">
        <v>615</v>
      </c>
      <c r="F380" s="75"/>
    </row>
    <row r="381" spans="1:6" ht="15">
      <c r="A381">
        <v>46</v>
      </c>
      <c r="B381" s="67" t="s">
        <v>616</v>
      </c>
      <c r="C381" s="53">
        <v>250</v>
      </c>
      <c r="D381" s="59" t="s">
        <v>125</v>
      </c>
      <c r="E381" s="85" t="s">
        <v>637</v>
      </c>
      <c r="F381" s="75"/>
    </row>
    <row r="382" spans="1:6" ht="15">
      <c r="A382">
        <v>47</v>
      </c>
      <c r="B382" s="67" t="s">
        <v>617</v>
      </c>
      <c r="C382" s="53">
        <v>500</v>
      </c>
      <c r="D382" s="59" t="s">
        <v>125</v>
      </c>
      <c r="E382" s="85" t="s">
        <v>618</v>
      </c>
      <c r="F382" s="75"/>
    </row>
    <row r="383" spans="1:6" ht="15">
      <c r="A383">
        <v>48</v>
      </c>
      <c r="B383" s="67" t="s">
        <v>619</v>
      </c>
      <c r="C383" s="53">
        <v>700</v>
      </c>
      <c r="D383" s="59" t="s">
        <v>125</v>
      </c>
      <c r="E383" s="85" t="s">
        <v>620</v>
      </c>
      <c r="F383" s="75"/>
    </row>
    <row r="384" spans="1:6" ht="15">
      <c r="A384">
        <v>49</v>
      </c>
      <c r="B384" s="67" t="s">
        <v>845</v>
      </c>
      <c r="C384" s="53">
        <v>190</v>
      </c>
      <c r="D384" s="59" t="s">
        <v>125</v>
      </c>
      <c r="E384" s="85" t="s">
        <v>621</v>
      </c>
      <c r="F384" s="75"/>
    </row>
    <row r="385" spans="1:6" ht="15">
      <c r="A385">
        <v>50</v>
      </c>
      <c r="B385" s="67" t="s">
        <v>846</v>
      </c>
      <c r="C385" s="53">
        <v>180</v>
      </c>
      <c r="D385" s="59" t="s">
        <v>125</v>
      </c>
      <c r="E385" s="85" t="s">
        <v>622</v>
      </c>
      <c r="F385" s="75"/>
    </row>
    <row r="386" spans="1:6" ht="15">
      <c r="A386">
        <v>51</v>
      </c>
      <c r="B386" s="67" t="s">
        <v>847</v>
      </c>
      <c r="C386" s="53">
        <v>175</v>
      </c>
      <c r="D386" s="59" t="s">
        <v>125</v>
      </c>
      <c r="E386" s="85" t="s">
        <v>623</v>
      </c>
      <c r="F386" s="75"/>
    </row>
    <row r="387" spans="1:6" ht="15">
      <c r="A387">
        <v>52</v>
      </c>
      <c r="B387" s="67" t="s">
        <v>848</v>
      </c>
      <c r="C387" s="53">
        <v>150</v>
      </c>
      <c r="D387" s="59" t="s">
        <v>125</v>
      </c>
      <c r="E387" s="85" t="s">
        <v>849</v>
      </c>
      <c r="F387" s="75"/>
    </row>
    <row r="388" spans="1:6" ht="15">
      <c r="A388">
        <v>53</v>
      </c>
      <c r="B388" s="67" t="s">
        <v>624</v>
      </c>
      <c r="C388" s="53">
        <v>200</v>
      </c>
      <c r="D388" s="59" t="s">
        <v>125</v>
      </c>
      <c r="E388" s="85" t="s">
        <v>625</v>
      </c>
      <c r="F388" s="75"/>
    </row>
    <row r="389" spans="1:6" ht="15">
      <c r="A389">
        <v>54</v>
      </c>
      <c r="B389" s="67"/>
      <c r="C389" s="53"/>
      <c r="D389" s="59"/>
      <c r="E389" s="85"/>
      <c r="F389" s="75"/>
    </row>
    <row r="390" spans="1:6" ht="15">
      <c r="A390">
        <v>55</v>
      </c>
      <c r="B390" s="67"/>
      <c r="C390" s="53"/>
      <c r="D390" s="59"/>
      <c r="E390" s="85"/>
      <c r="F390" s="75"/>
    </row>
    <row r="391" spans="1:6" ht="15">
      <c r="A391">
        <v>56</v>
      </c>
      <c r="B391" s="67"/>
      <c r="C391" s="53"/>
      <c r="D391" s="59"/>
      <c r="E391" s="85"/>
      <c r="F391" s="75"/>
    </row>
    <row r="392" spans="1:6" ht="15">
      <c r="A392">
        <v>57</v>
      </c>
      <c r="B392" s="67"/>
      <c r="C392" s="53"/>
      <c r="D392" s="59"/>
      <c r="E392" s="85"/>
      <c r="F392" s="75"/>
    </row>
    <row r="393" spans="1:6" ht="15">
      <c r="A393">
        <v>58</v>
      </c>
      <c r="B393" s="68"/>
      <c r="C393" s="53"/>
      <c r="D393" s="59"/>
      <c r="E393" s="85"/>
      <c r="F393" s="75"/>
    </row>
    <row r="394" spans="2:6" ht="15">
      <c r="B394" s="80" t="s">
        <v>365</v>
      </c>
      <c r="C394" s="81" t="s">
        <v>0</v>
      </c>
      <c r="D394" s="81" t="s">
        <v>1</v>
      </c>
      <c r="E394" s="82" t="s">
        <v>37</v>
      </c>
      <c r="F394" s="75"/>
    </row>
    <row r="395" spans="1:6" ht="15">
      <c r="A395">
        <v>1</v>
      </c>
      <c r="B395" s="88" t="s">
        <v>7</v>
      </c>
      <c r="C395" s="89" t="s">
        <v>7</v>
      </c>
      <c r="D395" s="84" t="s">
        <v>7</v>
      </c>
      <c r="E395" s="85"/>
      <c r="F395" s="75"/>
    </row>
    <row r="396" spans="1:6" ht="15">
      <c r="A396">
        <v>2</v>
      </c>
      <c r="B396" s="63" t="s">
        <v>374</v>
      </c>
      <c r="C396" s="66">
        <v>48</v>
      </c>
      <c r="D396" s="51" t="s">
        <v>75</v>
      </c>
      <c r="E396" s="85" t="s">
        <v>384</v>
      </c>
      <c r="F396" s="75"/>
    </row>
    <row r="397" spans="1:6" ht="15">
      <c r="A397">
        <v>3</v>
      </c>
      <c r="B397" s="65" t="s">
        <v>375</v>
      </c>
      <c r="C397" s="64">
        <v>20</v>
      </c>
      <c r="D397" s="53" t="s">
        <v>75</v>
      </c>
      <c r="E397" s="85" t="s">
        <v>385</v>
      </c>
      <c r="F397" s="75"/>
    </row>
    <row r="398" spans="1:6" ht="15">
      <c r="A398">
        <v>4</v>
      </c>
      <c r="B398" s="62" t="s">
        <v>376</v>
      </c>
      <c r="C398" s="56">
        <v>60</v>
      </c>
      <c r="D398" s="53" t="s">
        <v>75</v>
      </c>
      <c r="E398" s="85" t="s">
        <v>386</v>
      </c>
      <c r="F398" s="75"/>
    </row>
    <row r="399" spans="1:6" ht="15">
      <c r="A399">
        <v>5</v>
      </c>
      <c r="B399" s="62" t="s">
        <v>377</v>
      </c>
      <c r="C399" s="56">
        <v>20</v>
      </c>
      <c r="D399" s="53" t="s">
        <v>75</v>
      </c>
      <c r="E399" s="85" t="s">
        <v>644</v>
      </c>
      <c r="F399" s="75"/>
    </row>
    <row r="400" spans="1:6" ht="15">
      <c r="A400">
        <v>6</v>
      </c>
      <c r="B400" s="62" t="s">
        <v>378</v>
      </c>
      <c r="C400" s="53">
        <v>18</v>
      </c>
      <c r="D400" s="53" t="s">
        <v>75</v>
      </c>
      <c r="E400" s="85" t="s">
        <v>387</v>
      </c>
      <c r="F400" s="75"/>
    </row>
    <row r="401" spans="1:6" ht="15">
      <c r="A401">
        <v>7</v>
      </c>
      <c r="B401" s="62" t="s">
        <v>379</v>
      </c>
      <c r="C401" s="56">
        <v>28</v>
      </c>
      <c r="D401" s="53" t="s">
        <v>75</v>
      </c>
      <c r="E401" s="85" t="s">
        <v>388</v>
      </c>
      <c r="F401" s="75"/>
    </row>
    <row r="402" spans="1:6" ht="15">
      <c r="A402">
        <v>8</v>
      </c>
      <c r="B402" s="67" t="s">
        <v>380</v>
      </c>
      <c r="C402" s="53">
        <v>70</v>
      </c>
      <c r="D402" s="59" t="s">
        <v>75</v>
      </c>
      <c r="E402" s="85" t="s">
        <v>644</v>
      </c>
      <c r="F402" s="75"/>
    </row>
    <row r="403" spans="1:6" ht="15">
      <c r="A403">
        <v>9</v>
      </c>
      <c r="B403" s="67" t="s">
        <v>381</v>
      </c>
      <c r="C403" s="53">
        <v>96</v>
      </c>
      <c r="D403" s="59" t="s">
        <v>75</v>
      </c>
      <c r="E403" s="85" t="s">
        <v>644</v>
      </c>
      <c r="F403" s="75"/>
    </row>
    <row r="404" spans="1:6" ht="15">
      <c r="A404">
        <v>10</v>
      </c>
      <c r="B404" s="67" t="s">
        <v>382</v>
      </c>
      <c r="C404" s="53">
        <v>100</v>
      </c>
      <c r="D404" s="59" t="s">
        <v>75</v>
      </c>
      <c r="E404" s="85" t="s">
        <v>644</v>
      </c>
      <c r="F404" s="75"/>
    </row>
    <row r="405" spans="1:6" ht="15">
      <c r="A405">
        <v>11</v>
      </c>
      <c r="B405" s="67" t="s">
        <v>383</v>
      </c>
      <c r="C405" s="53">
        <v>20</v>
      </c>
      <c r="D405" s="59" t="s">
        <v>75</v>
      </c>
      <c r="E405" s="85" t="s">
        <v>389</v>
      </c>
      <c r="F405" s="75"/>
    </row>
    <row r="406" spans="1:6" ht="15">
      <c r="A406">
        <v>12</v>
      </c>
      <c r="B406" s="67" t="s">
        <v>390</v>
      </c>
      <c r="C406" s="53">
        <v>20</v>
      </c>
      <c r="D406" s="59" t="s">
        <v>75</v>
      </c>
      <c r="E406" s="85" t="s">
        <v>392</v>
      </c>
      <c r="F406" s="75"/>
    </row>
    <row r="407" spans="1:6" ht="15">
      <c r="A407">
        <v>13</v>
      </c>
      <c r="B407" s="67" t="s">
        <v>391</v>
      </c>
      <c r="C407" s="53">
        <v>48</v>
      </c>
      <c r="D407" s="59" t="s">
        <v>75</v>
      </c>
      <c r="E407" s="85" t="s">
        <v>393</v>
      </c>
      <c r="F407" s="75"/>
    </row>
    <row r="408" spans="1:6" ht="15">
      <c r="A408">
        <v>14</v>
      </c>
      <c r="B408" s="67" t="s">
        <v>394</v>
      </c>
      <c r="C408" s="53">
        <v>20</v>
      </c>
      <c r="D408" s="59" t="s">
        <v>75</v>
      </c>
      <c r="E408" s="85" t="s">
        <v>395</v>
      </c>
      <c r="F408" s="75"/>
    </row>
    <row r="409" spans="1:6" ht="15">
      <c r="A409">
        <v>15</v>
      </c>
      <c r="B409" s="67"/>
      <c r="C409" s="53"/>
      <c r="D409" s="59"/>
      <c r="E409" s="85"/>
      <c r="F409" s="75"/>
    </row>
    <row r="410" spans="1:6" ht="15">
      <c r="A410">
        <v>16</v>
      </c>
      <c r="B410" s="67"/>
      <c r="C410" s="53"/>
      <c r="D410" s="59"/>
      <c r="E410" s="85"/>
      <c r="F410" s="75"/>
    </row>
    <row r="411" spans="1:6" ht="15">
      <c r="A411">
        <v>17</v>
      </c>
      <c r="B411" s="67"/>
      <c r="C411" s="53"/>
      <c r="D411" s="59"/>
      <c r="E411" s="85"/>
      <c r="F411" s="75"/>
    </row>
    <row r="412" spans="1:6" ht="15">
      <c r="A412">
        <v>18</v>
      </c>
      <c r="B412" s="67"/>
      <c r="C412" s="53"/>
      <c r="D412" s="59"/>
      <c r="E412" s="85"/>
      <c r="F412" s="75"/>
    </row>
    <row r="413" spans="1:6" ht="15">
      <c r="A413">
        <v>19</v>
      </c>
      <c r="B413" s="67"/>
      <c r="C413" s="53"/>
      <c r="D413" s="59"/>
      <c r="E413" s="85"/>
      <c r="F413" s="75"/>
    </row>
    <row r="414" spans="2:6" ht="15">
      <c r="B414" s="80" t="s">
        <v>367</v>
      </c>
      <c r="C414" s="81" t="s">
        <v>0</v>
      </c>
      <c r="D414" s="81" t="s">
        <v>1</v>
      </c>
      <c r="E414" s="82" t="s">
        <v>37</v>
      </c>
      <c r="F414" s="75"/>
    </row>
    <row r="415" spans="1:6" ht="15">
      <c r="A415">
        <v>1</v>
      </c>
      <c r="B415" s="88" t="s">
        <v>7</v>
      </c>
      <c r="C415" s="89" t="s">
        <v>7</v>
      </c>
      <c r="D415" s="84" t="s">
        <v>7</v>
      </c>
      <c r="E415" s="85"/>
      <c r="F415" s="75"/>
    </row>
    <row r="416" spans="1:6" ht="15">
      <c r="A416">
        <v>2</v>
      </c>
      <c r="B416" s="63" t="s">
        <v>396</v>
      </c>
      <c r="C416" s="66">
        <v>90</v>
      </c>
      <c r="D416" s="51" t="s">
        <v>75</v>
      </c>
      <c r="E416" s="85" t="s">
        <v>398</v>
      </c>
      <c r="F416" s="75"/>
    </row>
    <row r="417" spans="1:6" ht="15">
      <c r="A417">
        <v>3</v>
      </c>
      <c r="B417" s="65" t="s">
        <v>397</v>
      </c>
      <c r="C417" s="64">
        <v>60</v>
      </c>
      <c r="D417" s="53" t="s">
        <v>75</v>
      </c>
      <c r="E417" s="85" t="s">
        <v>399</v>
      </c>
      <c r="F417" s="75"/>
    </row>
    <row r="418" spans="1:6" ht="15">
      <c r="A418">
        <v>4</v>
      </c>
      <c r="B418" s="62" t="s">
        <v>400</v>
      </c>
      <c r="C418" s="56">
        <v>80</v>
      </c>
      <c r="D418" s="53" t="s">
        <v>75</v>
      </c>
      <c r="E418" s="85" t="s">
        <v>401</v>
      </c>
      <c r="F418" s="75"/>
    </row>
    <row r="419" spans="1:6" ht="15">
      <c r="A419">
        <v>5</v>
      </c>
      <c r="B419" s="62" t="s">
        <v>402</v>
      </c>
      <c r="C419" s="56">
        <v>150</v>
      </c>
      <c r="D419" s="53" t="s">
        <v>75</v>
      </c>
      <c r="E419" s="85" t="s">
        <v>403</v>
      </c>
      <c r="F419" s="75"/>
    </row>
    <row r="420" spans="1:6" ht="15">
      <c r="A420">
        <v>6</v>
      </c>
      <c r="B420" s="62" t="s">
        <v>404</v>
      </c>
      <c r="C420" s="53">
        <v>100</v>
      </c>
      <c r="D420" s="53" t="s">
        <v>75</v>
      </c>
      <c r="E420" s="85" t="s">
        <v>405</v>
      </c>
      <c r="F420" s="75"/>
    </row>
    <row r="421" spans="1:6" ht="15">
      <c r="A421">
        <v>7</v>
      </c>
      <c r="B421" s="62" t="s">
        <v>406</v>
      </c>
      <c r="C421" s="56">
        <v>150</v>
      </c>
      <c r="D421" s="53" t="s">
        <v>75</v>
      </c>
      <c r="E421" s="85" t="s">
        <v>407</v>
      </c>
      <c r="F421" s="75"/>
    </row>
    <row r="422" spans="1:6" ht="15">
      <c r="A422">
        <v>8</v>
      </c>
      <c r="B422" s="67" t="s">
        <v>408</v>
      </c>
      <c r="C422" s="53">
        <v>290</v>
      </c>
      <c r="D422" s="59" t="s">
        <v>75</v>
      </c>
      <c r="E422" s="85" t="s">
        <v>644</v>
      </c>
      <c r="F422" s="75"/>
    </row>
    <row r="423" spans="1:6" ht="15">
      <c r="A423">
        <v>9</v>
      </c>
      <c r="B423" s="67" t="s">
        <v>409</v>
      </c>
      <c r="C423" s="53">
        <v>156</v>
      </c>
      <c r="D423" s="59" t="s">
        <v>75</v>
      </c>
      <c r="E423" s="85" t="s">
        <v>644</v>
      </c>
      <c r="F423" s="75"/>
    </row>
    <row r="424" spans="1:6" ht="15">
      <c r="A424">
        <v>10</v>
      </c>
      <c r="B424" s="67" t="s">
        <v>410</v>
      </c>
      <c r="C424" s="53">
        <v>306</v>
      </c>
      <c r="D424" s="59" t="s">
        <v>75</v>
      </c>
      <c r="E424" s="85" t="s">
        <v>644</v>
      </c>
      <c r="F424" s="75"/>
    </row>
    <row r="425" spans="1:6" ht="15">
      <c r="A425">
        <v>11</v>
      </c>
      <c r="B425" s="67" t="s">
        <v>411</v>
      </c>
      <c r="C425" s="53">
        <v>110</v>
      </c>
      <c r="D425" s="59" t="s">
        <v>75</v>
      </c>
      <c r="E425" s="85" t="s">
        <v>644</v>
      </c>
      <c r="F425" s="75"/>
    </row>
    <row r="426" spans="1:6" ht="15">
      <c r="A426">
        <v>12</v>
      </c>
      <c r="B426" s="67" t="s">
        <v>412</v>
      </c>
      <c r="C426" s="53">
        <v>199</v>
      </c>
      <c r="D426" s="59" t="s">
        <v>75</v>
      </c>
      <c r="E426" s="85" t="s">
        <v>644</v>
      </c>
      <c r="F426" s="75"/>
    </row>
    <row r="427" spans="1:6" ht="15">
      <c r="A427">
        <v>13</v>
      </c>
      <c r="B427" s="67" t="s">
        <v>413</v>
      </c>
      <c r="C427" s="53">
        <v>140</v>
      </c>
      <c r="D427" s="59" t="s">
        <v>75</v>
      </c>
      <c r="E427" s="85" t="s">
        <v>644</v>
      </c>
      <c r="F427" s="75"/>
    </row>
    <row r="428" spans="1:6" ht="15">
      <c r="A428">
        <v>14</v>
      </c>
      <c r="B428" s="67" t="s">
        <v>414</v>
      </c>
      <c r="C428" s="53">
        <v>70</v>
      </c>
      <c r="D428" s="59" t="s">
        <v>75</v>
      </c>
      <c r="E428" s="85" t="s">
        <v>644</v>
      </c>
      <c r="F428" s="75"/>
    </row>
    <row r="429" spans="1:6" ht="15">
      <c r="A429">
        <v>15</v>
      </c>
      <c r="B429" s="67" t="s">
        <v>415</v>
      </c>
      <c r="C429" s="53">
        <v>100</v>
      </c>
      <c r="D429" s="59" t="s">
        <v>75</v>
      </c>
      <c r="E429" s="85" t="s">
        <v>644</v>
      </c>
      <c r="F429" s="75"/>
    </row>
    <row r="430" spans="1:6" ht="15">
      <c r="A430">
        <v>16</v>
      </c>
      <c r="B430" s="67" t="s">
        <v>416</v>
      </c>
      <c r="C430" s="53">
        <v>149</v>
      </c>
      <c r="D430" s="59" t="s">
        <v>75</v>
      </c>
      <c r="E430" s="85" t="s">
        <v>644</v>
      </c>
      <c r="F430" s="75"/>
    </row>
    <row r="431" spans="1:6" ht="15">
      <c r="A431">
        <v>17</v>
      </c>
      <c r="B431" s="67" t="s">
        <v>417</v>
      </c>
      <c r="C431" s="53">
        <v>140</v>
      </c>
      <c r="D431" s="59" t="s">
        <v>418</v>
      </c>
      <c r="E431" s="85" t="s">
        <v>644</v>
      </c>
      <c r="F431" s="75"/>
    </row>
    <row r="432" spans="1:6" ht="15">
      <c r="A432">
        <v>18</v>
      </c>
      <c r="B432" s="67" t="s">
        <v>419</v>
      </c>
      <c r="C432" s="53">
        <v>140</v>
      </c>
      <c r="D432" s="59" t="s">
        <v>75</v>
      </c>
      <c r="E432" s="85" t="s">
        <v>644</v>
      </c>
      <c r="F432" s="75"/>
    </row>
    <row r="433" spans="1:6" ht="15">
      <c r="A433">
        <v>19</v>
      </c>
      <c r="B433" s="67" t="s">
        <v>420</v>
      </c>
      <c r="C433" s="53">
        <v>585</v>
      </c>
      <c r="D433" s="59" t="s">
        <v>75</v>
      </c>
      <c r="E433" s="85" t="s">
        <v>644</v>
      </c>
      <c r="F433" s="75"/>
    </row>
    <row r="434" spans="1:6" ht="15">
      <c r="A434">
        <v>20</v>
      </c>
      <c r="B434" s="67" t="s">
        <v>421</v>
      </c>
      <c r="C434" s="53">
        <v>980</v>
      </c>
      <c r="D434" s="59" t="s">
        <v>75</v>
      </c>
      <c r="E434" s="85" t="s">
        <v>644</v>
      </c>
      <c r="F434" s="75"/>
    </row>
    <row r="435" spans="1:6" ht="15">
      <c r="A435">
        <v>21</v>
      </c>
      <c r="B435" s="67"/>
      <c r="C435" s="53"/>
      <c r="D435" s="59"/>
      <c r="E435" s="85"/>
      <c r="F435" s="75"/>
    </row>
    <row r="436" spans="1:6" ht="15">
      <c r="A436">
        <v>22</v>
      </c>
      <c r="B436" s="67"/>
      <c r="C436" s="53"/>
      <c r="D436" s="59"/>
      <c r="E436" s="85"/>
      <c r="F436" s="75"/>
    </row>
    <row r="437" spans="1:6" ht="15">
      <c r="A437">
        <v>23</v>
      </c>
      <c r="B437" s="67"/>
      <c r="C437" s="53"/>
      <c r="D437" s="59"/>
      <c r="E437" s="85"/>
      <c r="F437" s="75"/>
    </row>
    <row r="438" spans="1:6" ht="15">
      <c r="A438">
        <v>24</v>
      </c>
      <c r="B438" s="67"/>
      <c r="C438" s="53"/>
      <c r="D438" s="59"/>
      <c r="E438" s="85"/>
      <c r="F438" s="75"/>
    </row>
    <row r="439" spans="1:6" ht="15">
      <c r="A439">
        <v>25</v>
      </c>
      <c r="B439" s="67"/>
      <c r="C439" s="53"/>
      <c r="D439" s="59"/>
      <c r="E439" s="85"/>
      <c r="F439" s="75"/>
    </row>
    <row r="440" spans="1:6" ht="15">
      <c r="A440" t="s">
        <v>7</v>
      </c>
      <c r="B440" s="80" t="s">
        <v>372</v>
      </c>
      <c r="C440" s="81" t="s">
        <v>0</v>
      </c>
      <c r="D440" s="81" t="s">
        <v>1</v>
      </c>
      <c r="E440" s="82" t="s">
        <v>37</v>
      </c>
      <c r="F440" s="75"/>
    </row>
    <row r="441" spans="1:6" ht="15">
      <c r="A441">
        <v>1</v>
      </c>
      <c r="B441" s="88" t="s">
        <v>7</v>
      </c>
      <c r="C441" s="89" t="s">
        <v>7</v>
      </c>
      <c r="D441" s="84" t="s">
        <v>7</v>
      </c>
      <c r="E441" s="85"/>
      <c r="F441" s="75"/>
    </row>
    <row r="442" spans="1:6" ht="15">
      <c r="A442">
        <v>2</v>
      </c>
      <c r="B442" s="63" t="s">
        <v>633</v>
      </c>
      <c r="C442" s="66">
        <v>76</v>
      </c>
      <c r="D442" s="51" t="s">
        <v>75</v>
      </c>
      <c r="E442" s="85" t="s">
        <v>644</v>
      </c>
      <c r="F442" s="75"/>
    </row>
    <row r="443" spans="1:6" ht="15">
      <c r="A443">
        <v>3</v>
      </c>
      <c r="B443" s="65" t="s">
        <v>7</v>
      </c>
      <c r="C443" s="64" t="s">
        <v>7</v>
      </c>
      <c r="D443" s="53" t="s">
        <v>7</v>
      </c>
      <c r="E443" s="85"/>
      <c r="F443" s="75"/>
    </row>
    <row r="444" spans="1:6" ht="15">
      <c r="A444">
        <v>4</v>
      </c>
      <c r="B444" s="62" t="s">
        <v>7</v>
      </c>
      <c r="C444" s="56" t="s">
        <v>7</v>
      </c>
      <c r="D444" s="53" t="s">
        <v>7</v>
      </c>
      <c r="E444" s="85"/>
      <c r="F444" s="75"/>
    </row>
    <row r="445" spans="1:6" ht="15">
      <c r="A445">
        <v>5</v>
      </c>
      <c r="B445" s="62" t="s">
        <v>7</v>
      </c>
      <c r="C445" s="56" t="s">
        <v>7</v>
      </c>
      <c r="D445" s="53" t="s">
        <v>7</v>
      </c>
      <c r="E445" s="85"/>
      <c r="F445" s="75"/>
    </row>
    <row r="446" spans="1:6" ht="15">
      <c r="A446">
        <v>6</v>
      </c>
      <c r="B446" s="62" t="s">
        <v>7</v>
      </c>
      <c r="C446" s="53" t="s">
        <v>7</v>
      </c>
      <c r="D446" s="53" t="s">
        <v>7</v>
      </c>
      <c r="E446" s="85"/>
      <c r="F446" s="75"/>
    </row>
    <row r="447" spans="1:6" ht="15">
      <c r="A447">
        <v>7</v>
      </c>
      <c r="B447" s="62" t="s">
        <v>7</v>
      </c>
      <c r="C447" s="56" t="s">
        <v>7</v>
      </c>
      <c r="D447" s="53" t="s">
        <v>7</v>
      </c>
      <c r="E447" s="85"/>
      <c r="F447" s="75"/>
    </row>
    <row r="448" spans="1:6" ht="15">
      <c r="A448">
        <v>8</v>
      </c>
      <c r="B448" s="67" t="s">
        <v>7</v>
      </c>
      <c r="C448" s="53" t="s">
        <v>7</v>
      </c>
      <c r="D448" s="59" t="s">
        <v>7</v>
      </c>
      <c r="E448" s="85"/>
      <c r="F448" s="75"/>
    </row>
    <row r="449" spans="1:6" ht="15">
      <c r="A449">
        <v>9</v>
      </c>
      <c r="B449" s="67"/>
      <c r="C449" s="53"/>
      <c r="D449" s="59"/>
      <c r="E449" s="85"/>
      <c r="F449" s="75"/>
    </row>
    <row r="450" spans="1:6" ht="15">
      <c r="A450">
        <v>10</v>
      </c>
      <c r="B450" s="67"/>
      <c r="C450" s="53"/>
      <c r="D450" s="59"/>
      <c r="E450" s="85"/>
      <c r="F450" s="75"/>
    </row>
    <row r="451" spans="1:6" ht="15">
      <c r="A451">
        <v>11</v>
      </c>
      <c r="B451" s="67"/>
      <c r="C451" s="53"/>
      <c r="D451" s="59"/>
      <c r="E451" s="85"/>
      <c r="F451" s="75"/>
    </row>
    <row r="452" spans="1:6" ht="15">
      <c r="A452">
        <v>12</v>
      </c>
      <c r="B452" s="67"/>
      <c r="C452" s="53"/>
      <c r="D452" s="59"/>
      <c r="E452" s="85"/>
      <c r="F452" s="75"/>
    </row>
    <row r="453" spans="1:6" ht="15">
      <c r="A453">
        <v>13</v>
      </c>
      <c r="B453" s="69"/>
      <c r="C453" s="70"/>
      <c r="D453" s="71"/>
      <c r="E453" s="85"/>
      <c r="F453" s="75"/>
    </row>
    <row r="454" spans="1:6" ht="15">
      <c r="A454">
        <v>14</v>
      </c>
      <c r="B454" s="85"/>
      <c r="C454" s="85"/>
      <c r="D454" s="85"/>
      <c r="E454" s="85"/>
      <c r="F454" s="75"/>
    </row>
    <row r="455" spans="2:6" ht="15">
      <c r="B455" s="81" t="s">
        <v>39</v>
      </c>
      <c r="C455" s="81" t="s">
        <v>0</v>
      </c>
      <c r="D455" s="81" t="s">
        <v>1</v>
      </c>
      <c r="E455" s="82" t="s">
        <v>37</v>
      </c>
      <c r="F455" s="75"/>
    </row>
    <row r="456" spans="1:6" ht="15" customHeight="1">
      <c r="A456">
        <v>1</v>
      </c>
      <c r="B456" s="184" t="s">
        <v>7</v>
      </c>
      <c r="C456" s="185"/>
      <c r="D456" s="186"/>
      <c r="E456" s="85"/>
      <c r="F456" s="75"/>
    </row>
    <row r="457" spans="1:6" ht="15">
      <c r="A457">
        <v>2</v>
      </c>
      <c r="B457" s="72" t="s">
        <v>422</v>
      </c>
      <c r="C457" s="53">
        <v>35</v>
      </c>
      <c r="D457" s="54" t="s">
        <v>125</v>
      </c>
      <c r="E457" s="85" t="s">
        <v>644</v>
      </c>
      <c r="F457" s="75"/>
    </row>
    <row r="458" spans="1:6" ht="15">
      <c r="A458">
        <v>3</v>
      </c>
      <c r="B458" s="73" t="s">
        <v>423</v>
      </c>
      <c r="C458" s="51">
        <v>80</v>
      </c>
      <c r="D458" s="54" t="s">
        <v>125</v>
      </c>
      <c r="E458" s="85" t="s">
        <v>644</v>
      </c>
      <c r="F458" s="75"/>
    </row>
    <row r="459" spans="1:6" ht="15">
      <c r="A459">
        <v>4</v>
      </c>
      <c r="B459" s="73" t="s">
        <v>783</v>
      </c>
      <c r="C459" s="51">
        <v>28</v>
      </c>
      <c r="D459" s="54" t="s">
        <v>75</v>
      </c>
      <c r="E459" s="85" t="s">
        <v>644</v>
      </c>
      <c r="F459" s="75"/>
    </row>
    <row r="460" spans="1:6" ht="15">
      <c r="A460">
        <v>5</v>
      </c>
      <c r="B460" s="90" t="s">
        <v>784</v>
      </c>
      <c r="C460" s="91">
        <v>32</v>
      </c>
      <c r="D460" s="92" t="s">
        <v>75</v>
      </c>
      <c r="E460" s="85" t="s">
        <v>644</v>
      </c>
      <c r="F460" s="75"/>
    </row>
    <row r="461" spans="1:6" ht="15">
      <c r="A461">
        <v>6</v>
      </c>
      <c r="B461" s="90" t="s">
        <v>424</v>
      </c>
      <c r="C461" s="91">
        <v>10</v>
      </c>
      <c r="D461" s="92" t="s">
        <v>75</v>
      </c>
      <c r="E461" s="85" t="s">
        <v>644</v>
      </c>
      <c r="F461" s="75"/>
    </row>
    <row r="462" spans="1:6" ht="15">
      <c r="A462">
        <v>7</v>
      </c>
      <c r="B462" s="90" t="s">
        <v>425</v>
      </c>
      <c r="C462" s="91">
        <v>75</v>
      </c>
      <c r="D462" s="92" t="s">
        <v>75</v>
      </c>
      <c r="E462" s="85" t="s">
        <v>644</v>
      </c>
      <c r="F462" s="75"/>
    </row>
    <row r="463" spans="1:6" ht="15">
      <c r="A463">
        <v>8</v>
      </c>
      <c r="B463" s="90" t="s">
        <v>426</v>
      </c>
      <c r="C463" s="91">
        <v>90</v>
      </c>
      <c r="D463" s="92" t="s">
        <v>75</v>
      </c>
      <c r="E463" s="85" t="s">
        <v>644</v>
      </c>
      <c r="F463" s="75"/>
    </row>
    <row r="464" spans="1:6" ht="15">
      <c r="A464">
        <v>9</v>
      </c>
      <c r="B464" s="90" t="s">
        <v>427</v>
      </c>
      <c r="C464" s="91">
        <v>165</v>
      </c>
      <c r="D464" s="92" t="s">
        <v>75</v>
      </c>
      <c r="E464" s="85" t="s">
        <v>644</v>
      </c>
      <c r="F464" s="75"/>
    </row>
    <row r="465" spans="1:6" ht="15">
      <c r="A465">
        <v>10</v>
      </c>
      <c r="B465" s="90" t="s">
        <v>428</v>
      </c>
      <c r="C465" s="91">
        <v>80</v>
      </c>
      <c r="D465" s="92" t="s">
        <v>75</v>
      </c>
      <c r="E465" s="85" t="s">
        <v>644</v>
      </c>
      <c r="F465" s="75"/>
    </row>
    <row r="466" spans="1:6" ht="15">
      <c r="A466">
        <v>11</v>
      </c>
      <c r="B466" s="90" t="s">
        <v>429</v>
      </c>
      <c r="C466" s="91">
        <v>10</v>
      </c>
      <c r="D466" s="92" t="s">
        <v>75</v>
      </c>
      <c r="E466" s="85" t="s">
        <v>430</v>
      </c>
      <c r="F466" s="75"/>
    </row>
    <row r="467" spans="1:6" ht="15">
      <c r="A467">
        <v>12</v>
      </c>
      <c r="B467" s="90" t="s">
        <v>431</v>
      </c>
      <c r="C467" s="91">
        <v>120</v>
      </c>
      <c r="D467" s="92" t="s">
        <v>18</v>
      </c>
      <c r="E467" s="85" t="s">
        <v>432</v>
      </c>
      <c r="F467" s="75"/>
    </row>
    <row r="468" spans="1:6" ht="15">
      <c r="A468">
        <v>13</v>
      </c>
      <c r="B468" s="90" t="s">
        <v>433</v>
      </c>
      <c r="C468" s="91">
        <v>2.5</v>
      </c>
      <c r="D468" s="92" t="s">
        <v>434</v>
      </c>
      <c r="E468" s="85" t="s">
        <v>435</v>
      </c>
      <c r="F468" s="75"/>
    </row>
    <row r="469" spans="1:6" ht="15">
      <c r="A469">
        <v>14</v>
      </c>
      <c r="B469" s="90" t="s">
        <v>436</v>
      </c>
      <c r="C469" s="91">
        <v>10</v>
      </c>
      <c r="D469" s="92" t="s">
        <v>437</v>
      </c>
      <c r="E469" s="85" t="s">
        <v>438</v>
      </c>
      <c r="F469" s="75"/>
    </row>
    <row r="470" spans="1:6" ht="15">
      <c r="A470">
        <v>15</v>
      </c>
      <c r="B470" s="158" t="s">
        <v>674</v>
      </c>
      <c r="C470" s="176">
        <v>14</v>
      </c>
      <c r="D470" s="92" t="s">
        <v>437</v>
      </c>
      <c r="E470" t="s">
        <v>675</v>
      </c>
      <c r="F470" s="75"/>
    </row>
    <row r="471" spans="1:6" ht="15">
      <c r="A471">
        <v>16</v>
      </c>
      <c r="B471" s="158" t="s">
        <v>676</v>
      </c>
      <c r="C471" s="160">
        <v>21</v>
      </c>
      <c r="D471" s="159" t="s">
        <v>437</v>
      </c>
      <c r="E471" t="s">
        <v>677</v>
      </c>
      <c r="F471" s="75"/>
    </row>
    <row r="472" spans="1:6" ht="15">
      <c r="A472">
        <v>17</v>
      </c>
      <c r="B472" s="90" t="s">
        <v>443</v>
      </c>
      <c r="C472" s="91">
        <v>15</v>
      </c>
      <c r="D472" s="92" t="s">
        <v>18</v>
      </c>
      <c r="E472" s="85" t="s">
        <v>448</v>
      </c>
      <c r="F472" s="75"/>
    </row>
    <row r="473" spans="1:6" ht="15">
      <c r="A473">
        <v>18</v>
      </c>
      <c r="B473" s="90" t="s">
        <v>449</v>
      </c>
      <c r="C473" s="91">
        <v>2.75</v>
      </c>
      <c r="D473" s="92" t="s">
        <v>437</v>
      </c>
      <c r="E473" s="85" t="s">
        <v>450</v>
      </c>
      <c r="F473" s="75"/>
    </row>
    <row r="474" spans="1:6" ht="15">
      <c r="A474">
        <v>19</v>
      </c>
      <c r="B474" s="90" t="s">
        <v>451</v>
      </c>
      <c r="C474" s="91">
        <v>15</v>
      </c>
      <c r="D474" s="92" t="s">
        <v>18</v>
      </c>
      <c r="E474" s="85" t="s">
        <v>452</v>
      </c>
      <c r="F474" s="75"/>
    </row>
    <row r="475" spans="1:6" ht="15">
      <c r="A475">
        <v>20</v>
      </c>
      <c r="B475" s="90" t="s">
        <v>453</v>
      </c>
      <c r="C475" s="91">
        <v>8</v>
      </c>
      <c r="D475" s="92" t="s">
        <v>18</v>
      </c>
      <c r="E475" s="85" t="s">
        <v>638</v>
      </c>
      <c r="F475" s="75"/>
    </row>
    <row r="476" spans="1:6" ht="15">
      <c r="A476">
        <v>21</v>
      </c>
      <c r="B476" s="90" t="s">
        <v>461</v>
      </c>
      <c r="C476" s="91">
        <v>3.25</v>
      </c>
      <c r="D476" s="92" t="s">
        <v>125</v>
      </c>
      <c r="E476" s="85" t="s">
        <v>462</v>
      </c>
      <c r="F476" s="75"/>
    </row>
    <row r="477" spans="1:6" ht="15">
      <c r="A477">
        <v>22</v>
      </c>
      <c r="B477" s="90" t="s">
        <v>463</v>
      </c>
      <c r="C477" s="91">
        <v>40</v>
      </c>
      <c r="D477" s="92" t="s">
        <v>464</v>
      </c>
      <c r="E477" s="85" t="s">
        <v>465</v>
      </c>
      <c r="F477" s="75"/>
    </row>
    <row r="478" spans="1:6" ht="15">
      <c r="A478">
        <v>23</v>
      </c>
      <c r="B478" s="90" t="s">
        <v>466</v>
      </c>
      <c r="C478" s="91">
        <v>50</v>
      </c>
      <c r="D478" s="92" t="s">
        <v>464</v>
      </c>
      <c r="E478" s="85" t="s">
        <v>467</v>
      </c>
      <c r="F478" s="75"/>
    </row>
    <row r="479" spans="1:6" ht="15">
      <c r="A479">
        <v>24</v>
      </c>
      <c r="B479" s="90" t="s">
        <v>468</v>
      </c>
      <c r="C479" s="91">
        <v>15</v>
      </c>
      <c r="D479" s="92" t="s">
        <v>18</v>
      </c>
      <c r="E479" s="85" t="s">
        <v>469</v>
      </c>
      <c r="F479" s="75"/>
    </row>
    <row r="480" spans="1:6" ht="15">
      <c r="A480">
        <v>25</v>
      </c>
      <c r="B480" s="158" t="s">
        <v>678</v>
      </c>
      <c r="C480" s="160">
        <v>2.5</v>
      </c>
      <c r="D480" s="159" t="s">
        <v>475</v>
      </c>
      <c r="E480" t="s">
        <v>679</v>
      </c>
      <c r="F480" s="75"/>
    </row>
    <row r="481" spans="1:6" ht="15">
      <c r="A481">
        <v>26</v>
      </c>
      <c r="B481" s="158" t="s">
        <v>680</v>
      </c>
      <c r="C481" s="160">
        <v>3</v>
      </c>
      <c r="D481" s="159" t="s">
        <v>475</v>
      </c>
      <c r="E481" t="s">
        <v>681</v>
      </c>
      <c r="F481" s="75"/>
    </row>
    <row r="482" spans="1:6" ht="15">
      <c r="A482">
        <v>27</v>
      </c>
      <c r="B482" s="90" t="s">
        <v>470</v>
      </c>
      <c r="C482" s="91">
        <v>300</v>
      </c>
      <c r="D482" s="92" t="s">
        <v>125</v>
      </c>
      <c r="E482" s="85" t="s">
        <v>471</v>
      </c>
      <c r="F482" s="75"/>
    </row>
    <row r="483" spans="1:6" ht="15">
      <c r="A483">
        <v>28</v>
      </c>
      <c r="B483" s="90" t="s">
        <v>472</v>
      </c>
      <c r="C483" s="91">
        <v>350</v>
      </c>
      <c r="D483" s="92" t="s">
        <v>125</v>
      </c>
      <c r="E483" s="85" t="s">
        <v>473</v>
      </c>
      <c r="F483" s="75"/>
    </row>
    <row r="484" spans="1:6" ht="15">
      <c r="A484">
        <v>29</v>
      </c>
      <c r="B484" s="90" t="s">
        <v>474</v>
      </c>
      <c r="C484" s="91">
        <v>7</v>
      </c>
      <c r="D484" s="92" t="s">
        <v>475</v>
      </c>
      <c r="E484" s="85" t="s">
        <v>476</v>
      </c>
      <c r="F484" s="75"/>
    </row>
    <row r="485" spans="1:6" ht="15">
      <c r="A485">
        <v>30</v>
      </c>
      <c r="B485" s="90" t="s">
        <v>477</v>
      </c>
      <c r="C485" s="91">
        <v>10</v>
      </c>
      <c r="D485" s="92" t="s">
        <v>475</v>
      </c>
      <c r="E485" s="85" t="s">
        <v>478</v>
      </c>
      <c r="F485" s="75"/>
    </row>
    <row r="486" spans="1:6" ht="15">
      <c r="A486">
        <v>31</v>
      </c>
      <c r="B486" s="90" t="s">
        <v>479</v>
      </c>
      <c r="C486" s="91">
        <v>1.5</v>
      </c>
      <c r="D486" s="92" t="s">
        <v>475</v>
      </c>
      <c r="E486" s="85" t="s">
        <v>480</v>
      </c>
      <c r="F486" s="75"/>
    </row>
    <row r="487" spans="1:6" ht="15">
      <c r="A487">
        <v>32</v>
      </c>
      <c r="B487" s="90" t="s">
        <v>481</v>
      </c>
      <c r="C487" s="91">
        <v>3.5</v>
      </c>
      <c r="D487" s="92" t="s">
        <v>475</v>
      </c>
      <c r="E487" s="85" t="s">
        <v>482</v>
      </c>
      <c r="F487" s="75"/>
    </row>
    <row r="488" spans="1:6" ht="15">
      <c r="A488">
        <v>33</v>
      </c>
      <c r="B488" s="90" t="s">
        <v>483</v>
      </c>
      <c r="C488" s="91">
        <v>8</v>
      </c>
      <c r="D488" s="92" t="s">
        <v>475</v>
      </c>
      <c r="E488" s="85" t="s">
        <v>484</v>
      </c>
      <c r="F488" s="75"/>
    </row>
    <row r="489" spans="1:6" ht="15">
      <c r="A489">
        <v>34</v>
      </c>
      <c r="B489" s="90" t="s">
        <v>485</v>
      </c>
      <c r="C489" s="91">
        <v>35</v>
      </c>
      <c r="D489" s="92" t="s">
        <v>125</v>
      </c>
      <c r="E489" s="85" t="s">
        <v>486</v>
      </c>
      <c r="F489" s="75"/>
    </row>
    <row r="490" spans="1:6" ht="15">
      <c r="A490">
        <v>35</v>
      </c>
      <c r="B490" s="90" t="s">
        <v>526</v>
      </c>
      <c r="C490" s="91">
        <v>2.75</v>
      </c>
      <c r="D490" s="92" t="s">
        <v>437</v>
      </c>
      <c r="E490" s="85" t="s">
        <v>527</v>
      </c>
      <c r="F490" s="75"/>
    </row>
    <row r="491" spans="1:6" ht="15">
      <c r="A491">
        <v>36</v>
      </c>
      <c r="B491" s="90" t="s">
        <v>529</v>
      </c>
      <c r="C491" s="91">
        <v>18</v>
      </c>
      <c r="D491" s="92" t="s">
        <v>75</v>
      </c>
      <c r="E491" s="85" t="s">
        <v>528</v>
      </c>
      <c r="F491" s="75"/>
    </row>
    <row r="492" spans="1:6" ht="15">
      <c r="A492">
        <v>37</v>
      </c>
      <c r="B492" s="90" t="s">
        <v>530</v>
      </c>
      <c r="C492" s="91">
        <v>15</v>
      </c>
      <c r="D492" s="92" t="s">
        <v>75</v>
      </c>
      <c r="E492" s="85" t="s">
        <v>531</v>
      </c>
      <c r="F492" s="75"/>
    </row>
    <row r="493" spans="1:6" ht="15">
      <c r="A493">
        <v>38</v>
      </c>
      <c r="B493" s="90" t="s">
        <v>532</v>
      </c>
      <c r="C493" s="91">
        <v>15</v>
      </c>
      <c r="D493" s="92" t="s">
        <v>75</v>
      </c>
      <c r="E493" s="85" t="s">
        <v>533</v>
      </c>
      <c r="F493" s="75"/>
    </row>
    <row r="494" spans="1:6" ht="15">
      <c r="A494">
        <v>39</v>
      </c>
      <c r="B494" s="90" t="s">
        <v>682</v>
      </c>
      <c r="C494" s="91">
        <v>76</v>
      </c>
      <c r="D494" s="92" t="s">
        <v>75</v>
      </c>
      <c r="E494" s="85" t="s">
        <v>782</v>
      </c>
      <c r="F494" s="75"/>
    </row>
    <row r="495" spans="1:6" ht="15">
      <c r="A495">
        <v>40</v>
      </c>
      <c r="B495" s="90" t="s">
        <v>683</v>
      </c>
      <c r="C495" s="91">
        <v>400</v>
      </c>
      <c r="D495" s="92" t="s">
        <v>75</v>
      </c>
      <c r="E495" s="85" t="s">
        <v>781</v>
      </c>
      <c r="F495" s="75"/>
    </row>
    <row r="496" spans="1:6" ht="15">
      <c r="A496">
        <v>41</v>
      </c>
      <c r="B496" s="90" t="s">
        <v>684</v>
      </c>
      <c r="C496" s="91">
        <v>12</v>
      </c>
      <c r="D496" s="92" t="s">
        <v>75</v>
      </c>
      <c r="E496" s="85" t="s">
        <v>781</v>
      </c>
      <c r="F496" s="75"/>
    </row>
    <row r="497" spans="1:6" ht="15">
      <c r="A497">
        <v>42</v>
      </c>
      <c r="B497" s="90" t="s">
        <v>780</v>
      </c>
      <c r="C497" s="91">
        <v>18</v>
      </c>
      <c r="D497" s="92" t="s">
        <v>75</v>
      </c>
      <c r="E497" s="85" t="s">
        <v>781</v>
      </c>
      <c r="F497" s="75"/>
    </row>
    <row r="498" spans="1:6" ht="15">
      <c r="A498">
        <v>43</v>
      </c>
      <c r="B498" s="90" t="s">
        <v>685</v>
      </c>
      <c r="C498" s="91">
        <v>60</v>
      </c>
      <c r="D498" s="92" t="s">
        <v>75</v>
      </c>
      <c r="E498" s="85" t="s">
        <v>781</v>
      </c>
      <c r="F498" s="75"/>
    </row>
    <row r="499" spans="1:6" ht="15">
      <c r="A499">
        <v>44</v>
      </c>
      <c r="B499" s="90" t="s">
        <v>686</v>
      </c>
      <c r="C499" s="91">
        <v>76</v>
      </c>
      <c r="D499" s="92" t="s">
        <v>75</v>
      </c>
      <c r="E499" s="85" t="s">
        <v>781</v>
      </c>
      <c r="F499" s="75"/>
    </row>
    <row r="500" spans="1:6" ht="15">
      <c r="A500">
        <v>45</v>
      </c>
      <c r="B500" s="90" t="s">
        <v>687</v>
      </c>
      <c r="C500" s="91">
        <v>70</v>
      </c>
      <c r="D500" s="92" t="s">
        <v>75</v>
      </c>
      <c r="E500" s="85" t="s">
        <v>781</v>
      </c>
      <c r="F500" s="75"/>
    </row>
    <row r="501" spans="1:6" ht="15">
      <c r="A501">
        <v>46</v>
      </c>
      <c r="B501" s="90"/>
      <c r="C501" s="91"/>
      <c r="D501" s="92"/>
      <c r="E501" s="85"/>
      <c r="F501" s="75"/>
    </row>
    <row r="502" spans="1:6" ht="15">
      <c r="A502">
        <v>47</v>
      </c>
      <c r="B502" s="90"/>
      <c r="C502" s="91"/>
      <c r="D502" s="92"/>
      <c r="E502" s="85"/>
      <c r="F502" s="75"/>
    </row>
    <row r="503" spans="1:6" ht="15">
      <c r="A503">
        <v>48</v>
      </c>
      <c r="B503" s="90"/>
      <c r="C503" s="91"/>
      <c r="D503" s="92"/>
      <c r="E503" s="85"/>
      <c r="F503" s="75"/>
    </row>
    <row r="504" spans="1:6" ht="15">
      <c r="A504">
        <v>49</v>
      </c>
      <c r="B504" s="90"/>
      <c r="C504" s="91"/>
      <c r="D504" s="92"/>
      <c r="E504" s="85"/>
      <c r="F504" s="75"/>
    </row>
    <row r="505" spans="1:6" ht="15">
      <c r="A505">
        <v>49</v>
      </c>
      <c r="B505" s="93"/>
      <c r="C505" s="94"/>
      <c r="D505" s="86"/>
      <c r="E505" s="85"/>
      <c r="F505" s="75"/>
    </row>
    <row r="506" spans="2:6" ht="15">
      <c r="B506" s="80" t="s">
        <v>660</v>
      </c>
      <c r="C506" s="81" t="s">
        <v>0</v>
      </c>
      <c r="D506" s="81" t="s">
        <v>1</v>
      </c>
      <c r="E506" s="82" t="s">
        <v>37</v>
      </c>
      <c r="F506" s="75"/>
    </row>
    <row r="507" spans="1:6" ht="15">
      <c r="A507">
        <v>1</v>
      </c>
      <c r="B507" s="88" t="s">
        <v>7</v>
      </c>
      <c r="C507" s="89" t="s">
        <v>7</v>
      </c>
      <c r="D507" s="84" t="s">
        <v>7</v>
      </c>
      <c r="E507" s="85"/>
      <c r="F507" s="75"/>
    </row>
    <row r="508" spans="1:6" ht="15">
      <c r="A508">
        <v>2</v>
      </c>
      <c r="B508" s="67" t="s">
        <v>553</v>
      </c>
      <c r="C508" s="53">
        <v>50</v>
      </c>
      <c r="D508" s="59" t="s">
        <v>75</v>
      </c>
      <c r="E508" s="85" t="s">
        <v>554</v>
      </c>
      <c r="F508" s="75"/>
    </row>
    <row r="509" spans="1:6" ht="15">
      <c r="A509">
        <v>3</v>
      </c>
      <c r="B509" s="67" t="s">
        <v>577</v>
      </c>
      <c r="C509" s="53">
        <v>600</v>
      </c>
      <c r="D509" s="59" t="s">
        <v>125</v>
      </c>
      <c r="E509" s="85" t="s">
        <v>578</v>
      </c>
      <c r="F509" s="75"/>
    </row>
    <row r="510" spans="1:6" ht="15">
      <c r="A510">
        <v>4</v>
      </c>
      <c r="B510" s="67" t="s">
        <v>579</v>
      </c>
      <c r="C510" s="53">
        <v>1200</v>
      </c>
      <c r="D510" s="59" t="s">
        <v>125</v>
      </c>
      <c r="E510" s="85" t="s">
        <v>580</v>
      </c>
      <c r="F510" s="75"/>
    </row>
    <row r="511" spans="1:6" ht="15">
      <c r="A511">
        <v>5</v>
      </c>
      <c r="B511" s="67" t="s">
        <v>581</v>
      </c>
      <c r="C511" s="53">
        <v>1800</v>
      </c>
      <c r="D511" s="59" t="s">
        <v>125</v>
      </c>
      <c r="E511" s="85" t="s">
        <v>582</v>
      </c>
      <c r="F511" s="75"/>
    </row>
    <row r="512" spans="1:6" ht="15">
      <c r="A512">
        <v>6</v>
      </c>
      <c r="B512" s="67" t="s">
        <v>774</v>
      </c>
      <c r="C512" s="53">
        <v>2500</v>
      </c>
      <c r="D512" s="59" t="s">
        <v>125</v>
      </c>
      <c r="E512" s="85" t="s">
        <v>775</v>
      </c>
      <c r="F512" s="75"/>
    </row>
    <row r="513" spans="1:6" ht="15">
      <c r="A513">
        <v>7</v>
      </c>
      <c r="B513" s="67" t="s">
        <v>593</v>
      </c>
      <c r="C513" s="53">
        <v>150</v>
      </c>
      <c r="D513" s="59" t="s">
        <v>75</v>
      </c>
      <c r="E513" s="85" t="s">
        <v>594</v>
      </c>
      <c r="F513" s="75"/>
    </row>
    <row r="514" spans="1:6" ht="15">
      <c r="A514">
        <v>8</v>
      </c>
      <c r="B514" s="67" t="s">
        <v>595</v>
      </c>
      <c r="C514" s="53">
        <v>100</v>
      </c>
      <c r="D514" s="59" t="s">
        <v>75</v>
      </c>
      <c r="E514" s="85" t="s">
        <v>596</v>
      </c>
      <c r="F514" s="75"/>
    </row>
    <row r="515" spans="1:6" ht="15">
      <c r="A515">
        <v>9</v>
      </c>
      <c r="B515" s="67" t="s">
        <v>597</v>
      </c>
      <c r="C515" s="53">
        <v>75</v>
      </c>
      <c r="D515" s="59" t="s">
        <v>75</v>
      </c>
      <c r="E515" s="85" t="s">
        <v>598</v>
      </c>
      <c r="F515" s="75"/>
    </row>
    <row r="516" spans="1:6" ht="15">
      <c r="A516">
        <v>10</v>
      </c>
      <c r="B516" s="90" t="s">
        <v>454</v>
      </c>
      <c r="C516" s="91">
        <v>10</v>
      </c>
      <c r="D516" s="92" t="s">
        <v>75</v>
      </c>
      <c r="E516" s="85" t="s">
        <v>455</v>
      </c>
      <c r="F516" s="75"/>
    </row>
    <row r="517" spans="1:6" ht="15">
      <c r="A517">
        <v>11</v>
      </c>
      <c r="B517" s="90" t="s">
        <v>439</v>
      </c>
      <c r="C517" s="91">
        <v>20</v>
      </c>
      <c r="D517" s="92" t="s">
        <v>75</v>
      </c>
      <c r="E517" s="85" t="s">
        <v>444</v>
      </c>
      <c r="F517" s="75"/>
    </row>
    <row r="518" spans="1:6" ht="15">
      <c r="A518">
        <v>12</v>
      </c>
      <c r="B518" s="90" t="s">
        <v>440</v>
      </c>
      <c r="C518" s="91">
        <v>30</v>
      </c>
      <c r="D518" s="92" t="s">
        <v>75</v>
      </c>
      <c r="E518" s="85" t="s">
        <v>445</v>
      </c>
      <c r="F518" s="75"/>
    </row>
    <row r="519" spans="1:6" ht="15">
      <c r="A519">
        <v>13</v>
      </c>
      <c r="B519" s="90" t="s">
        <v>776</v>
      </c>
      <c r="C519" s="91">
        <v>50</v>
      </c>
      <c r="D519" s="92" t="s">
        <v>75</v>
      </c>
      <c r="E519" s="85" t="s">
        <v>777</v>
      </c>
      <c r="F519" s="75"/>
    </row>
    <row r="520" spans="1:6" ht="15">
      <c r="A520">
        <v>14</v>
      </c>
      <c r="B520" s="90" t="s">
        <v>441</v>
      </c>
      <c r="C520" s="91">
        <v>20</v>
      </c>
      <c r="D520" s="92" t="s">
        <v>75</v>
      </c>
      <c r="E520" s="85" t="s">
        <v>446</v>
      </c>
      <c r="F520" s="75"/>
    </row>
    <row r="521" spans="1:6" ht="15">
      <c r="A521">
        <v>15</v>
      </c>
      <c r="B521" s="90" t="s">
        <v>442</v>
      </c>
      <c r="C521" s="91">
        <v>20</v>
      </c>
      <c r="D521" s="92" t="s">
        <v>75</v>
      </c>
      <c r="E521" s="85" t="s">
        <v>447</v>
      </c>
      <c r="F521" s="75"/>
    </row>
    <row r="522" spans="1:6" ht="15">
      <c r="A522">
        <v>16</v>
      </c>
      <c r="B522" s="90" t="s">
        <v>778</v>
      </c>
      <c r="C522" s="91">
        <v>50</v>
      </c>
      <c r="D522" s="92" t="s">
        <v>75</v>
      </c>
      <c r="E522" s="85" t="s">
        <v>779</v>
      </c>
      <c r="F522" s="75"/>
    </row>
    <row r="523" spans="1:6" ht="15">
      <c r="A523">
        <v>17</v>
      </c>
      <c r="B523" s="90" t="s">
        <v>456</v>
      </c>
      <c r="C523" s="91">
        <v>10</v>
      </c>
      <c r="D523" s="92" t="s">
        <v>75</v>
      </c>
      <c r="E523" s="85" t="s">
        <v>457</v>
      </c>
      <c r="F523" s="75"/>
    </row>
    <row r="524" spans="1:6" ht="15">
      <c r="A524">
        <v>18</v>
      </c>
      <c r="B524" s="90"/>
      <c r="C524" s="91"/>
      <c r="D524" s="92"/>
      <c r="E524" s="85"/>
      <c r="F524" s="75"/>
    </row>
    <row r="525" spans="1:6" ht="15">
      <c r="A525">
        <v>19</v>
      </c>
      <c r="B525" s="90"/>
      <c r="C525" s="91"/>
      <c r="D525" s="92"/>
      <c r="E525" s="85"/>
      <c r="F525" s="75"/>
    </row>
    <row r="526" spans="1:6" ht="15">
      <c r="A526">
        <v>20</v>
      </c>
      <c r="B526" s="90"/>
      <c r="C526" s="91"/>
      <c r="D526" s="92"/>
      <c r="E526" s="85"/>
      <c r="F526" s="75"/>
    </row>
    <row r="527" spans="1:6" ht="15">
      <c r="A527">
        <v>21</v>
      </c>
      <c r="B527" s="90"/>
      <c r="C527" s="91"/>
      <c r="D527" s="92"/>
      <c r="E527" s="85"/>
      <c r="F527" s="75"/>
    </row>
    <row r="528" spans="1:6" ht="15">
      <c r="A528">
        <v>22</v>
      </c>
      <c r="B528" s="90"/>
      <c r="C528" s="91"/>
      <c r="D528" s="92"/>
      <c r="E528" s="85"/>
      <c r="F528" s="75"/>
    </row>
    <row r="529" ht="15">
      <c r="F529" s="75"/>
    </row>
    <row r="530" ht="15">
      <c r="F530" s="75"/>
    </row>
    <row r="531" spans="2:6" ht="15">
      <c r="B531" s="67"/>
      <c r="C531" s="53"/>
      <c r="D531" s="59"/>
      <c r="E531" s="85"/>
      <c r="F531" s="75"/>
    </row>
    <row r="532" spans="2:6" ht="15">
      <c r="B532" s="67"/>
      <c r="C532" s="53"/>
      <c r="D532" s="59"/>
      <c r="E532" s="85"/>
      <c r="F532" s="75"/>
    </row>
    <row r="533" spans="2:6" ht="15">
      <c r="B533" s="67"/>
      <c r="C533" s="53"/>
      <c r="D533" s="59"/>
      <c r="E533" s="85"/>
      <c r="F533" s="75"/>
    </row>
    <row r="534" spans="2:6" ht="15">
      <c r="B534" s="67"/>
      <c r="C534" s="53"/>
      <c r="D534" s="59"/>
      <c r="E534" s="85"/>
      <c r="F534" s="75"/>
    </row>
    <row r="535" spans="2:6" ht="15">
      <c r="B535" s="75"/>
      <c r="C535" s="75"/>
      <c r="D535" s="75"/>
      <c r="E535" s="75"/>
      <c r="F535" s="75"/>
    </row>
    <row r="536" spans="2:6" ht="15">
      <c r="B536" s="75"/>
      <c r="C536" s="75"/>
      <c r="D536" s="75"/>
      <c r="E536" s="75"/>
      <c r="F536" s="75"/>
    </row>
    <row r="537" spans="2:6" ht="15">
      <c r="B537" s="75"/>
      <c r="C537" s="75"/>
      <c r="D537" s="75"/>
      <c r="E537" s="75"/>
      <c r="F537" s="75"/>
    </row>
    <row r="538" spans="2:6" ht="15">
      <c r="B538" s="75"/>
      <c r="C538" s="75"/>
      <c r="D538" s="75"/>
      <c r="E538" s="75"/>
      <c r="F538" s="75"/>
    </row>
    <row r="539" spans="2:6" ht="15">
      <c r="B539" s="75"/>
      <c r="C539" s="75"/>
      <c r="D539" s="75"/>
      <c r="E539" s="75"/>
      <c r="F539" s="75"/>
    </row>
    <row r="540" spans="2:6" ht="15">
      <c r="B540" s="75"/>
      <c r="C540" s="75"/>
      <c r="D540" s="75"/>
      <c r="E540" s="75"/>
      <c r="F540" s="75"/>
    </row>
    <row r="541" spans="2:6" ht="15">
      <c r="B541" s="75"/>
      <c r="C541" s="75"/>
      <c r="D541" s="75"/>
      <c r="E541" s="75"/>
      <c r="F541" s="75"/>
    </row>
    <row r="542" spans="2:6" ht="15">
      <c r="B542" s="75"/>
      <c r="C542" s="75"/>
      <c r="D542" s="75"/>
      <c r="E542" s="75"/>
      <c r="F542" s="75"/>
    </row>
    <row r="543" spans="2:6" ht="15">
      <c r="B543" s="75"/>
      <c r="C543" s="75"/>
      <c r="D543" s="75"/>
      <c r="E543" s="75"/>
      <c r="F543" s="75"/>
    </row>
    <row r="544" spans="2:6" ht="15">
      <c r="B544" s="75"/>
      <c r="C544" s="75"/>
      <c r="D544" s="75"/>
      <c r="E544" s="75"/>
      <c r="F544" s="75"/>
    </row>
    <row r="545" spans="2:6" ht="15">
      <c r="B545" s="75"/>
      <c r="C545" s="75"/>
      <c r="D545" s="75"/>
      <c r="E545" s="75"/>
      <c r="F545" s="75"/>
    </row>
    <row r="546" spans="2:6" ht="15">
      <c r="B546" s="75"/>
      <c r="C546" s="75"/>
      <c r="D546" s="75"/>
      <c r="E546" s="75"/>
      <c r="F546" s="75"/>
    </row>
    <row r="547" spans="2:6" ht="15">
      <c r="B547" s="75"/>
      <c r="C547" s="75"/>
      <c r="D547" s="75"/>
      <c r="E547" s="75"/>
      <c r="F547" s="75"/>
    </row>
    <row r="548" spans="2:6" ht="15">
      <c r="B548" s="75"/>
      <c r="C548" s="75"/>
      <c r="D548" s="75"/>
      <c r="E548" s="75"/>
      <c r="F548" s="75"/>
    </row>
    <row r="549" spans="2:6" ht="15">
      <c r="B549" s="75"/>
      <c r="C549" s="75"/>
      <c r="D549" s="75"/>
      <c r="E549" s="75"/>
      <c r="F549" s="75"/>
    </row>
    <row r="550" spans="2:6" ht="15">
      <c r="B550" s="75"/>
      <c r="C550" s="75"/>
      <c r="D550" s="75"/>
      <c r="E550" s="75"/>
      <c r="F550" s="75"/>
    </row>
    <row r="551" spans="2:6" ht="15">
      <c r="B551" s="75"/>
      <c r="C551" s="75"/>
      <c r="D551" s="75"/>
      <c r="E551" s="75"/>
      <c r="F551" s="75"/>
    </row>
    <row r="552" spans="2:6" ht="15">
      <c r="B552" s="75"/>
      <c r="C552" s="75"/>
      <c r="D552" s="75"/>
      <c r="E552" s="75"/>
      <c r="F552" s="75"/>
    </row>
    <row r="553" spans="2:6" ht="15">
      <c r="B553" s="75"/>
      <c r="C553" s="75"/>
      <c r="D553" s="75"/>
      <c r="E553" s="75"/>
      <c r="F553" s="75"/>
    </row>
    <row r="554" spans="2:6" ht="15">
      <c r="B554" s="75"/>
      <c r="C554" s="75"/>
      <c r="D554" s="75"/>
      <c r="E554" s="75"/>
      <c r="F554" s="75"/>
    </row>
    <row r="555" spans="2:6" ht="15">
      <c r="B555" s="75"/>
      <c r="C555" s="75"/>
      <c r="D555" s="75"/>
      <c r="E555" s="75"/>
      <c r="F555" s="75"/>
    </row>
    <row r="556" spans="2:6" ht="15">
      <c r="B556" s="75"/>
      <c r="C556" s="75"/>
      <c r="D556" s="75"/>
      <c r="E556" s="75"/>
      <c r="F556" s="75"/>
    </row>
    <row r="557" spans="2:6" ht="15">
      <c r="B557" s="75"/>
      <c r="C557" s="75"/>
      <c r="D557" s="75"/>
      <c r="E557" s="75"/>
      <c r="F557" s="75"/>
    </row>
    <row r="558" spans="2:6" ht="15">
      <c r="B558" s="75"/>
      <c r="C558" s="75"/>
      <c r="D558" s="75"/>
      <c r="E558" s="75"/>
      <c r="F558" s="75"/>
    </row>
    <row r="559" spans="2:6" ht="15">
      <c r="B559" s="75"/>
      <c r="C559" s="75"/>
      <c r="D559" s="75"/>
      <c r="E559" s="75"/>
      <c r="F559" s="75"/>
    </row>
    <row r="560" spans="2:6" ht="15">
      <c r="B560" s="75"/>
      <c r="C560" s="75"/>
      <c r="D560" s="75"/>
      <c r="E560" s="75"/>
      <c r="F560" s="75"/>
    </row>
    <row r="561" spans="2:6" ht="15">
      <c r="B561" s="75"/>
      <c r="C561" s="75"/>
      <c r="D561" s="75"/>
      <c r="E561" s="75"/>
      <c r="F561" s="75"/>
    </row>
    <row r="562" spans="2:6" ht="15">
      <c r="B562" s="75"/>
      <c r="C562" s="75"/>
      <c r="D562" s="75"/>
      <c r="E562" s="75"/>
      <c r="F562" s="75"/>
    </row>
    <row r="563" spans="2:6" ht="15">
      <c r="B563" s="75"/>
      <c r="C563" s="75"/>
      <c r="D563" s="75"/>
      <c r="E563" s="75"/>
      <c r="F563" s="75"/>
    </row>
    <row r="564" spans="2:6" ht="15">
      <c r="B564" s="75"/>
      <c r="C564" s="75"/>
      <c r="D564" s="75"/>
      <c r="E564" s="75"/>
      <c r="F564" s="75"/>
    </row>
  </sheetData>
  <mergeCells count="1">
    <mergeCell ref="B456:D456"/>
  </mergeCells>
  <printOptions/>
  <pageMargins left="0.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Hughes</dc:creator>
  <cp:keywords/>
  <dc:description/>
  <cp:lastModifiedBy>Administrator</cp:lastModifiedBy>
  <cp:lastPrinted>2002-04-01T22:09:40Z</cp:lastPrinted>
  <dcterms:created xsi:type="dcterms:W3CDTF">2000-01-28T13:24:29Z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