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OR RLIS" sheetId="1" r:id="rId1"/>
  </sheets>
  <definedNames/>
  <calcPr fullCalcOnLoad="1"/>
</workbook>
</file>

<file path=xl/sharedStrings.xml><?xml version="1.0" encoding="utf-8"?>
<sst xmlns="http://schemas.openxmlformats.org/spreadsheetml/2006/main" count="147" uniqueCount="71">
  <si>
    <t>FISCAL YEAR 2003 SPREADSHEET FOR SMALL, RURAL SCHOOL ACHIEVEMENT PROGRAM AND RURAL LOW-INCOME SCHOOL PROGRAM</t>
  </si>
  <si>
    <t>Oregon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</si>
  <si>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</si>
  <si>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</si>
  <si>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</si>
  <si>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</si>
  <si>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</si>
  <si>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</si>
  <si>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</si>
  <si>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</si>
  <si>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</si>
  <si>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</si>
  <si>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</si>
  <si>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</si>
  <si>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</si>
  <si>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</si>
  <si>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</si>
  <si>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</si>
  <si>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</si>
  <si>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</si>
  <si>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</si>
  <si>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</si>
  <si>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</si>
  <si>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</si>
  <si>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</si>
  <si>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</si>
  <si>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</si>
  <si>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</si>
  <si>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</si>
  <si>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</si>
  <si>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</si>
  <si>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</si>
  <si>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</si>
  <si>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</si>
  <si>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</si>
  <si>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</si>
  <si>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</si>
  <si>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</si>
  <si>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</si>
  <si>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</si>
  <si>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</si>
  <si>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</si>
  <si>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</si>
  <si>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>NA</t>
  </si>
  <si>
    <t>VALE SCH DIST 084</t>
  </si>
  <si>
    <t>403 'E' ST W</t>
  </si>
  <si>
    <t>VALE</t>
  </si>
  <si>
    <t>ONTARIO</t>
  </si>
  <si>
    <t>THE DALLES</t>
  </si>
  <si>
    <t>BANDON SCH DIST 054</t>
  </si>
  <si>
    <t>455 9TH ST SW</t>
  </si>
  <si>
    <t>BANDON</t>
  </si>
  <si>
    <t>6,7</t>
  </si>
  <si>
    <t>CHENOWITH SCH DIST 009</t>
  </si>
  <si>
    <t>3632 W 10TH ST</t>
  </si>
  <si>
    <t>JEFFERSON CO SCH DIST 509J</t>
  </si>
  <si>
    <t>445 SE BUFF ST</t>
  </si>
  <si>
    <t>MADRAS</t>
  </si>
  <si>
    <t>SANTIAM CANYON SCH DIST 129J</t>
  </si>
  <si>
    <t>PO BOX 197</t>
  </si>
  <si>
    <t>MILL CITY</t>
  </si>
  <si>
    <t>7,8</t>
  </si>
  <si>
    <t>ONTARIO SCH DIST 008</t>
  </si>
  <si>
    <t>195 SW 3RD AVE</t>
  </si>
  <si>
    <t>SOUTH UMPQUA SCH DIST 019</t>
  </si>
  <si>
    <t>558 SW CHADWICK LN</t>
  </si>
  <si>
    <t>MYRTLE CREEK</t>
  </si>
  <si>
    <t>UMATILLA SCH DIST 006</t>
  </si>
  <si>
    <t>1001 7TH ST</t>
  </si>
  <si>
    <t>UMATILLA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</si>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</sst>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&quot;$&quot;#,##0.00;\(&quot;$&quot;#,##0.00\)"/>
    <numFmt numFmtId="173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6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textRotation="75" wrapText="1"/>
    </xf>
    <xf numFmtId="0" fontId="4" fillId="3" borderId="1" xfId="0" applyFont="1" applyFill="1" applyBorder="1" applyAlignment="1">
      <alignment horizontal="left" textRotation="75" wrapText="1"/>
    </xf>
    <xf numFmtId="0" fontId="4" fillId="0" borderId="1" xfId="0" applyFont="1" applyFill="1" applyBorder="1" applyAlignment="1" applyProtection="1">
      <alignment horizontal="left" textRotation="75" wrapText="1"/>
      <protection locked="0"/>
    </xf>
    <xf numFmtId="14" fontId="4" fillId="0" borderId="1" xfId="0" applyNumberFormat="1" applyFont="1" applyFill="1" applyBorder="1" applyAlignment="1" applyProtection="1">
      <alignment horizontal="left" textRotation="75" wrapText="1"/>
      <protection locked="0"/>
    </xf>
    <xf numFmtId="0" fontId="4" fillId="0" borderId="1" xfId="0" applyFont="1" applyBorder="1" applyAlignment="1" applyProtection="1">
      <alignment horizontal="left" textRotation="75" wrapText="1"/>
      <protection locked="0"/>
    </xf>
    <xf numFmtId="0" fontId="4" fillId="0" borderId="2" xfId="0" applyFont="1" applyFill="1" applyBorder="1" applyAlignment="1" applyProtection="1">
      <alignment horizontal="left" textRotation="75" wrapText="1"/>
      <protection locked="0"/>
    </xf>
    <xf numFmtId="0" fontId="4" fillId="0" borderId="2" xfId="0" applyFont="1" applyFill="1" applyBorder="1" applyAlignment="1" applyProtection="1">
      <alignment horizontal="right" textRotation="75" wrapText="1"/>
      <protection locked="0"/>
    </xf>
    <xf numFmtId="1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173" fontId="3" fillId="0" borderId="5" xfId="21" applyNumberFormat="1" applyFont="1" applyFill="1" applyBorder="1" applyAlignment="1">
      <alignment horizontal="right"/>
      <protection/>
    </xf>
    <xf numFmtId="172" fontId="3" fillId="0" borderId="5" xfId="2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3" fillId="0" borderId="5" xfId="21" applyNumberFormat="1" applyFont="1" applyFill="1" applyBorder="1" applyAlignment="1">
      <alignment horizontal="right" wrapText="1"/>
      <protection/>
    </xf>
    <xf numFmtId="166" fontId="4" fillId="2" borderId="0" xfId="0" applyNumberFormat="1" applyFont="1" applyFill="1" applyBorder="1" applyAlignment="1">
      <alignment horizontal="center" wrapText="1"/>
    </xf>
    <xf numFmtId="167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75" zoomScaleNormal="75" workbookViewId="0" topLeftCell="A1">
      <selection activeCell="Q1" sqref="Q1:U16384"/>
    </sheetView>
  </sheetViews>
  <sheetFormatPr defaultColWidth="9.140625" defaultRowHeight="12.75"/>
  <cols>
    <col min="1" max="1" width="9.28125" style="0" bestFit="1" customWidth="1"/>
    <col min="2" max="2" width="10.8515625" style="0" customWidth="1"/>
    <col min="3" max="3" width="31.28125" style="0" bestFit="1" customWidth="1"/>
    <col min="4" max="4" width="33.00390625" style="0" hidden="1" customWidth="1"/>
    <col min="5" max="5" width="13.421875" style="0" bestFit="1" customWidth="1"/>
    <col min="6" max="6" width="20.57421875" style="0" hidden="1" customWidth="1"/>
    <col min="7" max="7" width="17.7109375" style="0" hidden="1" customWidth="1"/>
    <col min="8" max="8" width="15.140625" style="0" hidden="1" customWidth="1"/>
    <col min="9" max="9" width="6.57421875" style="0" customWidth="1"/>
    <col min="10" max="10" width="8.57421875" style="0" hidden="1" customWidth="1"/>
    <col min="11" max="11" width="8.00390625" style="0" hidden="1" customWidth="1"/>
    <col min="12" max="12" width="6.7109375" style="0" hidden="1" customWidth="1"/>
    <col min="13" max="13" width="9.28125" style="0" customWidth="1"/>
    <col min="14" max="14" width="7.8515625" style="0" hidden="1" customWidth="1"/>
    <col min="15" max="15" width="6.8515625" style="0" hidden="1" customWidth="1"/>
    <col min="16" max="16" width="9.00390625" style="0" customWidth="1"/>
    <col min="17" max="17" width="8.7109375" style="0" hidden="1" customWidth="1"/>
    <col min="18" max="18" width="6.28125" style="0" hidden="1" customWidth="1"/>
    <col min="19" max="19" width="8.00390625" style="0" hidden="1" customWidth="1"/>
    <col min="20" max="20" width="6.7109375" style="0" hidden="1" customWidth="1"/>
    <col min="21" max="21" width="7.00390625" style="0" hidden="1" customWidth="1"/>
    <col min="22" max="26" width="10.7109375" style="0" hidden="1" customWidth="1"/>
    <col min="27" max="41" width="9.140625" style="0" hidden="1" customWidth="1"/>
  </cols>
  <sheetData>
    <row r="1" spans="1:25" ht="12.75" customHeight="1">
      <c r="A1" s="1" t="s">
        <v>0</v>
      </c>
      <c r="B1" s="2"/>
      <c r="G1" s="3"/>
      <c r="I1" s="4"/>
      <c r="L1" s="5"/>
      <c r="M1" s="5"/>
      <c r="N1" s="5"/>
      <c r="O1" s="6"/>
      <c r="U1" s="6"/>
      <c r="V1" s="5"/>
      <c r="W1" s="5"/>
      <c r="X1" s="5"/>
      <c r="Y1" s="5"/>
    </row>
    <row r="2" spans="1:25" ht="12.75" customHeight="1">
      <c r="A2" s="1" t="s">
        <v>1</v>
      </c>
      <c r="B2" s="2"/>
      <c r="G2" s="3"/>
      <c r="I2" s="4"/>
      <c r="L2" s="5"/>
      <c r="M2" s="5"/>
      <c r="N2" s="5"/>
      <c r="O2" s="6"/>
      <c r="U2" s="6"/>
      <c r="V2" s="5"/>
      <c r="W2" s="5"/>
      <c r="X2" s="5"/>
      <c r="Y2" s="5"/>
    </row>
    <row r="3" spans="1:256" ht="42" customHeight="1">
      <c r="A3" s="39" t="s">
        <v>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41" ht="196.5" customHeight="1">
      <c r="A5" s="33" t="s">
        <v>2</v>
      </c>
      <c r="B5" s="34" t="s">
        <v>3</v>
      </c>
      <c r="C5" s="35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7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12" t="s">
        <v>14</v>
      </c>
      <c r="N5" s="11" t="s">
        <v>15</v>
      </c>
      <c r="O5" s="11" t="s">
        <v>16</v>
      </c>
      <c r="P5" s="9" t="s">
        <v>17</v>
      </c>
      <c r="Q5" s="9" t="s">
        <v>18</v>
      </c>
      <c r="R5" s="10" t="s">
        <v>12</v>
      </c>
      <c r="S5" s="9" t="s">
        <v>19</v>
      </c>
      <c r="T5" s="10" t="s">
        <v>12</v>
      </c>
      <c r="U5" s="11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5" t="s">
        <v>31</v>
      </c>
      <c r="AG5" s="15" t="s">
        <v>32</v>
      </c>
      <c r="AH5" s="15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4" t="s">
        <v>38</v>
      </c>
      <c r="AN5" s="14" t="s">
        <v>39</v>
      </c>
      <c r="AO5" s="14" t="s">
        <v>40</v>
      </c>
    </row>
    <row r="6" spans="1:34" s="25" customFormat="1" ht="13.5" thickBot="1">
      <c r="A6" s="16">
        <v>1</v>
      </c>
      <c r="B6" s="17">
        <v>2</v>
      </c>
      <c r="C6" s="18">
        <v>3</v>
      </c>
      <c r="D6" s="18"/>
      <c r="E6" s="18"/>
      <c r="F6" s="18"/>
      <c r="G6" s="19"/>
      <c r="H6" s="18"/>
      <c r="I6" s="20">
        <v>4</v>
      </c>
      <c r="J6" s="21">
        <v>5</v>
      </c>
      <c r="K6" s="21">
        <v>6</v>
      </c>
      <c r="L6" s="22">
        <v>7</v>
      </c>
      <c r="M6" s="22">
        <v>8</v>
      </c>
      <c r="N6" s="23">
        <v>9</v>
      </c>
      <c r="O6" s="23">
        <v>10</v>
      </c>
      <c r="P6" s="21">
        <v>11</v>
      </c>
      <c r="Q6" s="21">
        <v>12</v>
      </c>
      <c r="R6" s="24">
        <v>13</v>
      </c>
      <c r="S6" s="21">
        <v>14</v>
      </c>
      <c r="T6" s="24">
        <v>15</v>
      </c>
      <c r="U6" s="23">
        <v>16</v>
      </c>
      <c r="V6" s="22">
        <v>17</v>
      </c>
      <c r="W6" s="22">
        <v>18</v>
      </c>
      <c r="X6" s="22">
        <v>19</v>
      </c>
      <c r="Y6" s="22">
        <v>20</v>
      </c>
      <c r="Z6" s="18"/>
      <c r="AF6" s="26"/>
      <c r="AG6" s="26"/>
      <c r="AH6" s="26"/>
    </row>
    <row r="7" spans="1:41" ht="12.75">
      <c r="A7">
        <v>4102970</v>
      </c>
      <c r="B7">
        <v>2226</v>
      </c>
      <c r="C7" t="s">
        <v>53</v>
      </c>
      <c r="D7" t="s">
        <v>54</v>
      </c>
      <c r="E7" t="s">
        <v>48</v>
      </c>
      <c r="F7" s="27">
        <v>97058</v>
      </c>
      <c r="G7" s="3">
        <v>4397</v>
      </c>
      <c r="H7">
        <v>5412966149</v>
      </c>
      <c r="I7" s="4" t="s">
        <v>52</v>
      </c>
      <c r="J7" s="4" t="s">
        <v>42</v>
      </c>
      <c r="K7" t="s">
        <v>42</v>
      </c>
      <c r="L7" s="5" t="s">
        <v>42</v>
      </c>
      <c r="M7" s="5">
        <v>905.1</v>
      </c>
      <c r="N7" s="5" t="s">
        <v>42</v>
      </c>
      <c r="O7" s="5" t="s">
        <v>42</v>
      </c>
      <c r="P7" s="28">
        <v>8.428030303</v>
      </c>
      <c r="Q7" t="s">
        <v>42</v>
      </c>
      <c r="R7" t="s">
        <v>41</v>
      </c>
      <c r="S7" t="s">
        <v>41</v>
      </c>
      <c r="T7" t="s">
        <v>42</v>
      </c>
      <c r="U7" s="5"/>
      <c r="V7" s="29">
        <v>74932.95</v>
      </c>
      <c r="W7" s="32">
        <v>9086.64</v>
      </c>
      <c r="X7" s="30">
        <v>8800.18</v>
      </c>
      <c r="Y7" s="30">
        <v>13409.03</v>
      </c>
      <c r="Z7">
        <f aca="true" t="shared" si="0" ref="Z7:Z14">IF(OR(J7="YES",L7="YES"),1,0)</f>
        <v>0</v>
      </c>
      <c r="AA7">
        <f aca="true" t="shared" si="1" ref="AA7:AA14">IF(OR(M7&lt;600,N7="YES"),1,0)</f>
        <v>0</v>
      </c>
      <c r="AB7">
        <f aca="true" t="shared" si="2" ref="AB7:AB14">IF(AND(OR(J7="YES",L7="YES"),(Z7=0)),"Trouble",0)</f>
        <v>0</v>
      </c>
      <c r="AC7">
        <f aca="true" t="shared" si="3" ref="AC7:AC14">IF(AND(OR(M7&lt;600,N7="YES"),(AA7=0)),"Trouble",0)</f>
        <v>0</v>
      </c>
      <c r="AD7">
        <f aca="true" t="shared" si="4" ref="AD7:AD14">IF(AND(AND(J7="NO",L7="NO"),(O7="YES")),"Trouble",0)</f>
        <v>0</v>
      </c>
      <c r="AE7">
        <f aca="true" t="shared" si="5" ref="AE7:AE14">IF(AND(AND(M7&gt;=600,N7="NO"),(O7="YES")),"Trouble",0)</f>
        <v>0</v>
      </c>
      <c r="AF7" s="31">
        <f aca="true" t="shared" si="6" ref="AF7:AF14">IF(AND(Z7=1,AA7=1),"SRSA",0)</f>
        <v>0</v>
      </c>
      <c r="AG7" s="31">
        <f aca="true" t="shared" si="7" ref="AG7:AG14">IF(AND(AF7=0,O7="YES"),"Trouble",0)</f>
        <v>0</v>
      </c>
      <c r="AH7" s="31">
        <f aca="true" t="shared" si="8" ref="AH7:AH14">IF(AND(AF7="SRSA",O7="NO"),"Trouble",0)</f>
        <v>0</v>
      </c>
      <c r="AI7">
        <f aca="true" t="shared" si="9" ref="AI7:AI14">IF(S7="YES",1,0)</f>
        <v>1</v>
      </c>
      <c r="AJ7">
        <f aca="true" t="shared" si="10" ref="AJ7:AJ14">IF(P7&gt;=20,1,0)</f>
        <v>0</v>
      </c>
      <c r="AK7">
        <f aca="true" t="shared" si="11" ref="AK7:AK14">IF(AND(AI7=1,AJ7=1),"Initial",0)</f>
        <v>0</v>
      </c>
      <c r="AL7">
        <f aca="true" t="shared" si="12" ref="AL7:AL14">IF(AND(AF7="SRSA",AK7="Initial"),"SRSA",0)</f>
        <v>0</v>
      </c>
      <c r="AM7">
        <f aca="true" t="shared" si="13" ref="AM7:AM14">IF(AND(AK7="Initial",AL7=0),"RLIS",0)</f>
        <v>0</v>
      </c>
      <c r="AN7">
        <f aca="true" t="shared" si="14" ref="AN7:AN14">IF(AND(AM7=0,U7="YES"),"Trouble",0)</f>
        <v>0</v>
      </c>
      <c r="AO7">
        <f aca="true" t="shared" si="15" ref="AO7:AO14">IF(AND(U7="NO",AM7="RLIS"),"Trouble",0)</f>
        <v>0</v>
      </c>
    </row>
    <row r="8" spans="1:41" ht="12.75">
      <c r="A8">
        <v>4109270</v>
      </c>
      <c r="B8">
        <v>2108</v>
      </c>
      <c r="C8" t="s">
        <v>62</v>
      </c>
      <c r="D8" t="s">
        <v>63</v>
      </c>
      <c r="E8" t="s">
        <v>47</v>
      </c>
      <c r="F8" s="27">
        <v>97914</v>
      </c>
      <c r="G8" s="3">
        <v>2768</v>
      </c>
      <c r="H8">
        <v>5418895374</v>
      </c>
      <c r="I8" s="4" t="s">
        <v>52</v>
      </c>
      <c r="J8" s="4" t="s">
        <v>42</v>
      </c>
      <c r="K8" t="s">
        <v>42</v>
      </c>
      <c r="L8" s="5" t="s">
        <v>42</v>
      </c>
      <c r="M8" s="5">
        <v>2479.7</v>
      </c>
      <c r="N8" s="5" t="s">
        <v>41</v>
      </c>
      <c r="O8" s="5" t="s">
        <v>42</v>
      </c>
      <c r="P8" s="28">
        <v>12.364425163</v>
      </c>
      <c r="Q8" t="s">
        <v>42</v>
      </c>
      <c r="R8" t="s">
        <v>41</v>
      </c>
      <c r="S8" t="s">
        <v>41</v>
      </c>
      <c r="T8" t="s">
        <v>42</v>
      </c>
      <c r="U8" s="5"/>
      <c r="V8" s="29">
        <v>204838.7</v>
      </c>
      <c r="W8" s="32">
        <v>23809.89</v>
      </c>
      <c r="X8" s="30">
        <v>23350.44</v>
      </c>
      <c r="Y8" s="30">
        <v>23709.28</v>
      </c>
      <c r="Z8">
        <f t="shared" si="0"/>
        <v>0</v>
      </c>
      <c r="AA8">
        <f t="shared" si="1"/>
        <v>1</v>
      </c>
      <c r="AB8">
        <f t="shared" si="2"/>
        <v>0</v>
      </c>
      <c r="AC8">
        <f t="shared" si="3"/>
        <v>0</v>
      </c>
      <c r="AD8">
        <f t="shared" si="4"/>
        <v>0</v>
      </c>
      <c r="AE8">
        <f t="shared" si="5"/>
        <v>0</v>
      </c>
      <c r="AF8" s="31">
        <f t="shared" si="6"/>
        <v>0</v>
      </c>
      <c r="AG8" s="31">
        <f t="shared" si="7"/>
        <v>0</v>
      </c>
      <c r="AH8" s="31">
        <f t="shared" si="8"/>
        <v>0</v>
      </c>
      <c r="AI8">
        <f t="shared" si="9"/>
        <v>1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  <c r="AO8">
        <f t="shared" si="15"/>
        <v>0</v>
      </c>
    </row>
    <row r="9" spans="1:41" ht="12.75">
      <c r="A9">
        <v>4101800</v>
      </c>
      <c r="B9">
        <v>1969</v>
      </c>
      <c r="C9" t="s">
        <v>49</v>
      </c>
      <c r="D9" t="s">
        <v>50</v>
      </c>
      <c r="E9" t="s">
        <v>51</v>
      </c>
      <c r="F9" s="27">
        <v>97411</v>
      </c>
      <c r="G9" s="3">
        <v>9013</v>
      </c>
      <c r="H9">
        <v>5413474411</v>
      </c>
      <c r="I9" s="4">
        <v>7</v>
      </c>
      <c r="J9" s="4" t="s">
        <v>41</v>
      </c>
      <c r="K9" t="s">
        <v>42</v>
      </c>
      <c r="L9" s="5" t="s">
        <v>43</v>
      </c>
      <c r="M9" s="5">
        <v>722.5</v>
      </c>
      <c r="N9" s="5" t="s">
        <v>42</v>
      </c>
      <c r="O9" s="5" t="s">
        <v>42</v>
      </c>
      <c r="P9" s="28">
        <v>13.329174465</v>
      </c>
      <c r="Q9" t="s">
        <v>42</v>
      </c>
      <c r="R9" t="s">
        <v>41</v>
      </c>
      <c r="S9" t="s">
        <v>41</v>
      </c>
      <c r="T9" t="s">
        <v>42</v>
      </c>
      <c r="U9" s="5"/>
      <c r="V9" s="29">
        <v>53231.12</v>
      </c>
      <c r="W9" s="32">
        <v>6317.14</v>
      </c>
      <c r="X9" s="30">
        <v>6327.59</v>
      </c>
      <c r="Y9" s="30">
        <v>10621.64</v>
      </c>
      <c r="Z9">
        <f t="shared" si="0"/>
        <v>1</v>
      </c>
      <c r="AA9">
        <f t="shared" si="1"/>
        <v>0</v>
      </c>
      <c r="AB9">
        <f t="shared" si="2"/>
        <v>0</v>
      </c>
      <c r="AC9">
        <f t="shared" si="3"/>
        <v>0</v>
      </c>
      <c r="AD9">
        <f t="shared" si="4"/>
        <v>0</v>
      </c>
      <c r="AE9">
        <f t="shared" si="5"/>
        <v>0</v>
      </c>
      <c r="AF9" s="31">
        <f t="shared" si="6"/>
        <v>0</v>
      </c>
      <c r="AG9" s="31">
        <f t="shared" si="7"/>
        <v>0</v>
      </c>
      <c r="AH9" s="31">
        <f t="shared" si="8"/>
        <v>0</v>
      </c>
      <c r="AI9">
        <f t="shared" si="9"/>
        <v>1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  <c r="AO9">
        <f t="shared" si="15"/>
        <v>0</v>
      </c>
    </row>
    <row r="10" spans="1:41" ht="12.75">
      <c r="A10">
        <v>4100014</v>
      </c>
      <c r="B10">
        <v>2116</v>
      </c>
      <c r="C10" t="s">
        <v>44</v>
      </c>
      <c r="D10" t="s">
        <v>45</v>
      </c>
      <c r="E10" t="s">
        <v>46</v>
      </c>
      <c r="F10" s="27">
        <v>97918</v>
      </c>
      <c r="G10" s="3">
        <v>1599</v>
      </c>
      <c r="H10">
        <v>5414733291</v>
      </c>
      <c r="I10" s="4">
        <v>7</v>
      </c>
      <c r="J10" s="4" t="s">
        <v>41</v>
      </c>
      <c r="K10" t="s">
        <v>42</v>
      </c>
      <c r="L10" s="5" t="s">
        <v>43</v>
      </c>
      <c r="M10" s="5">
        <v>939.9</v>
      </c>
      <c r="N10" s="5" t="s">
        <v>42</v>
      </c>
      <c r="O10" s="5" t="s">
        <v>42</v>
      </c>
      <c r="P10" s="28">
        <v>10.698689956</v>
      </c>
      <c r="Q10" t="s">
        <v>42</v>
      </c>
      <c r="R10" t="s">
        <v>41</v>
      </c>
      <c r="S10" t="s">
        <v>41</v>
      </c>
      <c r="T10" t="s">
        <v>42</v>
      </c>
      <c r="U10" s="5"/>
      <c r="V10" s="29">
        <v>75542.9</v>
      </c>
      <c r="W10" s="32">
        <v>8970.23</v>
      </c>
      <c r="X10" s="30">
        <v>8762.17</v>
      </c>
      <c r="Y10" s="30">
        <v>15173.93</v>
      </c>
      <c r="Z10">
        <f t="shared" si="0"/>
        <v>1</v>
      </c>
      <c r="AA10">
        <f t="shared" si="1"/>
        <v>0</v>
      </c>
      <c r="AB10">
        <f t="shared" si="2"/>
        <v>0</v>
      </c>
      <c r="AC10">
        <f t="shared" si="3"/>
        <v>0</v>
      </c>
      <c r="AD10">
        <f t="shared" si="4"/>
        <v>0</v>
      </c>
      <c r="AE10">
        <f t="shared" si="5"/>
        <v>0</v>
      </c>
      <c r="AF10" s="31">
        <f t="shared" si="6"/>
        <v>0</v>
      </c>
      <c r="AG10" s="31">
        <f t="shared" si="7"/>
        <v>0</v>
      </c>
      <c r="AH10" s="31">
        <f t="shared" si="8"/>
        <v>0</v>
      </c>
      <c r="AI10">
        <f t="shared" si="9"/>
        <v>1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  <c r="AO10">
        <f t="shared" si="15"/>
        <v>0</v>
      </c>
    </row>
    <row r="11" spans="1:41" ht="12.75">
      <c r="A11">
        <v>4106740</v>
      </c>
      <c r="B11">
        <v>2053</v>
      </c>
      <c r="C11" t="s">
        <v>55</v>
      </c>
      <c r="D11" t="s">
        <v>56</v>
      </c>
      <c r="E11" t="s">
        <v>57</v>
      </c>
      <c r="F11" s="27">
        <v>97741</v>
      </c>
      <c r="G11" s="3">
        <v>1595</v>
      </c>
      <c r="H11">
        <v>5414756192</v>
      </c>
      <c r="I11" s="4" t="s">
        <v>52</v>
      </c>
      <c r="J11" s="4" t="s">
        <v>42</v>
      </c>
      <c r="K11" t="s">
        <v>42</v>
      </c>
      <c r="L11" s="5" t="s">
        <v>42</v>
      </c>
      <c r="M11" s="5">
        <v>2669.8</v>
      </c>
      <c r="N11" s="5" t="s">
        <v>42</v>
      </c>
      <c r="O11" s="5" t="s">
        <v>42</v>
      </c>
      <c r="P11" s="28">
        <v>25.287356322</v>
      </c>
      <c r="Q11" t="s">
        <v>41</v>
      </c>
      <c r="R11" t="s">
        <v>42</v>
      </c>
      <c r="S11" t="s">
        <v>41</v>
      </c>
      <c r="T11" t="s">
        <v>42</v>
      </c>
      <c r="U11" s="5" t="s">
        <v>41</v>
      </c>
      <c r="V11" s="29">
        <v>180939.58</v>
      </c>
      <c r="W11" s="32">
        <v>20341.26</v>
      </c>
      <c r="X11" s="30">
        <v>21682.46</v>
      </c>
      <c r="Y11" s="30">
        <v>23852.41</v>
      </c>
      <c r="Z11">
        <f t="shared" si="0"/>
        <v>0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 s="31">
        <f t="shared" si="6"/>
        <v>0</v>
      </c>
      <c r="AG11" s="31">
        <f t="shared" si="7"/>
        <v>0</v>
      </c>
      <c r="AH11" s="31">
        <f t="shared" si="8"/>
        <v>0</v>
      </c>
      <c r="AI11">
        <f t="shared" si="9"/>
        <v>1</v>
      </c>
      <c r="AJ11">
        <f t="shared" si="10"/>
        <v>1</v>
      </c>
      <c r="AK11" t="str">
        <f t="shared" si="11"/>
        <v>Initial</v>
      </c>
      <c r="AL11">
        <f t="shared" si="12"/>
        <v>0</v>
      </c>
      <c r="AM11" t="str">
        <f t="shared" si="13"/>
        <v>RLIS</v>
      </c>
      <c r="AN11">
        <f t="shared" si="14"/>
        <v>0</v>
      </c>
      <c r="AO11">
        <f t="shared" si="15"/>
        <v>0</v>
      </c>
    </row>
    <row r="12" spans="1:41" ht="12.75">
      <c r="A12">
        <v>4111610</v>
      </c>
      <c r="B12">
        <v>1994</v>
      </c>
      <c r="C12" t="s">
        <v>64</v>
      </c>
      <c r="D12" t="s">
        <v>65</v>
      </c>
      <c r="E12" t="s">
        <v>66</v>
      </c>
      <c r="F12" s="27">
        <v>97457</v>
      </c>
      <c r="G12" s="3">
        <v>9798</v>
      </c>
      <c r="H12">
        <v>5418633115</v>
      </c>
      <c r="I12" s="4" t="s">
        <v>52</v>
      </c>
      <c r="J12" s="4" t="s">
        <v>42</v>
      </c>
      <c r="K12" t="s">
        <v>42</v>
      </c>
      <c r="L12" s="5" t="s">
        <v>42</v>
      </c>
      <c r="M12" s="5">
        <v>1685.6</v>
      </c>
      <c r="N12" s="5" t="s">
        <v>42</v>
      </c>
      <c r="O12" s="5" t="s">
        <v>42</v>
      </c>
      <c r="P12" s="28">
        <v>12.023542601</v>
      </c>
      <c r="Q12" t="s">
        <v>42</v>
      </c>
      <c r="R12" t="s">
        <v>41</v>
      </c>
      <c r="S12" t="s">
        <v>41</v>
      </c>
      <c r="T12" t="s">
        <v>42</v>
      </c>
      <c r="U12" s="5"/>
      <c r="V12" s="29">
        <v>144712.25</v>
      </c>
      <c r="W12" s="32">
        <v>16967.92</v>
      </c>
      <c r="X12" s="30">
        <v>16578.4</v>
      </c>
      <c r="Y12" s="30">
        <v>16695.02</v>
      </c>
      <c r="Z12">
        <f t="shared" si="0"/>
        <v>0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 s="31">
        <f t="shared" si="6"/>
        <v>0</v>
      </c>
      <c r="AG12" s="31">
        <f t="shared" si="7"/>
        <v>0</v>
      </c>
      <c r="AH12" s="31">
        <f t="shared" si="8"/>
        <v>0</v>
      </c>
      <c r="AI12">
        <f t="shared" si="9"/>
        <v>1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  <c r="AO12">
        <f t="shared" si="15"/>
        <v>0</v>
      </c>
    </row>
    <row r="13" spans="1:41" ht="12.75">
      <c r="A13">
        <v>4108100</v>
      </c>
      <c r="B13">
        <v>2104</v>
      </c>
      <c r="C13" t="s">
        <v>58</v>
      </c>
      <c r="D13" t="s">
        <v>59</v>
      </c>
      <c r="E13" t="s">
        <v>60</v>
      </c>
      <c r="F13" s="27">
        <v>97360</v>
      </c>
      <c r="G13" s="3">
        <v>197</v>
      </c>
      <c r="H13">
        <v>5038972321</v>
      </c>
      <c r="I13" s="4" t="s">
        <v>61</v>
      </c>
      <c r="J13" s="4" t="s">
        <v>41</v>
      </c>
      <c r="K13" t="s">
        <v>42</v>
      </c>
      <c r="L13" s="5" t="s">
        <v>43</v>
      </c>
      <c r="M13" s="5">
        <v>608.9</v>
      </c>
      <c r="N13" s="5" t="s">
        <v>42</v>
      </c>
      <c r="O13" s="5" t="s">
        <v>42</v>
      </c>
      <c r="P13" s="28">
        <v>9.7645031591</v>
      </c>
      <c r="Q13" t="s">
        <v>42</v>
      </c>
      <c r="R13" t="s">
        <v>42</v>
      </c>
      <c r="S13" t="s">
        <v>41</v>
      </c>
      <c r="T13" t="s">
        <v>42</v>
      </c>
      <c r="U13" s="5"/>
      <c r="V13" s="29">
        <v>45321.22</v>
      </c>
      <c r="W13" s="32">
        <v>6015.81</v>
      </c>
      <c r="X13" s="30">
        <v>5811.32</v>
      </c>
      <c r="Y13" s="30">
        <v>9025.22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1">
        <f t="shared" si="6"/>
        <v>0</v>
      </c>
      <c r="AG13" s="31">
        <f t="shared" si="7"/>
        <v>0</v>
      </c>
      <c r="AH13" s="31">
        <f t="shared" si="8"/>
        <v>0</v>
      </c>
      <c r="AI13">
        <f t="shared" si="9"/>
        <v>1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  <c r="AO13">
        <f t="shared" si="15"/>
        <v>0</v>
      </c>
    </row>
    <row r="14" spans="1:41" ht="12.75">
      <c r="A14">
        <v>4112600</v>
      </c>
      <c r="B14">
        <v>2204</v>
      </c>
      <c r="C14" t="s">
        <v>67</v>
      </c>
      <c r="D14" t="s">
        <v>68</v>
      </c>
      <c r="E14" t="s">
        <v>69</v>
      </c>
      <c r="F14" s="27">
        <v>97882</v>
      </c>
      <c r="G14" s="3">
        <v>9745</v>
      </c>
      <c r="H14">
        <v>5419226500</v>
      </c>
      <c r="I14" s="4">
        <v>6</v>
      </c>
      <c r="J14" s="4" t="s">
        <v>42</v>
      </c>
      <c r="K14" t="s">
        <v>42</v>
      </c>
      <c r="L14" s="5" t="s">
        <v>42</v>
      </c>
      <c r="M14" s="5">
        <v>1117.2</v>
      </c>
      <c r="N14" s="5" t="s">
        <v>42</v>
      </c>
      <c r="O14" s="5" t="s">
        <v>42</v>
      </c>
      <c r="P14" s="28">
        <v>21.319796954</v>
      </c>
      <c r="Q14" t="s">
        <v>41</v>
      </c>
      <c r="R14" t="s">
        <v>41</v>
      </c>
      <c r="S14" t="s">
        <v>41</v>
      </c>
      <c r="T14" t="s">
        <v>42</v>
      </c>
      <c r="U14" s="5" t="s">
        <v>41</v>
      </c>
      <c r="V14" s="29">
        <v>56898.79</v>
      </c>
      <c r="W14" s="32">
        <v>6038.67</v>
      </c>
      <c r="X14" s="30">
        <v>7132.06</v>
      </c>
      <c r="Y14" s="30">
        <v>9943.81</v>
      </c>
      <c r="Z14">
        <f t="shared" si="0"/>
        <v>0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1">
        <f t="shared" si="6"/>
        <v>0</v>
      </c>
      <c r="AG14" s="31">
        <f t="shared" si="7"/>
        <v>0</v>
      </c>
      <c r="AH14" s="31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</sheetData>
  <mergeCells count="1">
    <mergeCell ref="A3:A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 FY 2003 RLIS (EXCEL)</dc:title>
  <dc:subject/>
  <dc:creator>robert.hitchcock</dc:creator>
  <cp:keywords/>
  <dc:description/>
  <cp:lastModifiedBy>susan.winingar</cp:lastModifiedBy>
  <cp:lastPrinted>2003-06-10T16:02:46Z</cp:lastPrinted>
  <dcterms:created xsi:type="dcterms:W3CDTF">2003-06-05T18:54:46Z</dcterms:created>
  <dcterms:modified xsi:type="dcterms:W3CDTF">2003-10-22T14:35:33Z</dcterms:modified>
  <cp:category/>
  <cp:version/>
  <cp:contentType/>
  <cp:contentStatus/>
</cp:coreProperties>
</file>