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<sst xmlns="http://schemas.openxmlformats.org/spreadsheetml/2006/main" count="554" uniqueCount="177">
  <si>
    <t>Six Year Financial Summary for 2002 Senate Campaigns through December 31, 2002</t>
  </si>
  <si>
    <t>Individual</t>
  </si>
  <si>
    <t>PAC</t>
  </si>
  <si>
    <t>Candidate</t>
  </si>
  <si>
    <t>Trans from</t>
  </si>
  <si>
    <t>Ending Cash</t>
  </si>
  <si>
    <t>Closing</t>
  </si>
  <si>
    <t>Receipts</t>
  </si>
  <si>
    <t>Contributions</t>
  </si>
  <si>
    <t>Support</t>
  </si>
  <si>
    <t>Other Auth.</t>
  </si>
  <si>
    <t>Disburse</t>
  </si>
  <si>
    <t>on Hand</t>
  </si>
  <si>
    <t>Debts</t>
  </si>
  <si>
    <t>ALABAMA</t>
  </si>
  <si>
    <t xml:space="preserve">   Jeff Sessions </t>
  </si>
  <si>
    <t>Rep</t>
  </si>
  <si>
    <t>Inc</t>
  </si>
  <si>
    <t>W - 58%</t>
  </si>
  <si>
    <t>1997-1998</t>
  </si>
  <si>
    <t>1999-2000</t>
  </si>
  <si>
    <t>2001-2002</t>
  </si>
  <si>
    <t xml:space="preserve">   Susan Parker</t>
  </si>
  <si>
    <t>Dem</t>
  </si>
  <si>
    <t>L - 40%</t>
  </si>
  <si>
    <t>Chl</t>
  </si>
  <si>
    <t>Does not include $175,000 in candidate loans that have been repaid.</t>
  </si>
  <si>
    <t>ALASKA</t>
  </si>
  <si>
    <t xml:space="preserve">   Ted Stevens</t>
  </si>
  <si>
    <t>W - 79%</t>
  </si>
  <si>
    <t xml:space="preserve">   Frank Vondersaar</t>
  </si>
  <si>
    <t>L - 10%</t>
  </si>
  <si>
    <t>ARKANSAS</t>
  </si>
  <si>
    <t xml:space="preserve">   Tim Hutchinson </t>
  </si>
  <si>
    <t>L - 46%</t>
  </si>
  <si>
    <t xml:space="preserve">   Mark Pryor</t>
  </si>
  <si>
    <t>W - 54%</t>
  </si>
  <si>
    <t>COLORADO</t>
  </si>
  <si>
    <t xml:space="preserve">   Wayne Allard</t>
  </si>
  <si>
    <t>W - 51%</t>
  </si>
  <si>
    <t xml:space="preserve">   Thomas Strickland</t>
  </si>
  <si>
    <t>L - 45%</t>
  </si>
  <si>
    <t xml:space="preserve">   </t>
  </si>
  <si>
    <t>DELAWARE</t>
  </si>
  <si>
    <t xml:space="preserve">   Joseph Biden</t>
  </si>
  <si>
    <t xml:space="preserve"> </t>
  </si>
  <si>
    <t xml:space="preserve">   Ray Clatworthy</t>
  </si>
  <si>
    <t>L - 41%</t>
  </si>
  <si>
    <t>GEORGIA</t>
  </si>
  <si>
    <t xml:space="preserve">   Joseph M Cleland </t>
  </si>
  <si>
    <t xml:space="preserve">   Saxby Chambliss</t>
  </si>
  <si>
    <t>W - 53%</t>
  </si>
  <si>
    <t>IDAHO</t>
  </si>
  <si>
    <t xml:space="preserve">   Larry Craig </t>
  </si>
  <si>
    <t>W - 65%</t>
  </si>
  <si>
    <t xml:space="preserve">   Alan Blinken</t>
  </si>
  <si>
    <t>L - 33%</t>
  </si>
  <si>
    <t>ILLINOIS</t>
  </si>
  <si>
    <t xml:space="preserve">   Richard Durbin </t>
  </si>
  <si>
    <t>W - 60%</t>
  </si>
  <si>
    <t xml:space="preserve">2001-2002 </t>
  </si>
  <si>
    <t xml:space="preserve">   James Durkin</t>
  </si>
  <si>
    <t>L - 38%</t>
  </si>
  <si>
    <t>IOWA</t>
  </si>
  <si>
    <t xml:space="preserve">   Tom Harkin </t>
  </si>
  <si>
    <t xml:space="preserve">   Greg Ganske</t>
  </si>
  <si>
    <t>L - 44%</t>
  </si>
  <si>
    <t>KANSAS</t>
  </si>
  <si>
    <t xml:space="preserve">   Pat Roberts</t>
  </si>
  <si>
    <t>W - 64%</t>
  </si>
  <si>
    <t>KENTUCKY</t>
  </si>
  <si>
    <t xml:space="preserve">   Mitch McConnell </t>
  </si>
  <si>
    <t xml:space="preserve">   Lois Weinberg</t>
  </si>
  <si>
    <t>L - 36%</t>
  </si>
  <si>
    <t>LOUISIANA</t>
  </si>
  <si>
    <t xml:space="preserve">   Mary Landrieu</t>
  </si>
  <si>
    <t>W - 52%</t>
  </si>
  <si>
    <t xml:space="preserve">   Suzanne Haik Terrell</t>
  </si>
  <si>
    <t>L - 48%</t>
  </si>
  <si>
    <t>MAINE</t>
  </si>
  <si>
    <t xml:space="preserve">   Susan Collins </t>
  </si>
  <si>
    <t xml:space="preserve">   Rochelle Pingree</t>
  </si>
  <si>
    <t>L - 42%</t>
  </si>
  <si>
    <t>MASSACHUSETTS</t>
  </si>
  <si>
    <t xml:space="preserve">   John Kerry </t>
  </si>
  <si>
    <t>W - 81%</t>
  </si>
  <si>
    <t xml:space="preserve">   Michael Cloud</t>
  </si>
  <si>
    <t>Lib</t>
  </si>
  <si>
    <t>Does not include $25,700 in candidate loans that have been repaid</t>
  </si>
  <si>
    <t>MICHIGAN</t>
  </si>
  <si>
    <t xml:space="preserve">   Carl Levin</t>
  </si>
  <si>
    <t>W - 61%</t>
  </si>
  <si>
    <t xml:space="preserve">   Andrew Raczkowski</t>
  </si>
  <si>
    <t>MINNESOTA</t>
  </si>
  <si>
    <t xml:space="preserve">   Walter Mondale</t>
  </si>
  <si>
    <t>Opn</t>
  </si>
  <si>
    <t xml:space="preserve">   Norm Coleman</t>
  </si>
  <si>
    <t>W - 50%</t>
  </si>
  <si>
    <t xml:space="preserve">   James Moore</t>
  </si>
  <si>
    <t>Ind</t>
  </si>
  <si>
    <t>L - 1%</t>
  </si>
  <si>
    <t>MISSISSIPPI</t>
  </si>
  <si>
    <t xml:space="preserve">   Thad Cochran </t>
  </si>
  <si>
    <t>W - 85%</t>
  </si>
  <si>
    <t>MISSOURI</t>
  </si>
  <si>
    <t xml:space="preserve">   Jean Carnahan</t>
  </si>
  <si>
    <t>L - 49%</t>
  </si>
  <si>
    <t xml:space="preserve">   James Talent</t>
  </si>
  <si>
    <t>MONTANA</t>
  </si>
  <si>
    <t xml:space="preserve">   Max Baucus </t>
  </si>
  <si>
    <t>W - 63%</t>
  </si>
  <si>
    <t xml:space="preserve">   Michael Taylor</t>
  </si>
  <si>
    <t>L - 32%</t>
  </si>
  <si>
    <t>NEBRASKA</t>
  </si>
  <si>
    <t xml:space="preserve">   Chuck Hagel </t>
  </si>
  <si>
    <t>W - 83%</t>
  </si>
  <si>
    <t>NEW HAMPSHIRE</t>
  </si>
  <si>
    <t xml:space="preserve">   John Sununu</t>
  </si>
  <si>
    <t>Does not include $10,000 in candidate loans that have been repaid</t>
  </si>
  <si>
    <t xml:space="preserve">   Jeanne Shaheen</t>
  </si>
  <si>
    <t>L - 47%</t>
  </si>
  <si>
    <t>NEW JERSEY</t>
  </si>
  <si>
    <t xml:space="preserve">   Douglas Forrester</t>
  </si>
  <si>
    <t>Does not include $557,831 in candidate loans which have been repaid</t>
  </si>
  <si>
    <t xml:space="preserve">   Frank Lautenberg</t>
  </si>
  <si>
    <t>NEW MEXICO</t>
  </si>
  <si>
    <t xml:space="preserve">   Pete Dominici </t>
  </si>
  <si>
    <t xml:space="preserve">  Gloria Tristani</t>
  </si>
  <si>
    <t>L - 37%</t>
  </si>
  <si>
    <t>Does not include $4,000 in candidate loans which have been repaid</t>
  </si>
  <si>
    <t>NORTH CAROLINA</t>
  </si>
  <si>
    <t xml:space="preserve">   Erskine Bowles</t>
  </si>
  <si>
    <t>Does not include $58,450 in candidate loans that have been repaid</t>
  </si>
  <si>
    <t xml:space="preserve">   Elizabeth Dole</t>
  </si>
  <si>
    <t>OKLAHOMA</t>
  </si>
  <si>
    <t xml:space="preserve">   James Inhofe</t>
  </si>
  <si>
    <t>W - 57%</t>
  </si>
  <si>
    <t xml:space="preserve">   David Walters</t>
  </si>
  <si>
    <t>OREGON</t>
  </si>
  <si>
    <t xml:space="preserve">   Gordon Smith </t>
  </si>
  <si>
    <t xml:space="preserve">   Bill Bradbury</t>
  </si>
  <si>
    <t>RHODE ISLAND</t>
  </si>
  <si>
    <t xml:space="preserve">   Jack Reed</t>
  </si>
  <si>
    <t>W - 78%</t>
  </si>
  <si>
    <t>SOUTH CAROLINA</t>
  </si>
  <si>
    <t xml:space="preserve">   Lindsey Graham</t>
  </si>
  <si>
    <t xml:space="preserve">   Alexander Sanders</t>
  </si>
  <si>
    <t>SOUTH DAKOTA</t>
  </si>
  <si>
    <t xml:space="preserve">   Tim Johnson </t>
  </si>
  <si>
    <t xml:space="preserve">   John Thune</t>
  </si>
  <si>
    <t>L - 50%</t>
  </si>
  <si>
    <t>TENNESSEE</t>
  </si>
  <si>
    <t xml:space="preserve">   Lamar Alexander</t>
  </si>
  <si>
    <t>W - 55%</t>
  </si>
  <si>
    <t>Does not include $140,000 in candidate loans that have been repaid</t>
  </si>
  <si>
    <t xml:space="preserve">   Bob Clement</t>
  </si>
  <si>
    <t>TEXAS</t>
  </si>
  <si>
    <t xml:space="preserve">   John Cornyn</t>
  </si>
  <si>
    <t xml:space="preserve">   Ron Kirk</t>
  </si>
  <si>
    <t>L - 43%</t>
  </si>
  <si>
    <t>Does not include $400,000 in candidate loans that have been repaid</t>
  </si>
  <si>
    <t>VIRGINIA</t>
  </si>
  <si>
    <t xml:space="preserve">   John Warner </t>
  </si>
  <si>
    <t>W - 82%</t>
  </si>
  <si>
    <t xml:space="preserve">   Jacob Hornberger</t>
  </si>
  <si>
    <t>L - 7%</t>
  </si>
  <si>
    <t>Does not include $3,147 in candidate loans that have been repaid</t>
  </si>
  <si>
    <t xml:space="preserve">   Nancy Spannaus</t>
  </si>
  <si>
    <t>L - 9%</t>
  </si>
  <si>
    <t>WEST VIRGINIA</t>
  </si>
  <si>
    <t xml:space="preserve">   Jay Rockefeller </t>
  </si>
  <si>
    <t xml:space="preserve">   Jay Wolfe</t>
  </si>
  <si>
    <t>WYOMING</t>
  </si>
  <si>
    <t xml:space="preserve">   Michael Enzi</t>
  </si>
  <si>
    <t>W - 73%</t>
  </si>
  <si>
    <t xml:space="preserve">   Joyce Corcoran</t>
  </si>
  <si>
    <t>L - 27%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</si>
</sst>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1" fillId="0" borderId="0" xfId="0" applyNumberFormat="1" applyFont="1" applyAlignment="1">
      <alignment/>
    </xf>
    <xf numFmtId="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5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5"/>
  <sheetViews>
    <sheetView tabSelected="1" workbookViewId="0" topLeftCell="A1">
      <selection activeCell="H161" sqref="H161:I161"/>
    </sheetView>
  </sheetViews>
  <sheetFormatPr defaultColWidth="9.140625" defaultRowHeight="12.75"/>
  <cols>
    <col min="1" max="1" width="19.57421875" style="0" bestFit="1" customWidth="1"/>
    <col min="4" max="4" width="11.421875" style="0" bestFit="1" customWidth="1"/>
    <col min="5" max="6" width="11.57421875" style="0" bestFit="1" customWidth="1"/>
    <col min="7" max="8" width="10.421875" style="0" bestFit="1" customWidth="1"/>
    <col min="9" max="9" width="11.421875" style="0" customWidth="1"/>
    <col min="10" max="10" width="11.140625" style="0" bestFit="1" customWidth="1"/>
    <col min="11" max="11" width="10.421875" style="0" bestFit="1" customWidth="1"/>
  </cols>
  <sheetData>
    <row r="1" spans="2:11" ht="12.75">
      <c r="B1" s="1"/>
      <c r="C1" s="1"/>
      <c r="D1" s="2" t="s">
        <v>0</v>
      </c>
      <c r="F1" s="3"/>
      <c r="G1" s="3"/>
      <c r="H1" s="3"/>
      <c r="I1" s="3"/>
      <c r="J1" s="3"/>
      <c r="K1" s="3"/>
    </row>
    <row r="2" spans="1:11" ht="12.75">
      <c r="A2" s="4"/>
      <c r="B2" s="4"/>
      <c r="C2" s="4"/>
      <c r="D2" s="5"/>
      <c r="E2" s="5" t="s">
        <v>1</v>
      </c>
      <c r="F2" s="5" t="s">
        <v>2</v>
      </c>
      <c r="G2" s="5" t="s">
        <v>3</v>
      </c>
      <c r="H2" s="5" t="s">
        <v>4</v>
      </c>
      <c r="I2" s="5"/>
      <c r="J2" s="5" t="s">
        <v>5</v>
      </c>
      <c r="K2" s="5" t="s">
        <v>6</v>
      </c>
    </row>
    <row r="3" spans="1:11" ht="13.5" thickBot="1">
      <c r="A3" s="6" t="s">
        <v>3</v>
      </c>
      <c r="B3" s="6"/>
      <c r="C3" s="6"/>
      <c r="D3" s="7" t="s">
        <v>7</v>
      </c>
      <c r="E3" s="7" t="s">
        <v>8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</row>
    <row r="4" spans="1:11" ht="13.5" thickBot="1">
      <c r="A4" s="8" t="s">
        <v>14</v>
      </c>
      <c r="B4" s="1"/>
      <c r="C4" s="1"/>
      <c r="D4" s="3"/>
      <c r="E4" s="3"/>
      <c r="F4" s="3"/>
      <c r="G4" s="3"/>
      <c r="H4" s="3"/>
      <c r="I4" s="3"/>
      <c r="J4" s="3"/>
      <c r="K4" s="3"/>
    </row>
    <row r="5" spans="1:11" ht="12.75">
      <c r="A5" s="9" t="s">
        <v>15</v>
      </c>
      <c r="B5" s="1" t="s">
        <v>16</v>
      </c>
      <c r="C5" s="1"/>
      <c r="D5" s="3"/>
      <c r="E5" s="3"/>
      <c r="F5" s="3"/>
      <c r="G5" s="3"/>
      <c r="H5" s="3"/>
      <c r="I5" s="3"/>
      <c r="J5" s="3"/>
      <c r="K5" s="3"/>
    </row>
    <row r="6" spans="1:11" ht="12.75">
      <c r="A6" s="4">
        <v>96</v>
      </c>
      <c r="B6" s="1" t="s">
        <v>17</v>
      </c>
      <c r="C6" s="1" t="s">
        <v>18</v>
      </c>
      <c r="D6" s="3"/>
      <c r="E6" s="3"/>
      <c r="F6" s="3"/>
      <c r="G6" s="3"/>
      <c r="H6" s="3"/>
      <c r="I6" s="3"/>
      <c r="J6" s="3">
        <v>43511</v>
      </c>
      <c r="K6" s="3">
        <v>178642</v>
      </c>
    </row>
    <row r="7" spans="1:11" ht="12.75">
      <c r="A7" s="4" t="s">
        <v>19</v>
      </c>
      <c r="B7" s="1"/>
      <c r="C7" s="1"/>
      <c r="D7" s="3">
        <v>552589</v>
      </c>
      <c r="E7" s="3">
        <v>298185</v>
      </c>
      <c r="F7" s="3">
        <v>225681</v>
      </c>
      <c r="G7" s="3">
        <v>0</v>
      </c>
      <c r="H7" s="3">
        <v>511</v>
      </c>
      <c r="I7" s="3">
        <v>509843</v>
      </c>
      <c r="J7" s="3">
        <v>86258</v>
      </c>
      <c r="K7" s="3">
        <v>0</v>
      </c>
    </row>
    <row r="8" spans="1:11" ht="12.75">
      <c r="A8" s="4" t="s">
        <v>20</v>
      </c>
      <c r="B8" s="1"/>
      <c r="C8" s="1"/>
      <c r="D8" s="3">
        <v>1279664</v>
      </c>
      <c r="E8" s="3">
        <v>912555</v>
      </c>
      <c r="F8" s="3">
        <v>315068</v>
      </c>
      <c r="G8" s="3">
        <v>0</v>
      </c>
      <c r="H8" s="3">
        <v>0</v>
      </c>
      <c r="I8" s="3">
        <v>236648</v>
      </c>
      <c r="J8" s="3">
        <v>1129275</v>
      </c>
      <c r="K8" s="3">
        <v>0</v>
      </c>
    </row>
    <row r="9" spans="1:11" ht="12.75">
      <c r="A9" s="4" t="s">
        <v>21</v>
      </c>
      <c r="B9" s="1"/>
      <c r="C9" s="1"/>
      <c r="D9" s="3">
        <v>4667726</v>
      </c>
      <c r="E9" s="3">
        <v>3284979</v>
      </c>
      <c r="F9" s="3">
        <v>1059550</v>
      </c>
      <c r="G9" s="3">
        <v>0</v>
      </c>
      <c r="H9" s="3">
        <v>146316</v>
      </c>
      <c r="I9" s="3">
        <v>5115730</v>
      </c>
      <c r="J9" s="3">
        <v>681271</v>
      </c>
      <c r="K9" s="3">
        <v>0</v>
      </c>
    </row>
    <row r="10" spans="1:11" ht="12.75">
      <c r="A10" s="9" t="s">
        <v>22</v>
      </c>
      <c r="B10" s="1" t="s">
        <v>23</v>
      </c>
      <c r="C10" s="1" t="s">
        <v>24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4" t="s">
        <v>21</v>
      </c>
      <c r="B11" s="1" t="s">
        <v>25</v>
      </c>
      <c r="C11" s="1"/>
      <c r="D11" s="3">
        <f>1191848-175000</f>
        <v>1016848</v>
      </c>
      <c r="E11" s="3">
        <v>780628</v>
      </c>
      <c r="F11" s="3">
        <v>188211</v>
      </c>
      <c r="G11" s="3">
        <v>1000</v>
      </c>
      <c r="H11" s="3">
        <v>0</v>
      </c>
      <c r="I11" s="3">
        <f>1185718-175000</f>
        <v>1010718</v>
      </c>
      <c r="J11" s="3">
        <v>6127</v>
      </c>
      <c r="K11" s="3">
        <v>0</v>
      </c>
    </row>
    <row r="12" spans="1:11" ht="12.75">
      <c r="A12" s="4"/>
      <c r="B12" s="1"/>
      <c r="C12" s="1"/>
      <c r="D12" s="3" t="s">
        <v>26</v>
      </c>
      <c r="E12" s="3"/>
      <c r="F12" s="3"/>
      <c r="G12" s="3"/>
      <c r="H12" s="3"/>
      <c r="I12" s="3"/>
      <c r="J12" s="3"/>
      <c r="K12" s="3"/>
    </row>
    <row r="14" spans="1:11" ht="13.5" thickBot="1">
      <c r="A14" s="8" t="s">
        <v>27</v>
      </c>
      <c r="B14" s="1"/>
      <c r="C14" s="1"/>
      <c r="D14" s="3"/>
      <c r="E14" s="3"/>
      <c r="F14" s="3"/>
      <c r="G14" s="3"/>
      <c r="H14" s="3"/>
      <c r="I14" s="3"/>
      <c r="J14" s="3"/>
      <c r="K14" s="3"/>
    </row>
    <row r="15" spans="1:11" ht="12.75">
      <c r="A15" s="9" t="s">
        <v>28</v>
      </c>
      <c r="B15" s="1" t="s">
        <v>16</v>
      </c>
      <c r="C15" s="1"/>
      <c r="D15" s="3"/>
      <c r="E15" s="3"/>
      <c r="F15" s="3"/>
      <c r="G15" s="3"/>
      <c r="H15" s="3"/>
      <c r="I15" s="3"/>
      <c r="J15" s="3"/>
      <c r="K15" s="3"/>
    </row>
    <row r="16" spans="1:11" ht="12.75">
      <c r="A16" s="4">
        <v>96</v>
      </c>
      <c r="B16" s="1" t="s">
        <v>17</v>
      </c>
      <c r="C16" s="1" t="s">
        <v>29</v>
      </c>
      <c r="D16" s="3"/>
      <c r="E16" s="3"/>
      <c r="F16" s="3"/>
      <c r="G16" s="3"/>
      <c r="H16" s="3"/>
      <c r="I16" s="3"/>
      <c r="J16" s="3">
        <v>328540</v>
      </c>
      <c r="K16" s="3">
        <v>0</v>
      </c>
    </row>
    <row r="17" spans="1:11" ht="12.75">
      <c r="A17" s="4" t="s">
        <v>19</v>
      </c>
      <c r="B17" s="1"/>
      <c r="C17" s="1"/>
      <c r="D17" s="3">
        <v>174173</v>
      </c>
      <c r="E17" s="3">
        <v>65803</v>
      </c>
      <c r="F17" s="3">
        <v>79249</v>
      </c>
      <c r="G17" s="3">
        <v>0</v>
      </c>
      <c r="H17" s="3">
        <v>513</v>
      </c>
      <c r="I17" s="3">
        <v>392715</v>
      </c>
      <c r="J17" s="3">
        <v>109998</v>
      </c>
      <c r="K17" s="3">
        <v>0</v>
      </c>
    </row>
    <row r="18" spans="1:11" ht="12.75">
      <c r="A18" s="4" t="s">
        <v>20</v>
      </c>
      <c r="B18" s="1"/>
      <c r="C18" s="1"/>
      <c r="D18" s="3">
        <v>511839</v>
      </c>
      <c r="E18" s="3">
        <v>313350</v>
      </c>
      <c r="F18" s="3">
        <v>192450</v>
      </c>
      <c r="G18" s="3">
        <v>0</v>
      </c>
      <c r="H18" s="3">
        <v>0</v>
      </c>
      <c r="I18" s="3">
        <v>391024</v>
      </c>
      <c r="J18" s="3">
        <v>241669</v>
      </c>
      <c r="K18" s="3">
        <v>0</v>
      </c>
    </row>
    <row r="19" spans="1:11" ht="12.75">
      <c r="A19" s="4" t="s">
        <v>21</v>
      </c>
      <c r="B19" s="1"/>
      <c r="C19" s="1"/>
      <c r="D19" s="3">
        <v>2726504</v>
      </c>
      <c r="E19" s="3">
        <v>1466247</v>
      </c>
      <c r="F19" s="3">
        <v>1175713</v>
      </c>
      <c r="G19" s="3">
        <v>0</v>
      </c>
      <c r="H19" s="3">
        <v>256887</v>
      </c>
      <c r="I19" s="3">
        <v>2295429</v>
      </c>
      <c r="J19" s="3">
        <v>672745</v>
      </c>
      <c r="K19" s="3">
        <v>0</v>
      </c>
    </row>
    <row r="20" spans="1:11" ht="12.75">
      <c r="A20" s="4"/>
      <c r="B20" s="1"/>
      <c r="C20" s="1"/>
      <c r="D20" s="3"/>
      <c r="E20" s="3"/>
      <c r="F20" s="3"/>
      <c r="G20" s="3"/>
      <c r="H20" s="3"/>
      <c r="I20" s="3"/>
      <c r="J20" s="3"/>
      <c r="K20" s="3"/>
    </row>
    <row r="21" spans="1:11" ht="12.75">
      <c r="A21" s="10" t="s">
        <v>30</v>
      </c>
      <c r="B21" s="1" t="s">
        <v>23</v>
      </c>
      <c r="C21" s="1"/>
      <c r="D21" s="3"/>
      <c r="E21" s="3"/>
      <c r="F21" s="3"/>
      <c r="G21" s="3"/>
      <c r="H21" s="3"/>
      <c r="I21" s="3"/>
      <c r="J21" s="3"/>
      <c r="K21" s="3"/>
    </row>
    <row r="22" spans="1:11" ht="12.75">
      <c r="A22" s="4" t="s">
        <v>21</v>
      </c>
      <c r="B22" s="1" t="s">
        <v>25</v>
      </c>
      <c r="C22" s="1" t="s">
        <v>31</v>
      </c>
      <c r="D22" s="3">
        <v>1050</v>
      </c>
      <c r="E22" s="3">
        <v>50</v>
      </c>
      <c r="F22" s="3">
        <v>0</v>
      </c>
      <c r="G22" s="3">
        <v>1000</v>
      </c>
      <c r="H22" s="3">
        <v>0</v>
      </c>
      <c r="I22" s="3">
        <v>1049</v>
      </c>
      <c r="J22" s="3">
        <v>0</v>
      </c>
      <c r="K22" s="3">
        <v>0</v>
      </c>
    </row>
    <row r="23" spans="1:11" ht="12.75">
      <c r="A23" s="9"/>
      <c r="B23" s="1"/>
      <c r="C23" s="1"/>
      <c r="D23" s="3"/>
      <c r="E23" s="3"/>
      <c r="F23" s="3"/>
      <c r="G23" s="3"/>
      <c r="H23" s="3"/>
      <c r="I23" s="3"/>
      <c r="J23" s="3"/>
      <c r="K23" s="3"/>
    </row>
    <row r="24" spans="1:11" ht="13.5" thickBot="1">
      <c r="A24" s="8" t="s">
        <v>32</v>
      </c>
      <c r="B24" s="1"/>
      <c r="C24" s="1"/>
      <c r="D24" s="3"/>
      <c r="E24" s="3"/>
      <c r="F24" s="3"/>
      <c r="G24" s="3"/>
      <c r="H24" s="3"/>
      <c r="I24" s="3"/>
      <c r="J24" s="3"/>
      <c r="K24" s="3"/>
    </row>
    <row r="25" spans="1:11" ht="12.75">
      <c r="A25" s="9" t="s">
        <v>33</v>
      </c>
      <c r="B25" s="1" t="s">
        <v>16</v>
      </c>
      <c r="C25" s="1"/>
      <c r="D25" s="3"/>
      <c r="E25" s="3"/>
      <c r="F25" s="3"/>
      <c r="G25" s="3"/>
      <c r="H25" s="3"/>
      <c r="I25" s="3"/>
      <c r="J25" s="3"/>
      <c r="K25" s="3"/>
    </row>
    <row r="26" spans="1:11" ht="12.75">
      <c r="A26" s="4">
        <v>96</v>
      </c>
      <c r="B26" s="1" t="s">
        <v>17</v>
      </c>
      <c r="C26" s="1" t="s">
        <v>34</v>
      </c>
      <c r="D26" s="3"/>
      <c r="E26" s="3"/>
      <c r="F26" s="3"/>
      <c r="G26" s="3"/>
      <c r="H26" s="3"/>
      <c r="I26" s="3"/>
      <c r="J26" s="3">
        <v>85802</v>
      </c>
      <c r="K26" s="3">
        <v>0</v>
      </c>
    </row>
    <row r="27" spans="1:11" ht="12.75">
      <c r="A27" s="4" t="s">
        <v>19</v>
      </c>
      <c r="B27" s="1"/>
      <c r="C27" s="1"/>
      <c r="D27" s="3">
        <v>170443</v>
      </c>
      <c r="E27" s="3">
        <v>82800</v>
      </c>
      <c r="F27" s="3">
        <v>71906</v>
      </c>
      <c r="G27" s="3">
        <v>0</v>
      </c>
      <c r="H27" s="3">
        <v>329</v>
      </c>
      <c r="I27" s="3">
        <v>193110</v>
      </c>
      <c r="J27" s="3">
        <v>63135</v>
      </c>
      <c r="K27" s="3">
        <v>0</v>
      </c>
    </row>
    <row r="28" spans="1:11" ht="12.75">
      <c r="A28" s="4" t="s">
        <v>20</v>
      </c>
      <c r="B28" s="1"/>
      <c r="C28" s="1"/>
      <c r="D28" s="3">
        <v>338437</v>
      </c>
      <c r="E28" s="3">
        <v>186209</v>
      </c>
      <c r="F28" s="3">
        <v>134841</v>
      </c>
      <c r="G28" s="3">
        <v>0</v>
      </c>
      <c r="H28" s="3">
        <v>0</v>
      </c>
      <c r="I28" s="3">
        <v>169374</v>
      </c>
      <c r="J28" s="3">
        <v>232198</v>
      </c>
      <c r="K28" s="3">
        <v>0</v>
      </c>
    </row>
    <row r="29" spans="1:11" ht="12.75">
      <c r="A29" s="4" t="s">
        <v>21</v>
      </c>
      <c r="B29" s="1"/>
      <c r="C29" s="1"/>
      <c r="D29" s="3">
        <v>4869537</v>
      </c>
      <c r="E29" s="3">
        <v>2818775</v>
      </c>
      <c r="F29" s="3">
        <v>1701081</v>
      </c>
      <c r="G29" s="3">
        <v>0</v>
      </c>
      <c r="H29" s="3">
        <v>174942</v>
      </c>
      <c r="I29" s="3">
        <v>5063923</v>
      </c>
      <c r="J29" s="3">
        <v>31060</v>
      </c>
      <c r="K29" s="3">
        <v>0</v>
      </c>
    </row>
    <row r="30" spans="1:11" ht="12.75">
      <c r="A30" s="9" t="s">
        <v>35</v>
      </c>
      <c r="B30" s="1" t="s">
        <v>23</v>
      </c>
      <c r="C30" s="1"/>
      <c r="D30" s="3"/>
      <c r="E30" s="3"/>
      <c r="F30" s="3"/>
      <c r="G30" s="3"/>
      <c r="H30" s="3"/>
      <c r="I30" s="3"/>
      <c r="J30" s="3"/>
      <c r="K30" s="3"/>
    </row>
    <row r="31" spans="1:11" ht="12.75">
      <c r="A31" s="4" t="s">
        <v>21</v>
      </c>
      <c r="B31" s="1" t="s">
        <v>25</v>
      </c>
      <c r="C31" s="1" t="s">
        <v>36</v>
      </c>
      <c r="D31" s="3">
        <v>4456340</v>
      </c>
      <c r="E31" s="3">
        <v>3355873</v>
      </c>
      <c r="F31" s="3">
        <v>801127</v>
      </c>
      <c r="G31" s="3">
        <v>0</v>
      </c>
      <c r="H31" s="3">
        <v>195625</v>
      </c>
      <c r="I31" s="3">
        <v>4414148</v>
      </c>
      <c r="J31" s="3">
        <v>42192</v>
      </c>
      <c r="K31" s="3">
        <v>0</v>
      </c>
    </row>
    <row r="32" spans="1:11" ht="12.75">
      <c r="A32" s="4"/>
      <c r="K32" s="3"/>
    </row>
    <row r="33" spans="1:11" ht="13.5" thickBot="1">
      <c r="A33" s="8" t="s">
        <v>37</v>
      </c>
      <c r="B33" s="1"/>
      <c r="C33" s="1"/>
      <c r="D33" s="3"/>
      <c r="E33" s="3"/>
      <c r="F33" s="3"/>
      <c r="G33" s="3"/>
      <c r="H33" s="3"/>
      <c r="I33" s="3"/>
      <c r="J33" s="3"/>
      <c r="K33" s="3"/>
    </row>
    <row r="34" spans="1:11" ht="12.75">
      <c r="A34" s="9" t="s">
        <v>38</v>
      </c>
      <c r="B34" s="1" t="s">
        <v>16</v>
      </c>
      <c r="C34" s="1"/>
      <c r="D34" s="3"/>
      <c r="E34" s="3"/>
      <c r="F34" s="3"/>
      <c r="G34" s="3"/>
      <c r="H34" s="3"/>
      <c r="I34" s="3"/>
      <c r="J34" s="3"/>
      <c r="K34" s="3"/>
    </row>
    <row r="35" spans="1:11" ht="12.75">
      <c r="A35" s="4">
        <v>96</v>
      </c>
      <c r="B35" s="1" t="s">
        <v>17</v>
      </c>
      <c r="C35" s="1" t="s">
        <v>39</v>
      </c>
      <c r="D35" s="3"/>
      <c r="E35" s="3"/>
      <c r="F35" s="3"/>
      <c r="G35" s="3"/>
      <c r="H35" s="3"/>
      <c r="I35" s="3"/>
      <c r="J35" s="3">
        <v>75355</v>
      </c>
      <c r="K35" s="3">
        <v>0</v>
      </c>
    </row>
    <row r="36" spans="1:11" ht="12.75">
      <c r="A36" s="4" t="s">
        <v>19</v>
      </c>
      <c r="B36" s="1"/>
      <c r="C36" s="1"/>
      <c r="D36" s="3">
        <v>17348</v>
      </c>
      <c r="E36" s="3">
        <v>2960</v>
      </c>
      <c r="F36" s="3">
        <v>5900</v>
      </c>
      <c r="G36" s="3">
        <v>0</v>
      </c>
      <c r="H36" s="3">
        <v>511</v>
      </c>
      <c r="I36" s="3">
        <v>75666</v>
      </c>
      <c r="J36" s="3">
        <v>17036</v>
      </c>
      <c r="K36" s="3">
        <v>0</v>
      </c>
    </row>
    <row r="37" spans="1:11" ht="12.75">
      <c r="A37" s="4" t="s">
        <v>20</v>
      </c>
      <c r="B37" s="1"/>
      <c r="C37" s="1"/>
      <c r="D37" s="3">
        <v>253411</v>
      </c>
      <c r="E37" s="3">
        <v>178441</v>
      </c>
      <c r="F37" s="3">
        <v>68174</v>
      </c>
      <c r="G37" s="3">
        <v>0</v>
      </c>
      <c r="H37" s="3">
        <v>0</v>
      </c>
      <c r="I37" s="3">
        <v>66365</v>
      </c>
      <c r="J37" s="3">
        <v>204082</v>
      </c>
      <c r="K37" s="3">
        <v>0</v>
      </c>
    </row>
    <row r="38" spans="1:11" ht="12.75">
      <c r="A38" s="4" t="s">
        <v>21</v>
      </c>
      <c r="B38" s="1"/>
      <c r="C38" s="1"/>
      <c r="D38" s="3">
        <v>5354689</v>
      </c>
      <c r="E38" s="3">
        <v>2388090</v>
      </c>
      <c r="F38" s="3">
        <v>2107023</v>
      </c>
      <c r="G38" s="3">
        <v>0</v>
      </c>
      <c r="H38" s="3">
        <v>696980</v>
      </c>
      <c r="I38" s="3">
        <v>5215592</v>
      </c>
      <c r="J38" s="3">
        <v>343178</v>
      </c>
      <c r="K38" s="3">
        <v>0</v>
      </c>
    </row>
    <row r="39" spans="1:11" ht="12.75">
      <c r="A39" s="9" t="s">
        <v>40</v>
      </c>
      <c r="B39" s="1" t="s">
        <v>23</v>
      </c>
      <c r="C39" s="1"/>
      <c r="D39" s="3"/>
      <c r="E39" s="3"/>
      <c r="F39" s="3"/>
      <c r="G39" s="3"/>
      <c r="H39" s="3"/>
      <c r="I39" s="3"/>
      <c r="J39" s="3"/>
      <c r="K39" s="3"/>
    </row>
    <row r="40" spans="1:11" ht="12.75">
      <c r="A40" s="4" t="s">
        <v>21</v>
      </c>
      <c r="B40" s="1" t="s">
        <v>25</v>
      </c>
      <c r="C40" s="1" t="s">
        <v>41</v>
      </c>
      <c r="D40" s="3">
        <v>5172891</v>
      </c>
      <c r="E40" s="3">
        <v>3963712</v>
      </c>
      <c r="F40" s="3">
        <v>755688</v>
      </c>
      <c r="G40" s="3">
        <v>1784</v>
      </c>
      <c r="H40" s="3">
        <v>366913</v>
      </c>
      <c r="I40" s="3">
        <v>5160517</v>
      </c>
      <c r="J40" s="3">
        <v>129100</v>
      </c>
      <c r="K40" s="3">
        <v>0</v>
      </c>
    </row>
    <row r="41" spans="1:4" ht="12.75">
      <c r="A41" s="9" t="s">
        <v>42</v>
      </c>
      <c r="B41" s="1"/>
      <c r="C41" s="1"/>
      <c r="D41" s="11"/>
    </row>
    <row r="42" spans="1:4" ht="12.75">
      <c r="A42" s="9"/>
      <c r="B42" s="1"/>
      <c r="C42" s="1"/>
      <c r="D42" s="11"/>
    </row>
    <row r="43" spans="1:4" ht="12.75">
      <c r="A43" s="9"/>
      <c r="B43" s="1"/>
      <c r="C43" s="1"/>
      <c r="D43" s="11"/>
    </row>
    <row r="44" spans="1:4" ht="12.75">
      <c r="A44" s="9"/>
      <c r="B44" s="1"/>
      <c r="C44" s="1"/>
      <c r="D44" s="11"/>
    </row>
    <row r="45" spans="1:4" ht="12.75">
      <c r="A45" s="9"/>
      <c r="B45" s="1"/>
      <c r="C45" s="1"/>
      <c r="D45" s="11"/>
    </row>
    <row r="46" spans="2:11" ht="12.75">
      <c r="B46" s="1"/>
      <c r="C46" s="1"/>
      <c r="D46" s="2" t="s">
        <v>0</v>
      </c>
      <c r="F46" s="3"/>
      <c r="G46" s="3"/>
      <c r="H46" s="3"/>
      <c r="I46" s="3"/>
      <c r="J46" s="3"/>
      <c r="K46" s="3"/>
    </row>
    <row r="47" spans="1:11" ht="12.75">
      <c r="A47" s="4"/>
      <c r="B47" s="4"/>
      <c r="C47" s="4"/>
      <c r="D47" s="5"/>
      <c r="E47" s="5" t="s">
        <v>1</v>
      </c>
      <c r="F47" s="5" t="s">
        <v>2</v>
      </c>
      <c r="G47" s="5" t="s">
        <v>3</v>
      </c>
      <c r="H47" s="5" t="s">
        <v>4</v>
      </c>
      <c r="I47" s="5"/>
      <c r="J47" s="5" t="s">
        <v>5</v>
      </c>
      <c r="K47" s="5" t="s">
        <v>6</v>
      </c>
    </row>
    <row r="48" spans="1:11" ht="13.5" thickBot="1">
      <c r="A48" s="6" t="s">
        <v>3</v>
      </c>
      <c r="B48" s="6"/>
      <c r="C48" s="6"/>
      <c r="D48" s="7" t="s">
        <v>7</v>
      </c>
      <c r="E48" s="7" t="s">
        <v>8</v>
      </c>
      <c r="F48" s="7" t="s">
        <v>8</v>
      </c>
      <c r="G48" s="7" t="s">
        <v>9</v>
      </c>
      <c r="H48" s="7" t="s">
        <v>10</v>
      </c>
      <c r="I48" s="7" t="s">
        <v>11</v>
      </c>
      <c r="J48" s="7" t="s">
        <v>12</v>
      </c>
      <c r="K48" s="7" t="s">
        <v>13</v>
      </c>
    </row>
    <row r="49" spans="1:11" ht="13.5" thickBot="1">
      <c r="A49" s="8" t="s">
        <v>43</v>
      </c>
      <c r="B49" s="1"/>
      <c r="C49" s="1"/>
      <c r="D49" s="3"/>
      <c r="E49" s="3"/>
      <c r="F49" s="3"/>
      <c r="G49" s="3"/>
      <c r="H49" s="3"/>
      <c r="I49" s="3"/>
      <c r="J49" s="3"/>
      <c r="K49" s="3"/>
    </row>
    <row r="50" spans="1:11" ht="12.75">
      <c r="A50" s="9" t="s">
        <v>44</v>
      </c>
      <c r="B50" s="1" t="s">
        <v>23</v>
      </c>
      <c r="C50" s="1"/>
      <c r="D50" s="3"/>
      <c r="E50" s="3"/>
      <c r="F50" s="3"/>
      <c r="G50" s="3"/>
      <c r="H50" s="3"/>
      <c r="I50" s="3"/>
      <c r="J50" s="3"/>
      <c r="K50" s="3"/>
    </row>
    <row r="51" spans="1:11" ht="12.75">
      <c r="A51" s="4">
        <v>96</v>
      </c>
      <c r="B51" s="1" t="s">
        <v>17</v>
      </c>
      <c r="C51" s="1" t="s">
        <v>18</v>
      </c>
      <c r="D51" s="3"/>
      <c r="E51" s="3"/>
      <c r="F51" s="3"/>
      <c r="G51" s="3"/>
      <c r="H51" s="3"/>
      <c r="I51" s="3"/>
      <c r="J51" s="3">
        <v>21120</v>
      </c>
      <c r="K51" s="3">
        <v>0</v>
      </c>
    </row>
    <row r="52" spans="1:11" ht="12.75">
      <c r="A52" s="4" t="s">
        <v>19</v>
      </c>
      <c r="B52" s="1"/>
      <c r="C52" s="1"/>
      <c r="D52" s="3">
        <v>261239</v>
      </c>
      <c r="E52" s="3">
        <v>137532</v>
      </c>
      <c r="F52" s="3">
        <v>0</v>
      </c>
      <c r="G52" s="3">
        <v>0</v>
      </c>
      <c r="H52" s="3">
        <v>0</v>
      </c>
      <c r="I52" s="3">
        <v>244241</v>
      </c>
      <c r="J52" s="3">
        <v>49262</v>
      </c>
      <c r="K52" s="3">
        <v>0</v>
      </c>
    </row>
    <row r="53" spans="1:11" ht="12.75">
      <c r="A53" s="4" t="s">
        <v>20</v>
      </c>
      <c r="B53" s="1"/>
      <c r="C53" s="1"/>
      <c r="D53" s="3">
        <v>1108476</v>
      </c>
      <c r="E53" s="3">
        <v>1056375</v>
      </c>
      <c r="F53" s="3">
        <v>0</v>
      </c>
      <c r="G53" s="3">
        <v>0</v>
      </c>
      <c r="H53" s="3">
        <v>0</v>
      </c>
      <c r="I53" s="3">
        <v>356506</v>
      </c>
      <c r="J53" s="3">
        <v>800646</v>
      </c>
      <c r="K53" s="3">
        <v>0</v>
      </c>
    </row>
    <row r="54" spans="1:11" ht="12.75">
      <c r="A54" s="4" t="s">
        <v>21</v>
      </c>
      <c r="B54" s="1" t="s">
        <v>45</v>
      </c>
      <c r="C54" s="1"/>
      <c r="D54" s="3">
        <v>2735377</v>
      </c>
      <c r="E54" s="3">
        <v>2648127</v>
      </c>
      <c r="F54" s="3">
        <v>7566</v>
      </c>
      <c r="G54" s="3">
        <v>0</v>
      </c>
      <c r="H54" s="3">
        <v>0</v>
      </c>
      <c r="I54" s="3">
        <v>3152762</v>
      </c>
      <c r="J54" s="3">
        <v>383261</v>
      </c>
      <c r="K54" s="3">
        <v>0</v>
      </c>
    </row>
    <row r="55" spans="1:11" ht="12.75">
      <c r="A55" s="10" t="s">
        <v>46</v>
      </c>
      <c r="B55" s="1" t="s">
        <v>16</v>
      </c>
      <c r="C55" s="1"/>
      <c r="D55" s="3"/>
      <c r="E55" s="3"/>
      <c r="F55" s="3"/>
      <c r="G55" s="3"/>
      <c r="H55" s="3"/>
      <c r="I55" s="3"/>
      <c r="J55" s="3"/>
      <c r="K55" s="3"/>
    </row>
    <row r="56" spans="1:11" ht="12.75">
      <c r="A56" s="4" t="s">
        <v>21</v>
      </c>
      <c r="B56" s="1" t="s">
        <v>25</v>
      </c>
      <c r="C56" s="1" t="s">
        <v>47</v>
      </c>
      <c r="D56" s="3">
        <v>2098914</v>
      </c>
      <c r="E56" s="3">
        <v>2012643</v>
      </c>
      <c r="F56" s="3">
        <v>13000</v>
      </c>
      <c r="G56" s="3">
        <v>50403</v>
      </c>
      <c r="H56" s="3">
        <v>0</v>
      </c>
      <c r="I56" s="3">
        <v>1983141</v>
      </c>
      <c r="J56" s="3">
        <v>65772</v>
      </c>
      <c r="K56" s="3">
        <v>2467</v>
      </c>
    </row>
    <row r="57" spans="1:11" ht="12.75">
      <c r="A57" s="9"/>
      <c r="B57" s="1"/>
      <c r="C57" s="1"/>
      <c r="D57" s="3"/>
      <c r="E57" s="3"/>
      <c r="F57" s="3"/>
      <c r="G57" s="3"/>
      <c r="H57" s="3"/>
      <c r="I57" s="3"/>
      <c r="J57" s="3"/>
      <c r="K57" s="3"/>
    </row>
    <row r="58" spans="1:11" ht="13.5" thickBot="1">
      <c r="A58" s="8" t="s">
        <v>48</v>
      </c>
      <c r="B58" s="1"/>
      <c r="C58" s="1"/>
      <c r="D58" s="3"/>
      <c r="E58" s="3"/>
      <c r="F58" s="3"/>
      <c r="G58" s="3"/>
      <c r="H58" s="3"/>
      <c r="I58" s="3"/>
      <c r="J58" s="3"/>
      <c r="K58" s="3"/>
    </row>
    <row r="59" spans="1:11" ht="12.75">
      <c r="A59" s="9" t="s">
        <v>49</v>
      </c>
      <c r="B59" s="1" t="s">
        <v>23</v>
      </c>
      <c r="C59" s="1"/>
      <c r="D59" s="3"/>
      <c r="E59" s="3"/>
      <c r="F59" s="3"/>
      <c r="G59" s="3"/>
      <c r="H59" s="3"/>
      <c r="I59" s="3"/>
      <c r="J59" s="3"/>
      <c r="K59" s="3"/>
    </row>
    <row r="60" spans="1:11" ht="12.75">
      <c r="A60" s="4">
        <v>96</v>
      </c>
      <c r="B60" s="1" t="s">
        <v>17</v>
      </c>
      <c r="C60" s="1" t="s">
        <v>34</v>
      </c>
      <c r="D60" s="3"/>
      <c r="E60" s="3"/>
      <c r="F60" s="3"/>
      <c r="G60" s="3"/>
      <c r="H60" s="3"/>
      <c r="I60" s="3"/>
      <c r="J60" s="3">
        <v>17893</v>
      </c>
      <c r="K60" s="3">
        <v>71016</v>
      </c>
    </row>
    <row r="61" spans="1:11" ht="12.75">
      <c r="A61" s="4" t="s">
        <v>19</v>
      </c>
      <c r="B61" s="1"/>
      <c r="C61" s="1"/>
      <c r="D61" s="3">
        <v>459861</v>
      </c>
      <c r="E61" s="3">
        <v>259127</v>
      </c>
      <c r="F61" s="3">
        <v>129185</v>
      </c>
      <c r="G61" s="3">
        <v>0</v>
      </c>
      <c r="H61" s="3">
        <v>20</v>
      </c>
      <c r="I61" s="3">
        <v>359400</v>
      </c>
      <c r="J61" s="3">
        <v>118378</v>
      </c>
      <c r="K61" s="3">
        <v>9063</v>
      </c>
    </row>
    <row r="62" spans="1:11" ht="12.75">
      <c r="A62" s="4" t="s">
        <v>20</v>
      </c>
      <c r="B62" s="1"/>
      <c r="C62" s="1"/>
      <c r="D62" s="3">
        <v>1455226</v>
      </c>
      <c r="E62" s="3">
        <v>1191925</v>
      </c>
      <c r="F62" s="3">
        <v>230400</v>
      </c>
      <c r="G62" s="3">
        <v>0</v>
      </c>
      <c r="H62" s="3">
        <v>0</v>
      </c>
      <c r="I62" s="3">
        <v>571833</v>
      </c>
      <c r="J62" s="3">
        <v>1001769</v>
      </c>
      <c r="K62" s="3">
        <v>14611</v>
      </c>
    </row>
    <row r="63" spans="1:11" ht="12.75">
      <c r="A63" s="4" t="s">
        <v>21</v>
      </c>
      <c r="B63" s="1"/>
      <c r="C63" s="1"/>
      <c r="D63" s="3">
        <v>8170080</v>
      </c>
      <c r="E63" s="3">
        <v>5995192</v>
      </c>
      <c r="F63" s="3">
        <v>1772512</v>
      </c>
      <c r="G63" s="3">
        <v>0</v>
      </c>
      <c r="H63" s="3">
        <v>174838</v>
      </c>
      <c r="I63" s="3">
        <v>9116775</v>
      </c>
      <c r="J63" s="3">
        <v>59314</v>
      </c>
      <c r="K63" s="3">
        <v>0</v>
      </c>
    </row>
    <row r="64" spans="1:11" ht="12.75">
      <c r="A64" s="9" t="s">
        <v>50</v>
      </c>
      <c r="B64" s="1" t="s">
        <v>16</v>
      </c>
      <c r="C64" s="1"/>
      <c r="D64" s="3"/>
      <c r="E64" s="3"/>
      <c r="F64" s="3"/>
      <c r="G64" s="3"/>
      <c r="H64" s="3"/>
      <c r="I64" s="3"/>
      <c r="J64" s="3"/>
      <c r="K64" s="3"/>
    </row>
    <row r="65" spans="1:11" ht="12.75">
      <c r="A65" s="4" t="s">
        <v>21</v>
      </c>
      <c r="B65" s="1" t="s">
        <v>25</v>
      </c>
      <c r="C65" s="1" t="s">
        <v>51</v>
      </c>
      <c r="D65" s="3">
        <v>7797139</v>
      </c>
      <c r="E65" s="3">
        <v>4928954</v>
      </c>
      <c r="F65" s="3">
        <v>1433134</v>
      </c>
      <c r="G65" s="3">
        <v>0</v>
      </c>
      <c r="H65" s="3">
        <v>189416</v>
      </c>
      <c r="I65" s="3">
        <v>7743004</v>
      </c>
      <c r="J65" s="3">
        <v>57066</v>
      </c>
      <c r="K65" s="3">
        <v>462316</v>
      </c>
    </row>
    <row r="66" spans="1:11" ht="12.75">
      <c r="A66" s="4"/>
      <c r="B66" s="1"/>
      <c r="C66" s="1"/>
      <c r="D66" s="3"/>
      <c r="E66" s="3"/>
      <c r="F66" s="3"/>
      <c r="G66" s="3"/>
      <c r="H66" s="3"/>
      <c r="I66" s="3"/>
      <c r="J66" s="3"/>
      <c r="K66" s="3"/>
    </row>
    <row r="67" spans="1:11" ht="13.5" thickBot="1">
      <c r="A67" s="8" t="s">
        <v>52</v>
      </c>
      <c r="B67" s="1"/>
      <c r="C67" s="1"/>
      <c r="D67" s="3"/>
      <c r="E67" s="3"/>
      <c r="F67" s="3"/>
      <c r="G67" s="3"/>
      <c r="H67" s="3"/>
      <c r="I67" s="3"/>
      <c r="J67" s="3"/>
      <c r="K67" s="3"/>
    </row>
    <row r="68" spans="1:11" ht="12.75">
      <c r="A68" s="9" t="s">
        <v>53</v>
      </c>
      <c r="B68" s="1" t="s">
        <v>16</v>
      </c>
      <c r="C68" s="1"/>
      <c r="D68" s="3"/>
      <c r="E68" s="3"/>
      <c r="F68" s="3"/>
      <c r="G68" s="3"/>
      <c r="H68" s="3"/>
      <c r="I68" s="3"/>
      <c r="J68" s="3"/>
      <c r="K68" s="3"/>
    </row>
    <row r="69" spans="1:11" ht="12.75">
      <c r="A69" s="4">
        <v>96</v>
      </c>
      <c r="B69" s="1" t="s">
        <v>17</v>
      </c>
      <c r="C69" s="1" t="s">
        <v>54</v>
      </c>
      <c r="D69" s="3"/>
      <c r="E69" s="3"/>
      <c r="F69" s="3"/>
      <c r="G69" s="3"/>
      <c r="H69" s="3"/>
      <c r="I69" s="3"/>
      <c r="J69" s="3">
        <v>5333</v>
      </c>
      <c r="K69" s="3">
        <v>0</v>
      </c>
    </row>
    <row r="70" spans="1:11" ht="12.75">
      <c r="A70" s="4" t="s">
        <v>19</v>
      </c>
      <c r="B70" s="1"/>
      <c r="C70" s="1"/>
      <c r="D70" s="3">
        <v>353696</v>
      </c>
      <c r="E70" s="3">
        <v>126933</v>
      </c>
      <c r="F70" s="3">
        <v>212902</v>
      </c>
      <c r="G70" s="3">
        <v>0</v>
      </c>
      <c r="H70" s="3">
        <v>0</v>
      </c>
      <c r="I70" s="3">
        <v>329045</v>
      </c>
      <c r="J70" s="3">
        <v>29984</v>
      </c>
      <c r="K70" s="3">
        <v>0</v>
      </c>
    </row>
    <row r="71" spans="1:11" ht="12.75">
      <c r="A71" s="4" t="s">
        <v>20</v>
      </c>
      <c r="B71" s="1"/>
      <c r="C71" s="1"/>
      <c r="D71" s="3">
        <v>103072</v>
      </c>
      <c r="E71" s="3">
        <v>18758</v>
      </c>
      <c r="F71" s="3">
        <v>83336</v>
      </c>
      <c r="G71" s="3">
        <v>0</v>
      </c>
      <c r="H71" s="3">
        <v>0</v>
      </c>
      <c r="I71" s="3">
        <v>57190</v>
      </c>
      <c r="J71" s="3">
        <v>75865</v>
      </c>
      <c r="K71" s="3">
        <v>0</v>
      </c>
    </row>
    <row r="72" spans="1:11" ht="12.75">
      <c r="A72" s="4" t="s">
        <v>21</v>
      </c>
      <c r="B72" s="1"/>
      <c r="C72" s="1"/>
      <c r="D72" s="3">
        <v>3022592</v>
      </c>
      <c r="E72" s="3">
        <v>1783611</v>
      </c>
      <c r="F72" s="3">
        <v>1175960</v>
      </c>
      <c r="G72" s="3">
        <v>0</v>
      </c>
      <c r="H72" s="3">
        <v>107541</v>
      </c>
      <c r="I72" s="3">
        <v>3045521</v>
      </c>
      <c r="J72" s="3">
        <v>53029</v>
      </c>
      <c r="K72" s="3">
        <v>0</v>
      </c>
    </row>
    <row r="73" spans="1:11" ht="12.75">
      <c r="A73" s="10" t="s">
        <v>55</v>
      </c>
      <c r="B73" s="1" t="s">
        <v>23</v>
      </c>
      <c r="C73" s="1"/>
      <c r="D73" s="3"/>
      <c r="E73" s="3"/>
      <c r="F73" s="3"/>
      <c r="G73" s="3"/>
      <c r="H73" s="3"/>
      <c r="I73" s="3"/>
      <c r="J73" s="3"/>
      <c r="K73" s="3"/>
    </row>
    <row r="74" spans="1:11" ht="12.75">
      <c r="A74" s="4" t="s">
        <v>21</v>
      </c>
      <c r="B74" s="1" t="s">
        <v>25</v>
      </c>
      <c r="C74" s="1" t="s">
        <v>56</v>
      </c>
      <c r="D74" s="3">
        <v>2174337</v>
      </c>
      <c r="E74" s="3">
        <v>538596</v>
      </c>
      <c r="F74" s="3">
        <v>102000</v>
      </c>
      <c r="G74" s="3">
        <v>1510000</v>
      </c>
      <c r="H74" s="3">
        <v>0</v>
      </c>
      <c r="I74" s="3">
        <v>2170928</v>
      </c>
      <c r="J74" s="3">
        <v>3408</v>
      </c>
      <c r="K74" s="3">
        <v>1510000</v>
      </c>
    </row>
    <row r="75" spans="1:11" ht="12.75">
      <c r="A75" s="9"/>
      <c r="B75" s="1"/>
      <c r="C75" s="1"/>
      <c r="D75" s="3"/>
      <c r="E75" s="3"/>
      <c r="F75" s="3"/>
      <c r="G75" s="3"/>
      <c r="H75" s="3"/>
      <c r="I75" s="3"/>
      <c r="J75" s="3"/>
      <c r="K75" s="3"/>
    </row>
    <row r="76" spans="1:11" ht="13.5" thickBot="1">
      <c r="A76" s="8" t="s">
        <v>57</v>
      </c>
      <c r="B76" s="1"/>
      <c r="C76" s="1"/>
      <c r="D76" s="3"/>
      <c r="E76" s="3"/>
      <c r="F76" s="3"/>
      <c r="G76" s="3"/>
      <c r="H76" s="3"/>
      <c r="I76" s="3"/>
      <c r="J76" s="3"/>
      <c r="K76" s="3"/>
    </row>
    <row r="77" spans="1:11" ht="12.75">
      <c r="A77" s="9" t="s">
        <v>58</v>
      </c>
      <c r="B77" s="1" t="s">
        <v>23</v>
      </c>
      <c r="C77" s="1"/>
      <c r="D77" s="3"/>
      <c r="E77" s="3"/>
      <c r="F77" s="3"/>
      <c r="G77" s="3"/>
      <c r="H77" s="3"/>
      <c r="I77" s="3"/>
      <c r="J77" s="3"/>
      <c r="K77" s="3"/>
    </row>
    <row r="78" spans="1:11" ht="12.75">
      <c r="A78" s="4">
        <v>96</v>
      </c>
      <c r="B78" s="1" t="s">
        <v>17</v>
      </c>
      <c r="C78" s="1" t="s">
        <v>59</v>
      </c>
      <c r="D78" s="3"/>
      <c r="E78" s="3"/>
      <c r="F78" s="3"/>
      <c r="G78" s="3"/>
      <c r="H78" s="3"/>
      <c r="I78" s="3"/>
      <c r="J78" s="3">
        <v>19822</v>
      </c>
      <c r="K78" s="3">
        <v>89898</v>
      </c>
    </row>
    <row r="79" spans="1:11" ht="12.75">
      <c r="A79" s="4" t="s">
        <v>19</v>
      </c>
      <c r="B79" s="1"/>
      <c r="C79" s="1"/>
      <c r="D79" s="3">
        <f>519296-75000</f>
        <v>444296</v>
      </c>
      <c r="E79" s="3">
        <v>252921</v>
      </c>
      <c r="F79" s="3">
        <v>156436</v>
      </c>
      <c r="G79" s="3">
        <v>0</v>
      </c>
      <c r="H79" s="3">
        <v>7517</v>
      </c>
      <c r="I79" s="3">
        <f>431015-75000</f>
        <v>356015</v>
      </c>
      <c r="J79" s="3">
        <v>108104</v>
      </c>
      <c r="K79" s="3">
        <v>0</v>
      </c>
    </row>
    <row r="80" spans="1:11" ht="12.75">
      <c r="A80" s="4" t="s">
        <v>20</v>
      </c>
      <c r="B80" s="1"/>
      <c r="C80" s="1"/>
      <c r="D80" s="3">
        <v>1975784</v>
      </c>
      <c r="E80" s="3">
        <v>1529752</v>
      </c>
      <c r="F80" s="3">
        <v>378950</v>
      </c>
      <c r="G80" s="3">
        <v>0</v>
      </c>
      <c r="H80" s="3">
        <v>0</v>
      </c>
      <c r="I80" s="3">
        <v>461828</v>
      </c>
      <c r="J80" s="3">
        <v>1622060</v>
      </c>
      <c r="K80" s="3">
        <v>0</v>
      </c>
    </row>
    <row r="81" spans="1:11" ht="12.75">
      <c r="A81" s="4" t="s">
        <v>60</v>
      </c>
      <c r="D81" s="12">
        <v>5188251</v>
      </c>
      <c r="E81" s="3">
        <v>3326031</v>
      </c>
      <c r="F81" s="3">
        <v>1181404</v>
      </c>
      <c r="G81" s="3">
        <v>0</v>
      </c>
      <c r="H81" s="3">
        <v>352719</v>
      </c>
      <c r="I81" s="3">
        <v>4979865</v>
      </c>
      <c r="J81" s="3">
        <v>1830445</v>
      </c>
      <c r="K81" s="3">
        <v>0</v>
      </c>
    </row>
    <row r="82" spans="1:11" ht="12.75">
      <c r="A82" s="10" t="s">
        <v>61</v>
      </c>
      <c r="B82" s="1" t="s">
        <v>16</v>
      </c>
      <c r="C82" s="1"/>
      <c r="D82" s="3"/>
      <c r="E82" s="3"/>
      <c r="F82" s="3"/>
      <c r="G82" s="3"/>
      <c r="H82" s="3"/>
      <c r="I82" s="3"/>
      <c r="J82" s="3"/>
      <c r="K82" s="3"/>
    </row>
    <row r="83" spans="1:11" ht="12.75">
      <c r="A83" s="4" t="s">
        <v>21</v>
      </c>
      <c r="B83" s="1" t="s">
        <v>25</v>
      </c>
      <c r="C83" s="1" t="s">
        <v>62</v>
      </c>
      <c r="D83" s="3">
        <f>797718-19727</f>
        <v>777991</v>
      </c>
      <c r="E83" s="3">
        <v>630150</v>
      </c>
      <c r="F83" s="3">
        <v>42042</v>
      </c>
      <c r="G83" s="3">
        <f>1644+59728-19727</f>
        <v>41645</v>
      </c>
      <c r="H83" s="3">
        <v>0</v>
      </c>
      <c r="I83" s="3">
        <f>794634-19727</f>
        <v>774907</v>
      </c>
      <c r="J83" s="3">
        <v>3083</v>
      </c>
      <c r="K83" s="3">
        <v>40000</v>
      </c>
    </row>
    <row r="84" spans="1:11" ht="12.75">
      <c r="A84" s="4"/>
      <c r="B84" s="1"/>
      <c r="C84" s="1"/>
      <c r="D84" s="3"/>
      <c r="E84" s="3"/>
      <c r="F84" s="3"/>
      <c r="G84" s="3"/>
      <c r="H84" s="3"/>
      <c r="I84" s="3"/>
      <c r="J84" s="3"/>
      <c r="K84" s="3"/>
    </row>
    <row r="85" spans="1:11" ht="12.75">
      <c r="A85" s="4"/>
      <c r="B85" s="1"/>
      <c r="C85" s="1"/>
      <c r="D85" s="3"/>
      <c r="E85" s="3"/>
      <c r="F85" s="3"/>
      <c r="G85" s="3"/>
      <c r="H85" s="3"/>
      <c r="I85" s="3"/>
      <c r="J85" s="3"/>
      <c r="K85" s="3"/>
    </row>
    <row r="86" spans="1:11" ht="12.75">
      <c r="A86" s="4"/>
      <c r="B86" s="1"/>
      <c r="C86" s="1"/>
      <c r="D86" s="3"/>
      <c r="E86" s="3"/>
      <c r="F86" s="3"/>
      <c r="G86" s="3"/>
      <c r="H86" s="3"/>
      <c r="I86" s="3"/>
      <c r="J86" s="3"/>
      <c r="K86" s="3"/>
    </row>
    <row r="87" spans="1:11" ht="12.75">
      <c r="A87" s="4"/>
      <c r="B87" s="1"/>
      <c r="C87" s="1"/>
      <c r="D87" s="3"/>
      <c r="E87" s="3"/>
      <c r="F87" s="3"/>
      <c r="G87" s="3"/>
      <c r="H87" s="3"/>
      <c r="I87" s="3"/>
      <c r="J87" s="3"/>
      <c r="K87" s="3"/>
    </row>
    <row r="88" spans="1:11" ht="12.75">
      <c r="A88" s="4"/>
      <c r="B88" s="1"/>
      <c r="C88" s="1"/>
      <c r="D88" s="3"/>
      <c r="E88" s="3"/>
      <c r="F88" s="3"/>
      <c r="G88" s="3"/>
      <c r="H88" s="3"/>
      <c r="I88" s="3"/>
      <c r="J88" s="3"/>
      <c r="K88" s="3"/>
    </row>
    <row r="89" spans="1:11" ht="12.75">
      <c r="A89" s="4"/>
      <c r="B89" s="1"/>
      <c r="C89" s="1"/>
      <c r="D89" s="3"/>
      <c r="E89" s="3"/>
      <c r="F89" s="3"/>
      <c r="G89" s="3"/>
      <c r="H89" s="3"/>
      <c r="I89" s="3"/>
      <c r="J89" s="3"/>
      <c r="K89" s="3"/>
    </row>
    <row r="90" spans="1:11" ht="12.75">
      <c r="A90" s="4"/>
      <c r="B90" s="1"/>
      <c r="C90" s="1"/>
      <c r="D90" s="3"/>
      <c r="E90" s="3"/>
      <c r="F90" s="3"/>
      <c r="G90" s="3"/>
      <c r="H90" s="3"/>
      <c r="I90" s="3"/>
      <c r="J90" s="3"/>
      <c r="K90" s="3"/>
    </row>
    <row r="91" spans="2:11" ht="12.75">
      <c r="B91" s="1"/>
      <c r="C91" s="1"/>
      <c r="D91" s="2" t="s">
        <v>0</v>
      </c>
      <c r="F91" s="3"/>
      <c r="G91" s="3"/>
      <c r="H91" s="3"/>
      <c r="I91" s="3"/>
      <c r="J91" s="3"/>
      <c r="K91" s="3"/>
    </row>
    <row r="92" spans="1:11" ht="12.75">
      <c r="A92" s="4"/>
      <c r="B92" s="4"/>
      <c r="C92" s="4"/>
      <c r="D92" s="5"/>
      <c r="E92" s="5" t="s">
        <v>1</v>
      </c>
      <c r="F92" s="5" t="s">
        <v>2</v>
      </c>
      <c r="G92" s="5" t="s">
        <v>3</v>
      </c>
      <c r="H92" s="5" t="s">
        <v>4</v>
      </c>
      <c r="I92" s="5"/>
      <c r="J92" s="5" t="s">
        <v>5</v>
      </c>
      <c r="K92" s="5" t="s">
        <v>6</v>
      </c>
    </row>
    <row r="93" spans="1:11" ht="13.5" thickBot="1">
      <c r="A93" s="6" t="s">
        <v>3</v>
      </c>
      <c r="B93" s="6"/>
      <c r="C93" s="6"/>
      <c r="D93" s="7" t="s">
        <v>7</v>
      </c>
      <c r="E93" s="7" t="s">
        <v>8</v>
      </c>
      <c r="F93" s="7" t="s">
        <v>8</v>
      </c>
      <c r="G93" s="7" t="s">
        <v>9</v>
      </c>
      <c r="H93" s="7" t="s">
        <v>10</v>
      </c>
      <c r="I93" s="7" t="s">
        <v>11</v>
      </c>
      <c r="J93" s="7" t="s">
        <v>12</v>
      </c>
      <c r="K93" s="7" t="s">
        <v>13</v>
      </c>
    </row>
    <row r="94" spans="1:11" ht="13.5" thickBot="1">
      <c r="A94" s="8" t="s">
        <v>63</v>
      </c>
      <c r="B94" s="1"/>
      <c r="C94" s="1"/>
      <c r="D94" s="3"/>
      <c r="E94" s="3"/>
      <c r="F94" s="3"/>
      <c r="G94" s="3"/>
      <c r="H94" s="3"/>
      <c r="I94" s="3"/>
      <c r="J94" s="3"/>
      <c r="K94" s="3"/>
    </row>
    <row r="95" spans="1:11" ht="12.75">
      <c r="A95" s="9" t="s">
        <v>64</v>
      </c>
      <c r="B95" s="1" t="s">
        <v>23</v>
      </c>
      <c r="C95" s="1"/>
      <c r="D95" s="3"/>
      <c r="E95" s="3"/>
      <c r="F95" s="3"/>
      <c r="G95" s="3"/>
      <c r="H95" s="3"/>
      <c r="I95" s="3"/>
      <c r="J95" s="3"/>
      <c r="K95" s="3"/>
    </row>
    <row r="96" spans="1:11" ht="12.75">
      <c r="A96" s="4">
        <v>96</v>
      </c>
      <c r="B96" s="1" t="s">
        <v>17</v>
      </c>
      <c r="C96" s="1" t="s">
        <v>36</v>
      </c>
      <c r="D96" s="3"/>
      <c r="E96" s="3"/>
      <c r="F96" s="3"/>
      <c r="G96" s="3"/>
      <c r="H96" s="3"/>
      <c r="I96" s="3"/>
      <c r="J96" s="3">
        <v>49418</v>
      </c>
      <c r="K96" s="3">
        <v>213295</v>
      </c>
    </row>
    <row r="97" spans="1:11" ht="12.75">
      <c r="A97" s="4" t="s">
        <v>19</v>
      </c>
      <c r="B97" s="1"/>
      <c r="C97" s="1"/>
      <c r="D97" s="3">
        <v>542425</v>
      </c>
      <c r="E97" s="3">
        <v>297963</v>
      </c>
      <c r="F97" s="3">
        <v>140805</v>
      </c>
      <c r="G97" s="3">
        <v>0</v>
      </c>
      <c r="H97" s="3">
        <v>0</v>
      </c>
      <c r="I97" s="3">
        <v>575630</v>
      </c>
      <c r="J97" s="3">
        <v>16213</v>
      </c>
      <c r="K97" s="3">
        <v>37104</v>
      </c>
    </row>
    <row r="98" spans="1:11" ht="12.75">
      <c r="A98" s="4" t="s">
        <v>20</v>
      </c>
      <c r="B98" s="1"/>
      <c r="C98" s="1"/>
      <c r="D98" s="3">
        <v>1387800</v>
      </c>
      <c r="E98" s="3">
        <v>1078230</v>
      </c>
      <c r="F98" s="3">
        <v>297445</v>
      </c>
      <c r="G98" s="3">
        <v>0</v>
      </c>
      <c r="H98" s="3">
        <v>0</v>
      </c>
      <c r="I98" s="3">
        <v>929296</v>
      </c>
      <c r="J98" s="3">
        <v>474717</v>
      </c>
      <c r="K98" s="3">
        <v>0</v>
      </c>
    </row>
    <row r="99" spans="1:11" ht="12.75">
      <c r="A99" s="4" t="s">
        <v>21</v>
      </c>
      <c r="B99" s="1"/>
      <c r="C99" s="1"/>
      <c r="D99" s="3">
        <v>6754658</v>
      </c>
      <c r="E99" s="3">
        <v>4911188</v>
      </c>
      <c r="F99" s="3">
        <v>1396254</v>
      </c>
      <c r="G99" s="3">
        <v>0</v>
      </c>
      <c r="H99" s="3">
        <v>264568</v>
      </c>
      <c r="I99" s="3">
        <v>6897168</v>
      </c>
      <c r="J99" s="3">
        <v>332206</v>
      </c>
      <c r="K99" s="3">
        <v>0</v>
      </c>
    </row>
    <row r="100" spans="1:3" ht="12.75">
      <c r="A100" s="10" t="s">
        <v>65</v>
      </c>
      <c r="B100" s="1" t="s">
        <v>16</v>
      </c>
      <c r="C100" s="1"/>
    </row>
    <row r="101" spans="1:11" ht="12.75">
      <c r="A101" s="4" t="s">
        <v>21</v>
      </c>
      <c r="B101" s="1" t="s">
        <v>25</v>
      </c>
      <c r="C101" s="1" t="s">
        <v>66</v>
      </c>
      <c r="D101" s="3">
        <v>5449648</v>
      </c>
      <c r="E101" s="3">
        <v>3743562</v>
      </c>
      <c r="F101" s="3">
        <v>610065</v>
      </c>
      <c r="G101" s="3">
        <v>402000</v>
      </c>
      <c r="H101" s="3">
        <v>412893</v>
      </c>
      <c r="I101" s="3">
        <v>5392510</v>
      </c>
      <c r="J101" s="3">
        <v>57108</v>
      </c>
      <c r="K101" s="3">
        <v>400000</v>
      </c>
    </row>
    <row r="102" spans="1:3" ht="12.75">
      <c r="A102" s="9"/>
      <c r="B102" s="1"/>
      <c r="C102" s="1"/>
    </row>
    <row r="103" spans="1:11" ht="13.5" thickBot="1">
      <c r="A103" s="8" t="s">
        <v>67</v>
      </c>
      <c r="B103" s="1"/>
      <c r="C103" s="1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9" t="s">
        <v>68</v>
      </c>
      <c r="B104" s="1" t="s">
        <v>16</v>
      </c>
      <c r="C104" s="1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4">
        <v>96</v>
      </c>
      <c r="B105" s="1" t="s">
        <v>17</v>
      </c>
      <c r="C105" s="1" t="s">
        <v>69</v>
      </c>
      <c r="D105" s="3"/>
      <c r="E105" s="3"/>
      <c r="F105" s="3"/>
      <c r="G105" s="3"/>
      <c r="H105" s="3"/>
      <c r="I105" s="3"/>
      <c r="J105" s="3">
        <v>109499</v>
      </c>
      <c r="K105" s="3">
        <v>0</v>
      </c>
    </row>
    <row r="106" spans="1:11" ht="12.75">
      <c r="A106" s="4" t="s">
        <v>19</v>
      </c>
      <c r="B106" s="1"/>
      <c r="C106" s="1"/>
      <c r="D106" s="13">
        <v>78309</v>
      </c>
      <c r="E106" s="13">
        <v>9299</v>
      </c>
      <c r="F106" s="13">
        <v>4250</v>
      </c>
      <c r="G106" s="13">
        <v>0</v>
      </c>
      <c r="H106" s="13">
        <v>0</v>
      </c>
      <c r="I106" s="13">
        <v>95006</v>
      </c>
      <c r="J106" s="13">
        <v>92802</v>
      </c>
      <c r="K106" s="13">
        <v>0</v>
      </c>
    </row>
    <row r="107" spans="1:11" ht="12.75">
      <c r="A107" s="4" t="s">
        <v>20</v>
      </c>
      <c r="B107" s="1"/>
      <c r="C107" s="1"/>
      <c r="D107" s="13">
        <v>254138</v>
      </c>
      <c r="E107" s="13">
        <v>178980</v>
      </c>
      <c r="F107" s="13">
        <v>63871</v>
      </c>
      <c r="G107" s="13">
        <v>0</v>
      </c>
      <c r="H107" s="13">
        <v>0</v>
      </c>
      <c r="I107" s="13">
        <v>174948</v>
      </c>
      <c r="J107" s="13">
        <v>171993</v>
      </c>
      <c r="K107" s="13">
        <v>0</v>
      </c>
    </row>
    <row r="108" spans="1:11" ht="12.75">
      <c r="A108" s="4" t="s">
        <v>21</v>
      </c>
      <c r="B108" s="1"/>
      <c r="C108" s="1"/>
      <c r="D108" s="13">
        <v>1410430</v>
      </c>
      <c r="E108" s="13">
        <v>481957</v>
      </c>
      <c r="F108" s="13">
        <v>898503</v>
      </c>
      <c r="G108" s="13">
        <v>0</v>
      </c>
      <c r="H108" s="13">
        <v>105414</v>
      </c>
      <c r="I108" s="13">
        <v>1038984</v>
      </c>
      <c r="J108" s="13">
        <v>543436</v>
      </c>
      <c r="K108" s="13">
        <v>0</v>
      </c>
    </row>
    <row r="109" spans="1:11" ht="12.75">
      <c r="A109" s="4"/>
      <c r="B109" s="1"/>
      <c r="C109" s="1"/>
      <c r="D109" s="3"/>
      <c r="E109" s="3"/>
      <c r="F109" s="3"/>
      <c r="G109" s="3"/>
      <c r="H109" s="3"/>
      <c r="I109" s="3"/>
      <c r="J109" s="3"/>
      <c r="K109" s="3"/>
    </row>
    <row r="110" spans="1:11" ht="13.5" thickBot="1">
      <c r="A110" s="8" t="s">
        <v>70</v>
      </c>
      <c r="B110" s="1"/>
      <c r="C110" s="1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9" t="s">
        <v>71</v>
      </c>
      <c r="B111" s="1" t="s">
        <v>16</v>
      </c>
      <c r="C111" s="1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4">
        <v>96</v>
      </c>
      <c r="B112" s="1" t="s">
        <v>17</v>
      </c>
      <c r="C112" s="1" t="s">
        <v>69</v>
      </c>
      <c r="D112" s="3"/>
      <c r="E112" s="3"/>
      <c r="F112" s="3"/>
      <c r="G112" s="3"/>
      <c r="H112" s="3"/>
      <c r="I112" s="3"/>
      <c r="J112" s="3">
        <v>189324</v>
      </c>
      <c r="K112" s="3">
        <v>0</v>
      </c>
    </row>
    <row r="113" spans="1:11" ht="12.75">
      <c r="A113" s="4" t="s">
        <v>19</v>
      </c>
      <c r="B113" s="1"/>
      <c r="C113" s="1"/>
      <c r="D113" s="3">
        <v>233154</v>
      </c>
      <c r="E113" s="3">
        <v>76524</v>
      </c>
      <c r="F113" s="3">
        <v>23000</v>
      </c>
      <c r="G113" s="3">
        <v>0</v>
      </c>
      <c r="H113" s="3">
        <v>0</v>
      </c>
      <c r="I113" s="3">
        <v>205776</v>
      </c>
      <c r="J113" s="3">
        <v>216701</v>
      </c>
      <c r="K113" s="3">
        <v>30485</v>
      </c>
    </row>
    <row r="114" spans="1:11" ht="12.75">
      <c r="A114" s="4" t="s">
        <v>20</v>
      </c>
      <c r="B114" s="1"/>
      <c r="C114" s="1"/>
      <c r="D114" s="3">
        <v>1012751</v>
      </c>
      <c r="E114" s="3">
        <v>821099</v>
      </c>
      <c r="F114" s="3">
        <v>118782</v>
      </c>
      <c r="G114" s="3">
        <v>0</v>
      </c>
      <c r="H114" s="3">
        <v>0</v>
      </c>
      <c r="I114" s="3">
        <v>205816</v>
      </c>
      <c r="J114" s="3">
        <v>1023636</v>
      </c>
      <c r="K114" s="3">
        <v>0</v>
      </c>
    </row>
    <row r="115" spans="1:11" ht="12.75">
      <c r="A115" s="4" t="s">
        <v>21</v>
      </c>
      <c r="B115" s="1"/>
      <c r="C115" s="1"/>
      <c r="D115" s="3">
        <v>4740581</v>
      </c>
      <c r="E115" s="3">
        <v>3194818</v>
      </c>
      <c r="F115" s="3">
        <v>1269753</v>
      </c>
      <c r="G115" s="3">
        <v>0</v>
      </c>
      <c r="H115" s="3">
        <v>134126</v>
      </c>
      <c r="I115" s="3">
        <v>5336099</v>
      </c>
      <c r="J115" s="3">
        <v>428116</v>
      </c>
      <c r="K115" s="3">
        <v>0</v>
      </c>
    </row>
    <row r="116" spans="1:3" ht="12.75">
      <c r="A116" s="9" t="s">
        <v>72</v>
      </c>
      <c r="B116" s="1" t="s">
        <v>23</v>
      </c>
      <c r="C116" s="1"/>
    </row>
    <row r="117" spans="1:11" ht="12.75">
      <c r="A117" s="4" t="s">
        <v>21</v>
      </c>
      <c r="B117" s="1" t="s">
        <v>25</v>
      </c>
      <c r="C117" s="1" t="s">
        <v>73</v>
      </c>
      <c r="D117" s="3">
        <f>2243529</f>
        <v>2243529</v>
      </c>
      <c r="E117" s="3">
        <v>1388394</v>
      </c>
      <c r="F117" s="3">
        <v>185375</v>
      </c>
      <c r="G117" s="3">
        <f>265255+351010</f>
        <v>616265</v>
      </c>
      <c r="H117" s="3">
        <v>2000</v>
      </c>
      <c r="I117" s="3">
        <v>2244035</v>
      </c>
      <c r="J117" s="3">
        <v>496</v>
      </c>
      <c r="K117" s="3">
        <v>351010</v>
      </c>
    </row>
    <row r="118" spans="1:11" ht="12.75">
      <c r="A118" s="9"/>
      <c r="B118" s="1"/>
      <c r="C118" s="1"/>
      <c r="D118" s="3"/>
      <c r="E118" s="3"/>
      <c r="F118" s="3"/>
      <c r="G118" s="3"/>
      <c r="H118" s="3"/>
      <c r="I118" s="3"/>
      <c r="J118" s="3"/>
      <c r="K118" s="3"/>
    </row>
    <row r="119" spans="1:11" ht="13.5" thickBot="1">
      <c r="A119" s="8" t="s">
        <v>74</v>
      </c>
      <c r="B119" s="1"/>
      <c r="C119" s="1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10" t="s">
        <v>75</v>
      </c>
      <c r="B120" s="1" t="s">
        <v>23</v>
      </c>
      <c r="C120" s="1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4">
        <v>96</v>
      </c>
      <c r="B121" s="1" t="s">
        <v>17</v>
      </c>
      <c r="C121" s="1" t="s">
        <v>76</v>
      </c>
      <c r="D121" s="3"/>
      <c r="E121" s="3"/>
      <c r="F121" s="3"/>
      <c r="G121" s="3"/>
      <c r="H121" s="3"/>
      <c r="I121" s="3"/>
      <c r="J121" s="14">
        <v>30188</v>
      </c>
      <c r="K121" s="14">
        <v>195677</v>
      </c>
    </row>
    <row r="122" spans="1:11" ht="12.75">
      <c r="A122" s="4" t="s">
        <v>19</v>
      </c>
      <c r="D122" s="12">
        <f>1807617-21054</f>
        <v>1786563</v>
      </c>
      <c r="E122" s="15">
        <v>731552</v>
      </c>
      <c r="F122" s="15">
        <v>418142</v>
      </c>
      <c r="G122" s="15">
        <f>193433-133379</f>
        <v>60054</v>
      </c>
      <c r="H122" s="15">
        <v>0</v>
      </c>
      <c r="I122" s="15">
        <f>1764572-21054</f>
        <v>1743518</v>
      </c>
      <c r="J122" s="15">
        <v>73716</v>
      </c>
      <c r="K122" s="15">
        <v>233882</v>
      </c>
    </row>
    <row r="123" spans="1:11" ht="12.75">
      <c r="A123" s="4" t="s">
        <v>20</v>
      </c>
      <c r="D123" s="13">
        <f>1442197-25750</f>
        <v>1416447</v>
      </c>
      <c r="E123" s="13">
        <v>801564</v>
      </c>
      <c r="F123" s="13">
        <v>332705</v>
      </c>
      <c r="G123" s="13">
        <v>0</v>
      </c>
      <c r="H123" s="13">
        <f>91240-25750</f>
        <v>65490</v>
      </c>
      <c r="I123" s="13">
        <f>804383-25750</f>
        <v>778633</v>
      </c>
      <c r="J123" s="13">
        <v>711526</v>
      </c>
      <c r="K123" s="13">
        <v>74850</v>
      </c>
    </row>
    <row r="124" spans="1:11" ht="12.75">
      <c r="A124" s="4" t="s">
        <v>21</v>
      </c>
      <c r="D124" s="12">
        <v>6829025</v>
      </c>
      <c r="E124" s="12">
        <v>3641042</v>
      </c>
      <c r="F124" s="12">
        <v>2634646</v>
      </c>
      <c r="G124" s="12">
        <v>0</v>
      </c>
      <c r="H124" s="12">
        <v>360289</v>
      </c>
      <c r="I124" s="12">
        <v>7436458</v>
      </c>
      <c r="J124" s="12">
        <v>103993</v>
      </c>
      <c r="K124" s="12">
        <v>128230</v>
      </c>
    </row>
    <row r="125" spans="1:4" ht="12.75">
      <c r="A125" s="16" t="s">
        <v>77</v>
      </c>
      <c r="B125" s="1" t="s">
        <v>16</v>
      </c>
      <c r="C125" s="1"/>
      <c r="D125" s="11"/>
    </row>
    <row r="126" spans="1:11" ht="12.75">
      <c r="A126" s="4" t="s">
        <v>21</v>
      </c>
      <c r="B126" s="1" t="s">
        <v>25</v>
      </c>
      <c r="C126" s="1" t="s">
        <v>78</v>
      </c>
      <c r="D126" s="12">
        <v>3395841</v>
      </c>
      <c r="E126" s="12">
        <v>2117554</v>
      </c>
      <c r="F126" s="12">
        <v>521923</v>
      </c>
      <c r="G126" s="12">
        <v>301500</v>
      </c>
      <c r="H126" s="12">
        <v>0</v>
      </c>
      <c r="I126" s="12">
        <v>2760276</v>
      </c>
      <c r="J126" s="12">
        <v>633564</v>
      </c>
      <c r="K126" s="12">
        <v>340000</v>
      </c>
    </row>
    <row r="127" ht="12.75">
      <c r="D127" s="11"/>
    </row>
    <row r="128" spans="1:11" ht="13.5" thickBot="1">
      <c r="A128" s="8" t="s">
        <v>79</v>
      </c>
      <c r="B128" s="1"/>
      <c r="C128" s="1"/>
      <c r="D128" s="3"/>
      <c r="E128" s="3"/>
      <c r="F128" s="3"/>
      <c r="G128" s="3"/>
      <c r="H128" s="3"/>
      <c r="I128" s="3"/>
      <c r="J128" s="3"/>
      <c r="K128" s="3"/>
    </row>
    <row r="129" spans="1:3" ht="12.75">
      <c r="A129" s="10" t="s">
        <v>80</v>
      </c>
      <c r="B129" s="1" t="s">
        <v>16</v>
      </c>
      <c r="C129" s="1"/>
    </row>
    <row r="130" spans="1:11" ht="12.75">
      <c r="A130" s="4">
        <v>96</v>
      </c>
      <c r="B130" s="1" t="s">
        <v>17</v>
      </c>
      <c r="C130" s="1" t="s">
        <v>18</v>
      </c>
      <c r="D130" s="3"/>
      <c r="E130" s="3"/>
      <c r="F130" s="3"/>
      <c r="G130" s="3"/>
      <c r="H130" s="3"/>
      <c r="I130" s="3"/>
      <c r="J130" s="3">
        <v>100349</v>
      </c>
      <c r="K130" s="3">
        <v>0</v>
      </c>
    </row>
    <row r="131" spans="1:11" ht="12.75">
      <c r="A131" s="4" t="s">
        <v>19</v>
      </c>
      <c r="B131" s="1"/>
      <c r="C131" s="1"/>
      <c r="D131" s="12">
        <v>115676</v>
      </c>
      <c r="E131" s="12">
        <v>90159</v>
      </c>
      <c r="F131" s="12">
        <v>8542</v>
      </c>
      <c r="G131" s="12">
        <v>0</v>
      </c>
      <c r="H131" s="12">
        <v>630</v>
      </c>
      <c r="I131" s="12">
        <v>82062</v>
      </c>
      <c r="J131" s="12">
        <v>133964</v>
      </c>
      <c r="K131" s="12">
        <v>0</v>
      </c>
    </row>
    <row r="132" spans="1:11" ht="12.75">
      <c r="A132" s="4" t="s">
        <v>20</v>
      </c>
      <c r="B132" s="1"/>
      <c r="C132" s="1"/>
      <c r="D132" s="12">
        <v>136117</v>
      </c>
      <c r="E132" s="12">
        <v>96854</v>
      </c>
      <c r="F132" s="12">
        <v>28470</v>
      </c>
      <c r="G132" s="12">
        <v>0</v>
      </c>
      <c r="H132" s="12">
        <v>0</v>
      </c>
      <c r="I132" s="12">
        <v>103126</v>
      </c>
      <c r="J132" s="12">
        <v>166955</v>
      </c>
      <c r="K132" s="12">
        <v>0</v>
      </c>
    </row>
    <row r="133" spans="1:11" ht="12.75">
      <c r="A133" s="4" t="s">
        <v>21</v>
      </c>
      <c r="B133" s="1"/>
      <c r="C133" s="1"/>
      <c r="D133" s="12">
        <v>4014799</v>
      </c>
      <c r="E133" s="12">
        <v>2271170</v>
      </c>
      <c r="F133" s="12">
        <v>1575376</v>
      </c>
      <c r="G133" s="12">
        <v>0</v>
      </c>
      <c r="H133" s="12">
        <v>155592</v>
      </c>
      <c r="I133" s="12">
        <v>3961167</v>
      </c>
      <c r="J133" s="12">
        <v>220589</v>
      </c>
      <c r="K133" s="12">
        <v>0</v>
      </c>
    </row>
    <row r="134" spans="1:11" ht="12.75">
      <c r="A134" s="10" t="s">
        <v>81</v>
      </c>
      <c r="B134" s="1" t="s">
        <v>23</v>
      </c>
      <c r="C134" s="1"/>
      <c r="D134" s="12"/>
      <c r="E134" s="12"/>
      <c r="F134" s="12"/>
      <c r="G134" s="12"/>
      <c r="H134" s="12"/>
      <c r="I134" s="12"/>
      <c r="J134" s="12"/>
      <c r="K134" s="12"/>
    </row>
    <row r="135" spans="1:11" ht="12.75">
      <c r="A135" s="4" t="s">
        <v>21</v>
      </c>
      <c r="B135" s="1" t="s">
        <v>25</v>
      </c>
      <c r="C135" s="1" t="s">
        <v>82</v>
      </c>
      <c r="D135" s="3">
        <v>3865577</v>
      </c>
      <c r="E135" s="3">
        <v>3491146</v>
      </c>
      <c r="F135" s="3">
        <v>340930</v>
      </c>
      <c r="G135" s="3">
        <v>0</v>
      </c>
      <c r="H135" s="3">
        <v>0</v>
      </c>
      <c r="I135" s="14">
        <v>3806798</v>
      </c>
      <c r="J135" s="14">
        <v>54973</v>
      </c>
      <c r="K135" s="14">
        <v>0</v>
      </c>
    </row>
    <row r="136" spans="2:11" ht="12.75">
      <c r="B136" s="1"/>
      <c r="C136" s="1"/>
      <c r="D136" s="2" t="s">
        <v>0</v>
      </c>
      <c r="F136" s="3"/>
      <c r="G136" s="3"/>
      <c r="H136" s="3"/>
      <c r="I136" s="3"/>
      <c r="J136" s="3"/>
      <c r="K136" s="3"/>
    </row>
    <row r="137" spans="1:11" ht="12.75">
      <c r="A137" s="4"/>
      <c r="B137" s="4"/>
      <c r="C137" s="4"/>
      <c r="D137" s="5"/>
      <c r="E137" s="5" t="s">
        <v>1</v>
      </c>
      <c r="F137" s="5" t="s">
        <v>2</v>
      </c>
      <c r="G137" s="5" t="s">
        <v>3</v>
      </c>
      <c r="H137" s="5" t="s">
        <v>4</v>
      </c>
      <c r="I137" s="5"/>
      <c r="J137" s="5" t="s">
        <v>5</v>
      </c>
      <c r="K137" s="5" t="s">
        <v>6</v>
      </c>
    </row>
    <row r="138" spans="1:11" ht="13.5" thickBot="1">
      <c r="A138" s="6" t="s">
        <v>3</v>
      </c>
      <c r="B138" s="6"/>
      <c r="C138" s="6"/>
      <c r="D138" s="7" t="s">
        <v>7</v>
      </c>
      <c r="E138" s="7" t="s">
        <v>8</v>
      </c>
      <c r="F138" s="7" t="s">
        <v>8</v>
      </c>
      <c r="G138" s="7" t="s">
        <v>9</v>
      </c>
      <c r="H138" s="7" t="s">
        <v>10</v>
      </c>
      <c r="I138" s="7" t="s">
        <v>11</v>
      </c>
      <c r="J138" s="7" t="s">
        <v>12</v>
      </c>
      <c r="K138" s="7" t="s">
        <v>13</v>
      </c>
    </row>
    <row r="139" spans="1:11" ht="13.5" thickBot="1">
      <c r="A139" s="8" t="s">
        <v>83</v>
      </c>
      <c r="B139" s="1"/>
      <c r="C139" s="1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9" t="s">
        <v>84</v>
      </c>
      <c r="B140" s="1" t="s">
        <v>23</v>
      </c>
      <c r="C140" s="1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4">
        <v>96</v>
      </c>
      <c r="B141" s="1" t="s">
        <v>17</v>
      </c>
      <c r="C141" s="1" t="s">
        <v>85</v>
      </c>
      <c r="D141" s="3"/>
      <c r="E141" s="3"/>
      <c r="F141" s="3"/>
      <c r="G141" s="3"/>
      <c r="H141" s="3"/>
      <c r="I141" s="3"/>
      <c r="J141" s="3">
        <v>37585</v>
      </c>
      <c r="K141" s="3">
        <v>2074461</v>
      </c>
    </row>
    <row r="142" spans="1:11" ht="12.75">
      <c r="A142" s="4" t="s">
        <v>19</v>
      </c>
      <c r="B142" s="1"/>
      <c r="C142" s="1"/>
      <c r="D142" s="3">
        <v>3942262</v>
      </c>
      <c r="E142" s="3">
        <v>3646738</v>
      </c>
      <c r="F142" s="3">
        <v>5550</v>
      </c>
      <c r="G142" s="3">
        <v>0</v>
      </c>
      <c r="H142" s="3">
        <v>31912</v>
      </c>
      <c r="I142" s="3">
        <v>3940850</v>
      </c>
      <c r="J142" s="3">
        <v>38997</v>
      </c>
      <c r="K142" s="3">
        <v>515172</v>
      </c>
    </row>
    <row r="143" spans="1:11" ht="12.75">
      <c r="A143" s="4" t="s">
        <v>20</v>
      </c>
      <c r="B143" s="1"/>
      <c r="C143" s="1"/>
      <c r="D143" s="3">
        <v>2318649</v>
      </c>
      <c r="E143" s="3">
        <v>2113403</v>
      </c>
      <c r="F143" s="3">
        <v>200</v>
      </c>
      <c r="G143" s="3">
        <v>0</v>
      </c>
      <c r="H143" s="3">
        <v>0</v>
      </c>
      <c r="I143" s="3">
        <v>1830177</v>
      </c>
      <c r="J143" s="3">
        <v>526468</v>
      </c>
      <c r="K143" s="3">
        <v>0</v>
      </c>
    </row>
    <row r="144" spans="1:11" ht="12.75">
      <c r="A144" s="4" t="s">
        <v>21</v>
      </c>
      <c r="B144" s="1"/>
      <c r="C144" s="1"/>
      <c r="D144" s="3">
        <v>8609757</v>
      </c>
      <c r="E144" s="3">
        <v>8488322</v>
      </c>
      <c r="F144" s="3">
        <v>7532</v>
      </c>
      <c r="G144" s="3">
        <v>0</v>
      </c>
      <c r="H144" s="3">
        <v>0</v>
      </c>
      <c r="I144" s="3">
        <v>8776915</v>
      </c>
      <c r="J144" s="3">
        <v>113231</v>
      </c>
      <c r="K144" s="3">
        <v>82916</v>
      </c>
    </row>
    <row r="145" spans="1:3" ht="12.75">
      <c r="A145" s="9" t="s">
        <v>86</v>
      </c>
      <c r="B145" s="1" t="s">
        <v>87</v>
      </c>
      <c r="C145" s="1"/>
    </row>
    <row r="146" spans="1:11" ht="12.75">
      <c r="A146" s="4" t="s">
        <v>21</v>
      </c>
      <c r="B146" s="1" t="s">
        <v>25</v>
      </c>
      <c r="C146" s="1"/>
      <c r="D146" s="3">
        <f>207764-25700</f>
        <v>182064</v>
      </c>
      <c r="E146" s="3">
        <v>174366</v>
      </c>
      <c r="F146" s="3">
        <v>0</v>
      </c>
      <c r="G146" s="3">
        <f>32700-25700</f>
        <v>7000</v>
      </c>
      <c r="H146" s="3">
        <v>0</v>
      </c>
      <c r="I146" s="3">
        <f>207684-25700</f>
        <v>181984</v>
      </c>
      <c r="J146" s="3">
        <v>77</v>
      </c>
      <c r="K146" s="3">
        <v>18024</v>
      </c>
    </row>
    <row r="147" spans="1:11" ht="12.75">
      <c r="A147" s="9"/>
      <c r="B147" s="1"/>
      <c r="C147" s="1"/>
      <c r="D147" s="3" t="s">
        <v>88</v>
      </c>
      <c r="E147" s="3"/>
      <c r="F147" s="3"/>
      <c r="G147" s="3"/>
      <c r="H147" s="3"/>
      <c r="I147" s="3"/>
      <c r="J147" s="3"/>
      <c r="K147" s="3"/>
    </row>
    <row r="148" spans="1:11" ht="13.5" thickBot="1">
      <c r="A148" s="8" t="s">
        <v>89</v>
      </c>
      <c r="B148" s="1"/>
      <c r="C148" s="1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9" t="s">
        <v>90</v>
      </c>
      <c r="B149" s="1" t="s">
        <v>23</v>
      </c>
      <c r="C149" s="1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4">
        <v>96</v>
      </c>
      <c r="B150" s="1" t="s">
        <v>17</v>
      </c>
      <c r="C150" s="1" t="s">
        <v>91</v>
      </c>
      <c r="D150" s="3"/>
      <c r="E150" s="3"/>
      <c r="F150" s="3"/>
      <c r="G150" s="3"/>
      <c r="H150" s="3"/>
      <c r="I150" s="3"/>
      <c r="J150" s="3">
        <v>109381</v>
      </c>
      <c r="K150" s="3">
        <v>0</v>
      </c>
    </row>
    <row r="151" spans="1:11" ht="12.75">
      <c r="A151" s="4" t="s">
        <v>19</v>
      </c>
      <c r="B151" s="1"/>
      <c r="C151" s="1"/>
      <c r="D151" s="3">
        <v>94803</v>
      </c>
      <c r="E151" s="3">
        <v>4905</v>
      </c>
      <c r="F151" s="3">
        <v>1250</v>
      </c>
      <c r="G151" s="3">
        <v>0</v>
      </c>
      <c r="H151" s="3">
        <v>0</v>
      </c>
      <c r="I151" s="3">
        <v>159445</v>
      </c>
      <c r="J151" s="3">
        <v>41240</v>
      </c>
      <c r="K151" s="3">
        <v>0</v>
      </c>
    </row>
    <row r="152" spans="1:11" ht="12.75">
      <c r="A152" s="4" t="s">
        <v>20</v>
      </c>
      <c r="B152" s="1"/>
      <c r="C152" s="1"/>
      <c r="D152" s="3">
        <v>85752</v>
      </c>
      <c r="E152" s="3">
        <v>76416</v>
      </c>
      <c r="F152" s="3">
        <v>6720</v>
      </c>
      <c r="G152" s="3">
        <v>0</v>
      </c>
      <c r="H152" s="3">
        <v>0</v>
      </c>
      <c r="I152" s="3">
        <v>99594</v>
      </c>
      <c r="J152" s="3">
        <v>27396</v>
      </c>
      <c r="K152" s="3">
        <v>0</v>
      </c>
    </row>
    <row r="153" spans="1:11" ht="12.75">
      <c r="A153" s="4" t="s">
        <v>21</v>
      </c>
      <c r="B153" s="1"/>
      <c r="C153" s="1"/>
      <c r="D153" s="3">
        <v>5091058</v>
      </c>
      <c r="E153" s="3">
        <v>3579220</v>
      </c>
      <c r="F153" s="3">
        <v>832350</v>
      </c>
      <c r="G153" s="3">
        <v>0</v>
      </c>
      <c r="H153" s="3">
        <v>9000</v>
      </c>
      <c r="I153" s="3">
        <v>4133083</v>
      </c>
      <c r="J153" s="3">
        <v>985373</v>
      </c>
      <c r="K153" s="3">
        <v>0</v>
      </c>
    </row>
    <row r="154" spans="1:11" ht="12.75">
      <c r="A154" s="10" t="s">
        <v>92</v>
      </c>
      <c r="B154" s="1" t="s">
        <v>16</v>
      </c>
      <c r="C154" s="1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4" t="s">
        <v>21</v>
      </c>
      <c r="B155" s="1" t="s">
        <v>25</v>
      </c>
      <c r="C155" s="1" t="s">
        <v>62</v>
      </c>
      <c r="D155" s="3">
        <v>1126978</v>
      </c>
      <c r="E155" s="3">
        <v>1005502</v>
      </c>
      <c r="F155" s="3">
        <v>2500</v>
      </c>
      <c r="G155" s="3">
        <v>0</v>
      </c>
      <c r="H155" s="3">
        <v>98070</v>
      </c>
      <c r="I155" s="3">
        <v>849501</v>
      </c>
      <c r="J155" s="3">
        <v>277476</v>
      </c>
      <c r="K155" s="3">
        <v>0</v>
      </c>
    </row>
    <row r="156" spans="1:3" ht="12.75">
      <c r="A156" s="9"/>
      <c r="B156" s="1"/>
      <c r="C156" s="1"/>
    </row>
    <row r="157" spans="1:11" ht="13.5" thickBot="1">
      <c r="A157" s="8" t="s">
        <v>93</v>
      </c>
      <c r="B157" s="1"/>
      <c r="C157" s="1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9" t="s">
        <v>94</v>
      </c>
      <c r="B158" s="1" t="s">
        <v>23</v>
      </c>
      <c r="C158" s="1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4" t="s">
        <v>21</v>
      </c>
      <c r="B159" s="1" t="s">
        <v>95</v>
      </c>
      <c r="C159" s="1" t="s">
        <v>78</v>
      </c>
      <c r="D159" s="3">
        <v>2726910</v>
      </c>
      <c r="E159" s="3">
        <v>2129721</v>
      </c>
      <c r="F159" s="3">
        <v>342006</v>
      </c>
      <c r="G159" s="3">
        <v>0</v>
      </c>
      <c r="H159" s="3">
        <v>0</v>
      </c>
      <c r="I159" s="3">
        <v>1833029</v>
      </c>
      <c r="J159" s="3">
        <v>893880</v>
      </c>
      <c r="K159" s="3">
        <v>0</v>
      </c>
    </row>
    <row r="160" spans="1:3" ht="12.75">
      <c r="A160" s="9" t="s">
        <v>96</v>
      </c>
      <c r="B160" s="1" t="s">
        <v>16</v>
      </c>
      <c r="C160" s="1"/>
    </row>
    <row r="161" spans="1:11" ht="12.75">
      <c r="A161" s="4" t="s">
        <v>21</v>
      </c>
      <c r="B161" s="1" t="s">
        <v>95</v>
      </c>
      <c r="C161" s="1" t="s">
        <v>97</v>
      </c>
      <c r="D161" s="3">
        <v>10206511</v>
      </c>
      <c r="E161" s="3">
        <v>6372650</v>
      </c>
      <c r="F161" s="3">
        <v>1938483</v>
      </c>
      <c r="G161" s="3">
        <v>0</v>
      </c>
      <c r="H161" s="3">
        <v>1374071</v>
      </c>
      <c r="I161" s="3">
        <v>10035279</v>
      </c>
      <c r="J161" s="3">
        <v>173470</v>
      </c>
      <c r="K161" s="3">
        <v>303057</v>
      </c>
    </row>
    <row r="162" spans="1:11" ht="12.75">
      <c r="A162" s="10" t="s">
        <v>98</v>
      </c>
      <c r="B162" s="1" t="s">
        <v>99</v>
      </c>
      <c r="C162" s="1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4" t="s">
        <v>21</v>
      </c>
      <c r="B163" s="1" t="s">
        <v>95</v>
      </c>
      <c r="C163" s="1" t="s">
        <v>100</v>
      </c>
      <c r="D163" s="3">
        <v>50851</v>
      </c>
      <c r="E163" s="3">
        <v>15134</v>
      </c>
      <c r="F163" s="3">
        <v>0</v>
      </c>
      <c r="G163" s="3">
        <v>35517</v>
      </c>
      <c r="H163" s="3">
        <v>0</v>
      </c>
      <c r="I163" s="3">
        <v>50663</v>
      </c>
      <c r="J163" s="3">
        <v>351</v>
      </c>
      <c r="K163" s="3">
        <v>36217</v>
      </c>
    </row>
    <row r="164" spans="1:11" ht="12.75">
      <c r="A164" s="4"/>
      <c r="D164" s="11"/>
      <c r="E164" s="3"/>
      <c r="F164" s="3"/>
      <c r="G164" s="3"/>
      <c r="H164" s="3"/>
      <c r="I164" s="3"/>
      <c r="J164" s="3"/>
      <c r="K164" s="3"/>
    </row>
    <row r="165" spans="1:11" ht="13.5" thickBot="1">
      <c r="A165" s="8" t="s">
        <v>101</v>
      </c>
      <c r="B165" s="1"/>
      <c r="C165" s="1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9" t="s">
        <v>102</v>
      </c>
      <c r="B166" s="1" t="s">
        <v>16</v>
      </c>
      <c r="C166" s="1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4">
        <v>96</v>
      </c>
      <c r="B167" s="1" t="s">
        <v>17</v>
      </c>
      <c r="C167" s="1" t="s">
        <v>103</v>
      </c>
      <c r="D167" s="3"/>
      <c r="E167" s="3"/>
      <c r="F167" s="3"/>
      <c r="G167" s="3"/>
      <c r="H167" s="3"/>
      <c r="I167" s="3"/>
      <c r="J167" s="3">
        <v>600518</v>
      </c>
      <c r="K167" s="3">
        <v>0</v>
      </c>
    </row>
    <row r="168" spans="1:11" ht="12.75">
      <c r="A168" s="4" t="s">
        <v>19</v>
      </c>
      <c r="B168" s="1"/>
      <c r="C168" s="1"/>
      <c r="D168" s="3">
        <v>65656</v>
      </c>
      <c r="E168" s="3">
        <v>1250</v>
      </c>
      <c r="F168" s="3">
        <v>18000</v>
      </c>
      <c r="G168" s="3">
        <v>0</v>
      </c>
      <c r="H168" s="3">
        <v>0</v>
      </c>
      <c r="I168" s="3">
        <v>217125</v>
      </c>
      <c r="J168" s="3">
        <v>449050</v>
      </c>
      <c r="K168" s="3">
        <v>0</v>
      </c>
    </row>
    <row r="169" spans="1:11" ht="12.75">
      <c r="A169" s="4" t="s">
        <v>20</v>
      </c>
      <c r="B169" s="1"/>
      <c r="C169" s="1"/>
      <c r="D169" s="3">
        <v>75851</v>
      </c>
      <c r="E169" s="3">
        <v>10526</v>
      </c>
      <c r="F169" s="3">
        <v>26050</v>
      </c>
      <c r="G169" s="3">
        <v>0</v>
      </c>
      <c r="H169" s="3">
        <v>0</v>
      </c>
      <c r="I169" s="3">
        <v>157740</v>
      </c>
      <c r="J169" s="3">
        <v>367161</v>
      </c>
      <c r="K169" s="3">
        <v>0</v>
      </c>
    </row>
    <row r="170" spans="1:11" ht="12.75">
      <c r="A170" s="4" t="s">
        <v>21</v>
      </c>
      <c r="B170" s="1"/>
      <c r="C170" s="1"/>
      <c r="D170" s="3">
        <v>1691252</v>
      </c>
      <c r="E170" s="3">
        <v>709460</v>
      </c>
      <c r="F170" s="3">
        <v>942594</v>
      </c>
      <c r="G170" s="3">
        <v>0</v>
      </c>
      <c r="H170" s="3">
        <v>113006</v>
      </c>
      <c r="I170" s="3">
        <v>1453688</v>
      </c>
      <c r="J170" s="3">
        <v>604726</v>
      </c>
      <c r="K170" s="3">
        <v>0</v>
      </c>
    </row>
    <row r="171" spans="1:11" ht="12.75">
      <c r="A171" s="4"/>
      <c r="B171" s="1"/>
      <c r="C171" s="1"/>
      <c r="D171" s="3"/>
      <c r="E171" s="3"/>
      <c r="F171" s="3"/>
      <c r="G171" s="3"/>
      <c r="H171" s="3"/>
      <c r="I171" s="3"/>
      <c r="J171" s="3"/>
      <c r="K171" s="3"/>
    </row>
    <row r="172" spans="1:11" ht="13.5" thickBot="1">
      <c r="A172" s="17" t="s">
        <v>104</v>
      </c>
      <c r="B172" s="1"/>
      <c r="C172" s="1"/>
      <c r="D172" s="3"/>
      <c r="E172" s="3"/>
      <c r="F172" s="3"/>
      <c r="G172" s="3"/>
      <c r="H172" s="3"/>
      <c r="I172" s="3"/>
      <c r="J172" s="3"/>
      <c r="K172" s="3"/>
    </row>
    <row r="173" spans="1:11" ht="13.5" thickTop="1">
      <c r="A173" s="9" t="s">
        <v>105</v>
      </c>
      <c r="B173" s="1" t="s">
        <v>23</v>
      </c>
      <c r="C173" s="1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4" t="s">
        <v>21</v>
      </c>
      <c r="B174" s="1" t="s">
        <v>17</v>
      </c>
      <c r="C174" s="1" t="s">
        <v>106</v>
      </c>
      <c r="D174" s="3">
        <v>12316325</v>
      </c>
      <c r="E174" s="3">
        <v>9943621</v>
      </c>
      <c r="F174" s="3">
        <v>1561984</v>
      </c>
      <c r="G174" s="3">
        <v>0</v>
      </c>
      <c r="H174" s="3">
        <v>627131</v>
      </c>
      <c r="I174" s="3">
        <v>12293579</v>
      </c>
      <c r="J174" s="3">
        <v>22746</v>
      </c>
      <c r="K174" s="3">
        <v>0</v>
      </c>
    </row>
    <row r="175" spans="1:11" ht="12.75">
      <c r="A175" s="9" t="s">
        <v>107</v>
      </c>
      <c r="B175" s="1" t="s">
        <v>16</v>
      </c>
      <c r="C175" s="1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4" t="s">
        <v>21</v>
      </c>
      <c r="B176" s="1" t="s">
        <v>25</v>
      </c>
      <c r="C176" s="1" t="s">
        <v>97</v>
      </c>
      <c r="D176" s="3">
        <v>9131603</v>
      </c>
      <c r="E176" s="3">
        <v>6803449</v>
      </c>
      <c r="F176" s="3">
        <v>1780200</v>
      </c>
      <c r="G176" s="3">
        <v>0</v>
      </c>
      <c r="H176" s="3">
        <v>471394</v>
      </c>
      <c r="I176" s="3">
        <v>8577033</v>
      </c>
      <c r="J176" s="3">
        <v>655317</v>
      </c>
      <c r="K176" s="3">
        <v>349429</v>
      </c>
    </row>
    <row r="177" spans="1:11" ht="12.75">
      <c r="A177" s="4"/>
      <c r="B177" s="1"/>
      <c r="C177" s="1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4"/>
      <c r="B178" s="1"/>
      <c r="C178" s="1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4"/>
      <c r="B179" s="1"/>
      <c r="C179" s="1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4"/>
      <c r="B180" s="1"/>
      <c r="C180" s="1"/>
      <c r="D180" s="3"/>
      <c r="E180" s="3"/>
      <c r="F180" s="3"/>
      <c r="G180" s="3"/>
      <c r="H180" s="3"/>
      <c r="I180" s="3"/>
      <c r="J180" s="3"/>
      <c r="K180" s="3"/>
    </row>
    <row r="181" spans="2:11" ht="12.75">
      <c r="B181" s="1"/>
      <c r="C181" s="1"/>
      <c r="D181" s="2" t="s">
        <v>0</v>
      </c>
      <c r="F181" s="3"/>
      <c r="G181" s="3"/>
      <c r="H181" s="3"/>
      <c r="I181" s="3"/>
      <c r="J181" s="3"/>
      <c r="K181" s="3"/>
    </row>
    <row r="182" spans="1:11" ht="12.75">
      <c r="A182" s="4"/>
      <c r="B182" s="4"/>
      <c r="C182" s="4"/>
      <c r="D182" s="5"/>
      <c r="E182" s="5" t="s">
        <v>1</v>
      </c>
      <c r="F182" s="5" t="s">
        <v>2</v>
      </c>
      <c r="G182" s="5" t="s">
        <v>3</v>
      </c>
      <c r="H182" s="5" t="s">
        <v>4</v>
      </c>
      <c r="I182" s="5"/>
      <c r="J182" s="5" t="s">
        <v>5</v>
      </c>
      <c r="K182" s="5" t="s">
        <v>6</v>
      </c>
    </row>
    <row r="183" spans="1:11" ht="13.5" thickBot="1">
      <c r="A183" s="6" t="s">
        <v>3</v>
      </c>
      <c r="B183" s="6"/>
      <c r="C183" s="6"/>
      <c r="D183" s="7" t="s">
        <v>7</v>
      </c>
      <c r="E183" s="7" t="s">
        <v>8</v>
      </c>
      <c r="F183" s="7" t="s">
        <v>8</v>
      </c>
      <c r="G183" s="7" t="s">
        <v>9</v>
      </c>
      <c r="H183" s="7" t="s">
        <v>10</v>
      </c>
      <c r="I183" s="7" t="s">
        <v>11</v>
      </c>
      <c r="J183" s="7" t="s">
        <v>12</v>
      </c>
      <c r="K183" s="7" t="s">
        <v>13</v>
      </c>
    </row>
    <row r="184" spans="1:11" ht="13.5" thickBot="1">
      <c r="A184" s="8" t="s">
        <v>108</v>
      </c>
      <c r="B184" s="1"/>
      <c r="C184" s="1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9" t="s">
        <v>109</v>
      </c>
      <c r="B185" s="1" t="s">
        <v>23</v>
      </c>
      <c r="C185" s="1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4">
        <v>96</v>
      </c>
      <c r="B186" s="1" t="s">
        <v>17</v>
      </c>
      <c r="C186" s="1" t="s">
        <v>110</v>
      </c>
      <c r="D186" s="3"/>
      <c r="E186" s="3"/>
      <c r="F186" s="3"/>
      <c r="G186" s="3"/>
      <c r="H186" s="3"/>
      <c r="I186" s="3"/>
      <c r="J186" s="3">
        <v>45944</v>
      </c>
      <c r="K186" s="3">
        <v>71196</v>
      </c>
    </row>
    <row r="187" spans="1:11" ht="12.75">
      <c r="A187" s="4" t="s">
        <v>19</v>
      </c>
      <c r="B187" s="1"/>
      <c r="C187" s="1"/>
      <c r="D187" s="3">
        <v>254272</v>
      </c>
      <c r="E187" s="3">
        <v>101890</v>
      </c>
      <c r="F187" s="3">
        <v>202073</v>
      </c>
      <c r="G187" s="3">
        <v>0</v>
      </c>
      <c r="H187" s="3">
        <v>0</v>
      </c>
      <c r="I187" s="3">
        <v>297910</v>
      </c>
      <c r="J187" s="3">
        <v>52724</v>
      </c>
      <c r="K187" s="3">
        <v>19650</v>
      </c>
    </row>
    <row r="188" spans="1:11" ht="12.75">
      <c r="A188" s="4" t="s">
        <v>20</v>
      </c>
      <c r="B188" s="1"/>
      <c r="C188" s="1"/>
      <c r="D188" s="3">
        <f>535974-23050</f>
        <v>512924</v>
      </c>
      <c r="E188" s="3">
        <v>210826</v>
      </c>
      <c r="F188" s="3">
        <v>293445</v>
      </c>
      <c r="G188" s="3">
        <v>0</v>
      </c>
      <c r="H188" s="3">
        <v>0</v>
      </c>
      <c r="I188" s="3">
        <f>330717-23050</f>
        <v>307667</v>
      </c>
      <c r="J188" s="3">
        <v>257306</v>
      </c>
      <c r="K188" s="3">
        <v>0</v>
      </c>
    </row>
    <row r="189" spans="1:11" ht="12.75">
      <c r="A189" s="4" t="s">
        <v>21</v>
      </c>
      <c r="B189" s="1"/>
      <c r="C189" s="1"/>
      <c r="D189" s="3">
        <v>5952532</v>
      </c>
      <c r="E189" s="3">
        <v>3139422</v>
      </c>
      <c r="F189" s="3">
        <v>2627382</v>
      </c>
      <c r="G189" s="3">
        <v>3500</v>
      </c>
      <c r="H189" s="3">
        <v>111029</v>
      </c>
      <c r="I189" s="3">
        <v>6189970</v>
      </c>
      <c r="J189" s="3">
        <v>19869</v>
      </c>
      <c r="K189" s="3">
        <v>0</v>
      </c>
    </row>
    <row r="190" spans="1:11" ht="12.75">
      <c r="A190" s="9" t="s">
        <v>111</v>
      </c>
      <c r="B190" s="1" t="s">
        <v>16</v>
      </c>
      <c r="C190" s="1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4" t="s">
        <v>21</v>
      </c>
      <c r="B191" s="1" t="s">
        <v>25</v>
      </c>
      <c r="C191" s="1" t="s">
        <v>112</v>
      </c>
      <c r="D191" s="3">
        <v>1839020</v>
      </c>
      <c r="E191" s="3">
        <v>512686</v>
      </c>
      <c r="F191" s="3">
        <v>91100</v>
      </c>
      <c r="G191" s="3">
        <f>45200+1112500</f>
        <v>1157700</v>
      </c>
      <c r="H191" s="3">
        <v>50143</v>
      </c>
      <c r="I191" s="3">
        <v>1839020</v>
      </c>
      <c r="J191" s="3">
        <v>0</v>
      </c>
      <c r="K191" s="3">
        <v>0</v>
      </c>
    </row>
    <row r="192" spans="1:11" ht="12.75">
      <c r="A192" s="10"/>
      <c r="B192" s="1"/>
      <c r="C192" s="1"/>
      <c r="D192" s="3"/>
      <c r="E192" s="3"/>
      <c r="F192" s="3"/>
      <c r="G192" s="3"/>
      <c r="H192" s="3"/>
      <c r="I192" s="3"/>
      <c r="J192" s="3"/>
      <c r="K192" s="3"/>
    </row>
    <row r="193" spans="1:11" ht="13.5" thickBot="1">
      <c r="A193" s="8" t="s">
        <v>113</v>
      </c>
      <c r="B193" s="1"/>
      <c r="C193" s="1"/>
      <c r="D193" s="3"/>
      <c r="E193" s="3"/>
      <c r="F193" s="3"/>
      <c r="G193" s="3"/>
      <c r="H193" s="3"/>
      <c r="I193" s="3"/>
      <c r="J193" s="3"/>
      <c r="K193" s="3"/>
    </row>
    <row r="194" spans="1:11" ht="12.75">
      <c r="A194" s="9" t="s">
        <v>114</v>
      </c>
      <c r="B194" s="1" t="s">
        <v>16</v>
      </c>
      <c r="C194" s="1"/>
      <c r="D194" s="3"/>
      <c r="E194" s="3"/>
      <c r="F194" s="3"/>
      <c r="G194" s="3"/>
      <c r="H194" s="3"/>
      <c r="I194" s="3"/>
      <c r="J194" s="3"/>
      <c r="K194" s="3"/>
    </row>
    <row r="195" spans="1:11" ht="12.75">
      <c r="A195" s="4">
        <v>96</v>
      </c>
      <c r="B195" s="1" t="s">
        <v>17</v>
      </c>
      <c r="C195" s="1" t="s">
        <v>115</v>
      </c>
      <c r="D195" s="3"/>
      <c r="E195" s="3"/>
      <c r="F195" s="3"/>
      <c r="G195" s="3"/>
      <c r="H195" s="3"/>
      <c r="I195" s="3"/>
      <c r="J195" s="3">
        <v>48002</v>
      </c>
      <c r="K195" s="3">
        <v>1052107</v>
      </c>
    </row>
    <row r="196" spans="1:11" ht="12.75">
      <c r="A196" s="4" t="s">
        <v>19</v>
      </c>
      <c r="B196" s="1"/>
      <c r="C196" s="1"/>
      <c r="D196" s="15">
        <v>1099783</v>
      </c>
      <c r="E196" s="15">
        <v>467160</v>
      </c>
      <c r="F196" s="15">
        <v>602771</v>
      </c>
      <c r="G196" s="15">
        <v>0</v>
      </c>
      <c r="H196" s="15">
        <v>24970</v>
      </c>
      <c r="I196" s="15">
        <v>1139311</v>
      </c>
      <c r="J196" s="15">
        <v>8472</v>
      </c>
      <c r="K196" s="15">
        <v>250000</v>
      </c>
    </row>
    <row r="197" spans="1:11" ht="12.75">
      <c r="A197" s="4" t="s">
        <v>20</v>
      </c>
      <c r="B197" s="1"/>
      <c r="C197" s="1"/>
      <c r="D197" s="15">
        <v>808184</v>
      </c>
      <c r="E197" s="15">
        <v>505131</v>
      </c>
      <c r="F197" s="15">
        <v>254975</v>
      </c>
      <c r="G197" s="15">
        <v>0</v>
      </c>
      <c r="H197" s="15">
        <v>259</v>
      </c>
      <c r="I197" s="15">
        <v>544064</v>
      </c>
      <c r="J197" s="15">
        <v>272592</v>
      </c>
      <c r="K197" s="15">
        <v>45000</v>
      </c>
    </row>
    <row r="198" spans="1:11" ht="12.75">
      <c r="A198" s="4" t="s">
        <v>21</v>
      </c>
      <c r="B198" s="1"/>
      <c r="C198" s="1"/>
      <c r="D198" s="12">
        <v>1617002</v>
      </c>
      <c r="E198" s="15">
        <v>703863</v>
      </c>
      <c r="F198" s="15">
        <v>867999</v>
      </c>
      <c r="G198" s="15">
        <v>0</v>
      </c>
      <c r="H198" s="15">
        <v>0</v>
      </c>
      <c r="I198" s="15">
        <v>1394770</v>
      </c>
      <c r="J198" s="15">
        <v>491534</v>
      </c>
      <c r="K198" s="15">
        <v>0</v>
      </c>
    </row>
    <row r="199" spans="1:11" ht="12.75">
      <c r="A199" s="4"/>
      <c r="B199" s="1"/>
      <c r="C199" s="1"/>
      <c r="D199" s="3"/>
      <c r="E199" s="3"/>
      <c r="F199" s="3"/>
      <c r="G199" s="3"/>
      <c r="H199" s="3"/>
      <c r="I199" s="3"/>
      <c r="J199" s="3"/>
      <c r="K199" s="3"/>
    </row>
    <row r="200" spans="1:11" ht="13.5" thickBot="1">
      <c r="A200" s="8" t="s">
        <v>116</v>
      </c>
      <c r="B200" s="1"/>
      <c r="C200" s="1"/>
      <c r="D200" s="3"/>
      <c r="E200" s="3"/>
      <c r="F200" s="3"/>
      <c r="G200" s="3"/>
      <c r="H200" s="3"/>
      <c r="I200" s="3"/>
      <c r="J200" s="3"/>
      <c r="K200" s="3"/>
    </row>
    <row r="201" spans="1:11" ht="12.75">
      <c r="A201" s="10" t="s">
        <v>117</v>
      </c>
      <c r="B201" s="1" t="s">
        <v>16</v>
      </c>
      <c r="C201" s="1"/>
      <c r="D201" s="3"/>
      <c r="E201" s="3"/>
      <c r="F201" s="3"/>
      <c r="G201" s="3"/>
      <c r="H201" s="3"/>
      <c r="I201" s="3"/>
      <c r="J201" s="3"/>
      <c r="K201" s="3"/>
    </row>
    <row r="202" spans="1:11" ht="12.75">
      <c r="A202" s="4" t="s">
        <v>21</v>
      </c>
      <c r="B202" s="1" t="s">
        <v>25</v>
      </c>
      <c r="C202" s="1" t="s">
        <v>39</v>
      </c>
      <c r="D202" s="3">
        <f>3638823-10000</f>
        <v>3628823</v>
      </c>
      <c r="E202" s="3">
        <v>1676874</v>
      </c>
      <c r="F202" s="3">
        <v>944006</v>
      </c>
      <c r="G202" s="3">
        <v>100000</v>
      </c>
      <c r="H202" s="3">
        <v>608445</v>
      </c>
      <c r="I202" s="3">
        <f>3545925-10000</f>
        <v>3535925</v>
      </c>
      <c r="J202" s="3">
        <v>92898</v>
      </c>
      <c r="K202" s="3">
        <v>100000</v>
      </c>
    </row>
    <row r="203" spans="1:11" ht="12.75">
      <c r="A203" s="4"/>
      <c r="B203" s="1"/>
      <c r="C203" s="1"/>
      <c r="D203" s="3" t="s">
        <v>118</v>
      </c>
      <c r="E203" s="3"/>
      <c r="F203" s="3"/>
      <c r="G203" s="3"/>
      <c r="H203" s="3"/>
      <c r="I203" s="3"/>
      <c r="J203" s="3"/>
      <c r="K203" s="3"/>
    </row>
    <row r="204" spans="1:11" ht="12.75">
      <c r="A204" s="10" t="s">
        <v>119</v>
      </c>
      <c r="B204" s="1" t="s">
        <v>23</v>
      </c>
      <c r="C204" s="1"/>
      <c r="D204" s="3"/>
      <c r="E204" s="3"/>
      <c r="F204" s="3"/>
      <c r="G204" s="3"/>
      <c r="H204" s="3"/>
      <c r="I204" s="3"/>
      <c r="J204" s="3"/>
      <c r="K204" s="3"/>
    </row>
    <row r="205" spans="1:11" ht="12.75">
      <c r="A205" s="4" t="s">
        <v>21</v>
      </c>
      <c r="B205" s="1" t="s">
        <v>25</v>
      </c>
      <c r="C205" s="1" t="s">
        <v>120</v>
      </c>
      <c r="D205" s="3">
        <v>5837914</v>
      </c>
      <c r="E205" s="3">
        <v>4403926</v>
      </c>
      <c r="F205" s="3">
        <v>931622</v>
      </c>
      <c r="G205" s="3">
        <v>0</v>
      </c>
      <c r="H205" s="3">
        <v>388739</v>
      </c>
      <c r="I205" s="3">
        <v>5821219</v>
      </c>
      <c r="J205" s="3">
        <v>16695</v>
      </c>
      <c r="K205" s="3">
        <v>87000</v>
      </c>
    </row>
    <row r="206" spans="1:11" ht="12.75">
      <c r="A206" s="4"/>
      <c r="B206" s="1"/>
      <c r="C206" s="1"/>
      <c r="D206" s="3"/>
      <c r="E206" s="3"/>
      <c r="F206" s="3"/>
      <c r="G206" s="3"/>
      <c r="H206" s="3"/>
      <c r="I206" s="3"/>
      <c r="J206" s="3"/>
      <c r="K206" s="3"/>
    </row>
    <row r="207" spans="1:11" ht="13.5" thickBot="1">
      <c r="A207" s="8" t="s">
        <v>121</v>
      </c>
      <c r="B207" s="1"/>
      <c r="C207" s="1"/>
      <c r="D207" s="3"/>
      <c r="E207" s="3"/>
      <c r="F207" s="3"/>
      <c r="G207" s="3"/>
      <c r="H207" s="3"/>
      <c r="I207" s="3"/>
      <c r="J207" s="3"/>
      <c r="K207" s="3"/>
    </row>
    <row r="208" spans="1:11" ht="12.75">
      <c r="A208" s="10" t="s">
        <v>122</v>
      </c>
      <c r="B208" s="1" t="s">
        <v>16</v>
      </c>
      <c r="C208" s="1"/>
      <c r="D208" s="3"/>
      <c r="E208" s="3"/>
      <c r="F208" s="3"/>
      <c r="G208" s="3"/>
      <c r="H208" s="3"/>
      <c r="I208" s="3"/>
      <c r="J208" s="3"/>
      <c r="K208" s="3"/>
    </row>
    <row r="209" spans="1:11" ht="12.75">
      <c r="A209" s="4" t="s">
        <v>21</v>
      </c>
      <c r="B209" s="1" t="s">
        <v>95</v>
      </c>
      <c r="C209" s="1" t="s">
        <v>66</v>
      </c>
      <c r="D209" s="3">
        <f>10623030-557831</f>
        <v>10065199</v>
      </c>
      <c r="E209" s="3">
        <v>1958233</v>
      </c>
      <c r="F209" s="3">
        <v>404815</v>
      </c>
      <c r="G209" s="3">
        <f>8042831-557831</f>
        <v>7485000</v>
      </c>
      <c r="H209" s="3">
        <v>109141</v>
      </c>
      <c r="I209" s="3">
        <f>10606843-557831</f>
        <v>10049012</v>
      </c>
      <c r="J209" s="3">
        <v>15186</v>
      </c>
      <c r="K209" s="3">
        <v>7489555</v>
      </c>
    </row>
    <row r="210" spans="1:11" ht="12.75">
      <c r="A210" s="4"/>
      <c r="B210" s="1"/>
      <c r="C210" s="1"/>
      <c r="D210" s="3" t="s">
        <v>123</v>
      </c>
      <c r="E210" s="3"/>
      <c r="F210" s="3"/>
      <c r="G210" s="3"/>
      <c r="H210" s="3"/>
      <c r="I210" s="3"/>
      <c r="J210" s="3"/>
      <c r="K210" s="3"/>
    </row>
    <row r="211" spans="1:11" ht="12.75">
      <c r="A211" s="10" t="s">
        <v>124</v>
      </c>
      <c r="B211" s="1" t="s">
        <v>23</v>
      </c>
      <c r="C211" s="1"/>
      <c r="D211" s="3"/>
      <c r="E211" s="3"/>
      <c r="F211" s="3"/>
      <c r="G211" s="3"/>
      <c r="H211" s="3"/>
      <c r="I211" s="3"/>
      <c r="J211" s="3"/>
      <c r="K211" s="3"/>
    </row>
    <row r="212" spans="1:11" ht="12.75">
      <c r="A212" s="4" t="s">
        <v>21</v>
      </c>
      <c r="B212" s="1" t="s">
        <v>95</v>
      </c>
      <c r="C212" s="1" t="s">
        <v>36</v>
      </c>
      <c r="D212" s="3">
        <v>3113170</v>
      </c>
      <c r="E212" s="3">
        <v>1105879</v>
      </c>
      <c r="F212" s="3">
        <v>405803</v>
      </c>
      <c r="G212" s="3">
        <v>1530000</v>
      </c>
      <c r="H212" s="3">
        <v>40083</v>
      </c>
      <c r="I212" s="3">
        <v>2926239</v>
      </c>
      <c r="J212" s="3">
        <v>193321</v>
      </c>
      <c r="K212" s="3">
        <v>1530000</v>
      </c>
    </row>
    <row r="213" spans="1:11" ht="12.75">
      <c r="A213" s="4"/>
      <c r="B213" s="1"/>
      <c r="C213" s="1"/>
      <c r="D213" s="3"/>
      <c r="E213" s="3"/>
      <c r="F213" s="3"/>
      <c r="G213" s="3"/>
      <c r="H213" s="3"/>
      <c r="I213" s="3"/>
      <c r="J213" s="3"/>
      <c r="K213" s="3"/>
    </row>
    <row r="214" spans="1:11" ht="13.5" thickBot="1">
      <c r="A214" s="8" t="s">
        <v>125</v>
      </c>
      <c r="B214" s="1"/>
      <c r="C214" s="1"/>
      <c r="D214" s="3"/>
      <c r="E214" s="3"/>
      <c r="F214" s="3"/>
      <c r="G214" s="3"/>
      <c r="H214" s="3"/>
      <c r="I214" s="3"/>
      <c r="J214" s="3"/>
      <c r="K214" s="3"/>
    </row>
    <row r="215" spans="1:11" ht="12.75">
      <c r="A215" s="9" t="s">
        <v>126</v>
      </c>
      <c r="B215" s="1" t="s">
        <v>16</v>
      </c>
      <c r="C215" s="1"/>
      <c r="D215" s="3"/>
      <c r="E215" s="3"/>
      <c r="F215" s="3"/>
      <c r="G215" s="3"/>
      <c r="H215" s="3"/>
      <c r="I215" s="3"/>
      <c r="J215" s="3"/>
      <c r="K215" s="3"/>
    </row>
    <row r="216" spans="1:11" ht="12.75">
      <c r="A216" s="4">
        <v>96</v>
      </c>
      <c r="B216" s="1" t="s">
        <v>17</v>
      </c>
      <c r="C216" s="1" t="s">
        <v>110</v>
      </c>
      <c r="D216" s="3"/>
      <c r="E216" s="3"/>
      <c r="F216" s="3"/>
      <c r="G216" s="3"/>
      <c r="H216" s="3"/>
      <c r="I216" s="3"/>
      <c r="J216" s="3">
        <v>253282</v>
      </c>
      <c r="K216" s="3">
        <v>0</v>
      </c>
    </row>
    <row r="217" spans="1:11" ht="12.75">
      <c r="A217" s="4" t="s">
        <v>19</v>
      </c>
      <c r="B217" s="1"/>
      <c r="C217" s="1"/>
      <c r="D217" s="3">
        <v>19756</v>
      </c>
      <c r="E217" s="3">
        <v>4395</v>
      </c>
      <c r="F217" s="3">
        <v>4500</v>
      </c>
      <c r="G217" s="3">
        <v>0</v>
      </c>
      <c r="H217" s="3">
        <v>0</v>
      </c>
      <c r="I217" s="3">
        <v>176774</v>
      </c>
      <c r="J217" s="3">
        <v>96763</v>
      </c>
      <c r="K217" s="3">
        <v>0</v>
      </c>
    </row>
    <row r="218" spans="1:11" ht="12.75">
      <c r="A218" s="4" t="s">
        <v>20</v>
      </c>
      <c r="B218" s="1"/>
      <c r="C218" s="1"/>
      <c r="D218" s="3">
        <v>414846</v>
      </c>
      <c r="E218" s="3">
        <v>380443</v>
      </c>
      <c r="F218" s="3">
        <v>31752</v>
      </c>
      <c r="G218" s="3">
        <v>0</v>
      </c>
      <c r="H218" s="3">
        <v>0</v>
      </c>
      <c r="I218" s="3">
        <v>340921</v>
      </c>
      <c r="J218" s="3">
        <v>170688</v>
      </c>
      <c r="K218" s="3">
        <v>0</v>
      </c>
    </row>
    <row r="219" spans="1:11" ht="12.75">
      <c r="A219" s="4" t="s">
        <v>21</v>
      </c>
      <c r="B219" s="1"/>
      <c r="C219" s="1"/>
      <c r="D219" s="3">
        <v>4209206</v>
      </c>
      <c r="E219" s="3">
        <v>3006295</v>
      </c>
      <c r="F219" s="3">
        <v>1059407</v>
      </c>
      <c r="G219" s="3">
        <v>0</v>
      </c>
      <c r="H219" s="3">
        <v>116806</v>
      </c>
      <c r="I219" s="3">
        <v>4144286</v>
      </c>
      <c r="J219" s="3">
        <v>235608</v>
      </c>
      <c r="K219" s="3">
        <v>0</v>
      </c>
    </row>
    <row r="220" spans="1:3" ht="12.75">
      <c r="A220" s="10" t="s">
        <v>127</v>
      </c>
      <c r="B220" s="1" t="s">
        <v>23</v>
      </c>
      <c r="C220" s="1"/>
    </row>
    <row r="221" spans="1:11" ht="12.75">
      <c r="A221" s="4" t="s">
        <v>21</v>
      </c>
      <c r="B221" s="1" t="s">
        <v>25</v>
      </c>
      <c r="C221" s="1" t="s">
        <v>128</v>
      </c>
      <c r="D221" s="3">
        <f>732805-4000</f>
        <v>728805</v>
      </c>
      <c r="E221" s="3">
        <v>393230</v>
      </c>
      <c r="F221" s="3">
        <v>123881</v>
      </c>
      <c r="G221" s="3">
        <f>9141+154000-4000</f>
        <v>159141</v>
      </c>
      <c r="H221" s="3">
        <v>0</v>
      </c>
      <c r="I221" s="3">
        <f>836604-4000</f>
        <v>832604</v>
      </c>
      <c r="J221" s="3">
        <v>18728</v>
      </c>
      <c r="K221" s="3">
        <v>156008</v>
      </c>
    </row>
    <row r="222" spans="1:11" ht="12.75">
      <c r="A222" s="4"/>
      <c r="B222" s="1"/>
      <c r="C222" s="1"/>
      <c r="D222" s="3" t="s">
        <v>129</v>
      </c>
      <c r="E222" s="3"/>
      <c r="F222" s="3"/>
      <c r="G222" s="3"/>
      <c r="H222" s="3"/>
      <c r="I222" s="3"/>
      <c r="J222" s="3"/>
      <c r="K222" s="3"/>
    </row>
    <row r="223" spans="1:11" ht="12.75">
      <c r="A223" s="4"/>
      <c r="B223" s="1"/>
      <c r="C223" s="1"/>
      <c r="D223" s="3"/>
      <c r="E223" s="3"/>
      <c r="F223" s="3"/>
      <c r="G223" s="3"/>
      <c r="H223" s="3"/>
      <c r="I223" s="3"/>
      <c r="J223" s="3"/>
      <c r="K223" s="3"/>
    </row>
    <row r="224" spans="1:11" ht="12.75">
      <c r="A224" s="4"/>
      <c r="B224" s="1"/>
      <c r="C224" s="1"/>
      <c r="D224" s="3"/>
      <c r="E224" s="3"/>
      <c r="F224" s="3"/>
      <c r="G224" s="3"/>
      <c r="H224" s="3"/>
      <c r="I224" s="3"/>
      <c r="J224" s="3"/>
      <c r="K224" s="3"/>
    </row>
    <row r="225" spans="1:11" ht="12.75">
      <c r="A225" s="4"/>
      <c r="B225" s="1"/>
      <c r="C225" s="1"/>
      <c r="D225" s="3"/>
      <c r="E225" s="3"/>
      <c r="F225" s="3"/>
      <c r="G225" s="3"/>
      <c r="H225" s="3"/>
      <c r="I225" s="3"/>
      <c r="J225" s="3"/>
      <c r="K225" s="3"/>
    </row>
    <row r="226" spans="2:11" ht="12.75">
      <c r="B226" s="1"/>
      <c r="C226" s="1"/>
      <c r="D226" s="2" t="s">
        <v>0</v>
      </c>
      <c r="F226" s="3"/>
      <c r="G226" s="3"/>
      <c r="H226" s="3"/>
      <c r="I226" s="3"/>
      <c r="J226" s="3"/>
      <c r="K226" s="3"/>
    </row>
    <row r="227" spans="1:11" ht="12.75">
      <c r="A227" s="4"/>
      <c r="B227" s="4"/>
      <c r="C227" s="4"/>
      <c r="D227" s="5"/>
      <c r="E227" s="5" t="s">
        <v>1</v>
      </c>
      <c r="F227" s="5" t="s">
        <v>2</v>
      </c>
      <c r="G227" s="5" t="s">
        <v>3</v>
      </c>
      <c r="H227" s="5" t="s">
        <v>4</v>
      </c>
      <c r="I227" s="5"/>
      <c r="J227" s="5" t="s">
        <v>5</v>
      </c>
      <c r="K227" s="5" t="s">
        <v>6</v>
      </c>
    </row>
    <row r="228" spans="1:11" ht="13.5" thickBot="1">
      <c r="A228" s="6" t="s">
        <v>3</v>
      </c>
      <c r="B228" s="6"/>
      <c r="C228" s="6"/>
      <c r="D228" s="7" t="s">
        <v>7</v>
      </c>
      <c r="E228" s="7" t="s">
        <v>8</v>
      </c>
      <c r="F228" s="7" t="s">
        <v>8</v>
      </c>
      <c r="G228" s="7" t="s">
        <v>9</v>
      </c>
      <c r="H228" s="7" t="s">
        <v>10</v>
      </c>
      <c r="I228" s="7" t="s">
        <v>11</v>
      </c>
      <c r="J228" s="7" t="s">
        <v>12</v>
      </c>
      <c r="K228" s="7" t="s">
        <v>13</v>
      </c>
    </row>
    <row r="229" spans="1:11" ht="13.5" thickBot="1">
      <c r="A229" s="8" t="s">
        <v>130</v>
      </c>
      <c r="B229" s="1"/>
      <c r="C229" s="1"/>
      <c r="D229" s="3"/>
      <c r="E229" s="3"/>
      <c r="F229" s="3"/>
      <c r="G229" s="3"/>
      <c r="H229" s="3"/>
      <c r="I229" s="3"/>
      <c r="J229" s="3"/>
      <c r="K229" s="3"/>
    </row>
    <row r="230" spans="1:11" ht="12.75">
      <c r="A230" s="10" t="s">
        <v>131</v>
      </c>
      <c r="B230" s="1" t="s">
        <v>23</v>
      </c>
      <c r="C230" s="1"/>
      <c r="D230" s="14"/>
      <c r="E230" s="14"/>
      <c r="F230" s="14"/>
      <c r="G230" s="14"/>
      <c r="H230" s="14"/>
      <c r="I230" s="14"/>
      <c r="J230" s="14"/>
      <c r="K230" s="14"/>
    </row>
    <row r="231" spans="1:11" ht="12.75">
      <c r="A231" s="4" t="s">
        <v>21</v>
      </c>
      <c r="B231" s="1" t="s">
        <v>95</v>
      </c>
      <c r="C231" s="1" t="s">
        <v>41</v>
      </c>
      <c r="D231" s="14">
        <f>13335229-58450</f>
        <v>13276779</v>
      </c>
      <c r="E231" s="14">
        <v>5235680</v>
      </c>
      <c r="F231" s="14">
        <v>537418</v>
      </c>
      <c r="G231" s="14">
        <f>6850000-58450</f>
        <v>6791550</v>
      </c>
      <c r="H231" s="14">
        <v>658655</v>
      </c>
      <c r="I231" s="14">
        <f>13306317-58450</f>
        <v>13247867</v>
      </c>
      <c r="J231" s="14">
        <v>28913</v>
      </c>
      <c r="K231" s="14">
        <v>6801344</v>
      </c>
    </row>
    <row r="232" spans="1:11" ht="12.75">
      <c r="A232" s="4"/>
      <c r="B232" s="1"/>
      <c r="C232" s="1"/>
      <c r="D232" s="18" t="s">
        <v>132</v>
      </c>
      <c r="E232" s="14"/>
      <c r="F232" s="14"/>
      <c r="G232" s="14"/>
      <c r="H232" s="14"/>
      <c r="I232" s="14"/>
      <c r="J232" s="14"/>
      <c r="K232" s="14"/>
    </row>
    <row r="233" spans="1:11" ht="12.75">
      <c r="A233" s="10" t="s">
        <v>133</v>
      </c>
      <c r="B233" s="1" t="s">
        <v>16</v>
      </c>
      <c r="C233" s="1"/>
      <c r="D233" s="12"/>
      <c r="E233" s="12"/>
      <c r="F233" s="12"/>
      <c r="G233" s="12"/>
      <c r="H233" s="12"/>
      <c r="I233" s="12"/>
      <c r="J233" s="12"/>
      <c r="K233" s="12"/>
    </row>
    <row r="234" spans="1:11" ht="12.75">
      <c r="A234" s="4" t="s">
        <v>21</v>
      </c>
      <c r="B234" s="1" t="s">
        <v>95</v>
      </c>
      <c r="C234" s="1" t="s">
        <v>36</v>
      </c>
      <c r="D234" s="12">
        <v>13840946</v>
      </c>
      <c r="E234" s="12">
        <v>11149786</v>
      </c>
      <c r="F234" s="12">
        <v>1588296</v>
      </c>
      <c r="G234" s="12">
        <v>30736</v>
      </c>
      <c r="H234" s="12">
        <v>1120747</v>
      </c>
      <c r="I234" s="12">
        <v>13735220</v>
      </c>
      <c r="J234" s="12">
        <v>105727</v>
      </c>
      <c r="K234" s="12">
        <v>558877</v>
      </c>
    </row>
    <row r="235" spans="2:3" ht="12.75">
      <c r="B235" s="11"/>
      <c r="C235" s="11"/>
    </row>
    <row r="236" spans="1:11" ht="13.5" thickBot="1">
      <c r="A236" s="8" t="s">
        <v>134</v>
      </c>
      <c r="B236" s="1"/>
      <c r="C236" s="1"/>
      <c r="D236" s="3"/>
      <c r="E236" s="3"/>
      <c r="F236" s="3"/>
      <c r="G236" s="3"/>
      <c r="H236" s="3"/>
      <c r="I236" s="3"/>
      <c r="J236" s="3"/>
      <c r="K236" s="3"/>
    </row>
    <row r="237" spans="1:11" ht="12.75">
      <c r="A237" s="9" t="s">
        <v>135</v>
      </c>
      <c r="B237" s="1" t="s">
        <v>16</v>
      </c>
      <c r="C237" s="1"/>
      <c r="D237" s="3"/>
      <c r="E237" s="3"/>
      <c r="F237" s="3"/>
      <c r="G237" s="3"/>
      <c r="H237" s="3"/>
      <c r="I237" s="3"/>
      <c r="J237" s="3"/>
      <c r="K237" s="3"/>
    </row>
    <row r="238" spans="1:11" ht="12.75">
      <c r="A238" s="4">
        <v>96</v>
      </c>
      <c r="B238" s="1" t="s">
        <v>17</v>
      </c>
      <c r="C238" s="1" t="s">
        <v>136</v>
      </c>
      <c r="D238" s="3"/>
      <c r="E238" s="3"/>
      <c r="F238" s="3"/>
      <c r="G238" s="3"/>
      <c r="H238" s="3"/>
      <c r="I238" s="3"/>
      <c r="J238" s="3">
        <v>208283</v>
      </c>
      <c r="K238" s="3">
        <v>25196</v>
      </c>
    </row>
    <row r="239" spans="1:11" ht="12.75">
      <c r="A239" s="4" t="s">
        <v>19</v>
      </c>
      <c r="B239" s="1"/>
      <c r="C239" s="1"/>
      <c r="D239" s="15">
        <v>87022</v>
      </c>
      <c r="E239" s="15">
        <v>37789</v>
      </c>
      <c r="F239" s="15">
        <v>14175</v>
      </c>
      <c r="G239" s="15">
        <v>4951</v>
      </c>
      <c r="H239" s="15">
        <v>0</v>
      </c>
      <c r="I239" s="15">
        <v>146215</v>
      </c>
      <c r="J239" s="15">
        <v>149090</v>
      </c>
      <c r="K239" s="15">
        <v>1830</v>
      </c>
    </row>
    <row r="240" spans="1:11" ht="12.75">
      <c r="A240" s="4" t="s">
        <v>20</v>
      </c>
      <c r="B240" s="1"/>
      <c r="C240" s="1"/>
      <c r="D240" s="15">
        <v>551259</v>
      </c>
      <c r="E240" s="15">
        <v>402488</v>
      </c>
      <c r="F240" s="15">
        <v>132462</v>
      </c>
      <c r="G240" s="15">
        <v>0</v>
      </c>
      <c r="H240" s="15">
        <v>0</v>
      </c>
      <c r="I240" s="15">
        <v>278262</v>
      </c>
      <c r="J240" s="15">
        <v>422088</v>
      </c>
      <c r="K240" s="15">
        <v>0</v>
      </c>
    </row>
    <row r="241" spans="1:11" ht="12.75">
      <c r="A241" s="4" t="s">
        <v>21</v>
      </c>
      <c r="D241" s="12">
        <v>2993244</v>
      </c>
      <c r="E241" s="12">
        <v>1624142</v>
      </c>
      <c r="F241" s="12">
        <v>1129958</v>
      </c>
      <c r="G241" s="12">
        <v>0</v>
      </c>
      <c r="H241" s="12">
        <v>186037</v>
      </c>
      <c r="I241" s="12">
        <v>3040220</v>
      </c>
      <c r="J241" s="12">
        <v>375114</v>
      </c>
      <c r="K241" s="12">
        <v>0</v>
      </c>
    </row>
    <row r="242" spans="1:11" ht="12.75">
      <c r="A242" s="10" t="s">
        <v>137</v>
      </c>
      <c r="B242" s="1" t="s">
        <v>23</v>
      </c>
      <c r="C242" s="1"/>
      <c r="D242" s="12"/>
      <c r="E242" s="12"/>
      <c r="F242" s="12"/>
      <c r="G242" s="12"/>
      <c r="H242" s="12"/>
      <c r="I242" s="12"/>
      <c r="J242" s="12"/>
      <c r="K242" s="12"/>
    </row>
    <row r="243" spans="1:11" ht="12.75">
      <c r="A243" s="4" t="s">
        <v>21</v>
      </c>
      <c r="B243" s="1" t="s">
        <v>25</v>
      </c>
      <c r="C243" s="1" t="s">
        <v>128</v>
      </c>
      <c r="D243" s="12">
        <v>2086613</v>
      </c>
      <c r="E243" s="12">
        <v>1589643</v>
      </c>
      <c r="F243" s="12">
        <v>372050</v>
      </c>
      <c r="G243" s="12">
        <v>0</v>
      </c>
      <c r="H243" s="12">
        <v>65281</v>
      </c>
      <c r="I243" s="12">
        <v>2072137</v>
      </c>
      <c r="J243" s="12">
        <v>14473</v>
      </c>
      <c r="K243" s="12">
        <v>0</v>
      </c>
    </row>
    <row r="244" spans="1:4" ht="12.75">
      <c r="A244" s="4"/>
      <c r="D244" s="11"/>
    </row>
    <row r="245" spans="1:11" ht="13.5" thickBot="1">
      <c r="A245" s="8" t="s">
        <v>138</v>
      </c>
      <c r="B245" s="1"/>
      <c r="C245" s="1"/>
      <c r="D245" s="3"/>
      <c r="E245" s="3"/>
      <c r="F245" s="3"/>
      <c r="G245" s="3"/>
      <c r="H245" s="3"/>
      <c r="I245" s="3"/>
      <c r="J245" s="3"/>
      <c r="K245" s="3"/>
    </row>
    <row r="246" spans="1:3" ht="12.75">
      <c r="A246" s="10" t="s">
        <v>139</v>
      </c>
      <c r="B246" s="1" t="s">
        <v>16</v>
      </c>
      <c r="C246" s="1"/>
    </row>
    <row r="247" spans="1:11" ht="12.75">
      <c r="A247" s="4">
        <v>96</v>
      </c>
      <c r="B247" s="1" t="s">
        <v>17</v>
      </c>
      <c r="C247" s="1" t="s">
        <v>18</v>
      </c>
      <c r="D247" s="3"/>
      <c r="E247" s="3"/>
      <c r="F247" s="3"/>
      <c r="G247" s="3"/>
      <c r="H247" s="3"/>
      <c r="I247" s="3"/>
      <c r="J247" s="3">
        <v>76000</v>
      </c>
      <c r="K247" s="3">
        <v>2422459</v>
      </c>
    </row>
    <row r="248" spans="1:11" ht="12.75">
      <c r="A248" s="4" t="s">
        <v>19</v>
      </c>
      <c r="D248" s="12">
        <f>1643100-203696</f>
        <v>1439404</v>
      </c>
      <c r="E248" s="3">
        <v>999827</v>
      </c>
      <c r="F248" s="3">
        <v>183589</v>
      </c>
      <c r="G248" s="3">
        <v>0</v>
      </c>
      <c r="H248" s="3">
        <v>0</v>
      </c>
      <c r="I248" s="3">
        <f>1568116-203696</f>
        <v>1364420</v>
      </c>
      <c r="J248" s="3">
        <v>152026</v>
      </c>
      <c r="K248" s="3">
        <v>2313920</v>
      </c>
    </row>
    <row r="249" spans="1:11" ht="12.75">
      <c r="A249" s="4" t="s">
        <v>20</v>
      </c>
      <c r="D249" s="12">
        <f>1248367-8800-35000</f>
        <v>1204567</v>
      </c>
      <c r="E249" s="3">
        <v>948311</v>
      </c>
      <c r="F249" s="3">
        <v>160916</v>
      </c>
      <c r="G249" s="3">
        <f>123229-35000</f>
        <v>88229</v>
      </c>
      <c r="H249" s="3">
        <f>9331-8800</f>
        <v>531</v>
      </c>
      <c r="I249" s="3">
        <f>649161-8800-35000</f>
        <v>605361</v>
      </c>
      <c r="J249" s="3">
        <v>751235</v>
      </c>
      <c r="K249" s="3">
        <v>2382840</v>
      </c>
    </row>
    <row r="250" spans="1:11" ht="12.75">
      <c r="A250" s="4" t="s">
        <v>21</v>
      </c>
      <c r="D250" s="12">
        <v>5304909</v>
      </c>
      <c r="E250" s="3">
        <v>3061522</v>
      </c>
      <c r="F250" s="3">
        <v>1645341</v>
      </c>
      <c r="G250" s="3">
        <v>0</v>
      </c>
      <c r="H250" s="3">
        <v>285227</v>
      </c>
      <c r="I250" s="3">
        <v>5651098</v>
      </c>
      <c r="J250" s="3">
        <v>405045</v>
      </c>
      <c r="K250" s="3">
        <v>2293119</v>
      </c>
    </row>
    <row r="251" spans="1:11" ht="12.75">
      <c r="A251" s="10" t="s">
        <v>140</v>
      </c>
      <c r="B251" s="1" t="s">
        <v>23</v>
      </c>
      <c r="C251" s="1"/>
      <c r="D251" s="11"/>
      <c r="E251" s="3"/>
      <c r="F251" s="3"/>
      <c r="G251" s="3"/>
      <c r="H251" s="3"/>
      <c r="I251" s="3"/>
      <c r="J251" s="3"/>
      <c r="K251" s="3"/>
    </row>
    <row r="252" spans="1:11" ht="12.75">
      <c r="A252" s="4" t="s">
        <v>21</v>
      </c>
      <c r="B252" s="1" t="s">
        <v>25</v>
      </c>
      <c r="C252" s="1" t="s">
        <v>62</v>
      </c>
      <c r="D252" s="12">
        <v>2127941</v>
      </c>
      <c r="E252" s="12">
        <v>1704561</v>
      </c>
      <c r="F252" s="12">
        <v>331725</v>
      </c>
      <c r="G252" s="12">
        <v>0</v>
      </c>
      <c r="H252" s="12">
        <v>54658</v>
      </c>
      <c r="I252" s="12">
        <v>2104194</v>
      </c>
      <c r="J252" s="12">
        <v>23746</v>
      </c>
      <c r="K252" s="12">
        <v>0</v>
      </c>
    </row>
    <row r="253" spans="2:11" ht="12.75">
      <c r="B253" s="1"/>
      <c r="C253" s="1"/>
      <c r="D253" s="3"/>
      <c r="E253" s="3"/>
      <c r="F253" s="3"/>
      <c r="G253" s="3"/>
      <c r="H253" s="3"/>
      <c r="I253" s="3"/>
      <c r="J253" s="3"/>
      <c r="K253" s="3"/>
    </row>
    <row r="254" spans="1:11" ht="13.5" thickBot="1">
      <c r="A254" s="8" t="s">
        <v>141</v>
      </c>
      <c r="B254" s="1"/>
      <c r="C254" s="1"/>
      <c r="D254" s="3"/>
      <c r="E254" s="3"/>
      <c r="F254" s="3"/>
      <c r="G254" s="3"/>
      <c r="H254" s="3"/>
      <c r="I254" s="3"/>
      <c r="J254" s="3"/>
      <c r="K254" s="3"/>
    </row>
    <row r="255" spans="1:3" ht="12.75">
      <c r="A255" s="9" t="s">
        <v>142</v>
      </c>
      <c r="B255" s="1" t="s">
        <v>23</v>
      </c>
      <c r="C255" s="1"/>
    </row>
    <row r="256" spans="1:11" ht="12.75">
      <c r="A256" s="4">
        <v>96</v>
      </c>
      <c r="B256" s="1" t="s">
        <v>17</v>
      </c>
      <c r="C256" s="1" t="s">
        <v>143</v>
      </c>
      <c r="D256" s="3"/>
      <c r="E256" s="3"/>
      <c r="F256" s="3"/>
      <c r="G256" s="3"/>
      <c r="H256" s="3"/>
      <c r="I256" s="3"/>
      <c r="J256" s="3">
        <v>24931</v>
      </c>
      <c r="K256" s="3">
        <v>245944</v>
      </c>
    </row>
    <row r="257" spans="1:11" ht="12.75">
      <c r="A257" s="4" t="s">
        <v>19</v>
      </c>
      <c r="B257" s="1"/>
      <c r="C257" s="1"/>
      <c r="D257" s="3">
        <v>535624</v>
      </c>
      <c r="E257" s="3">
        <v>279447</v>
      </c>
      <c r="F257" s="3">
        <v>247055</v>
      </c>
      <c r="G257" s="3">
        <v>0</v>
      </c>
      <c r="H257" s="3">
        <v>0</v>
      </c>
      <c r="I257" s="3">
        <v>455100</v>
      </c>
      <c r="J257" s="3">
        <v>105453</v>
      </c>
      <c r="K257" s="3">
        <v>105295</v>
      </c>
    </row>
    <row r="258" spans="1:11" ht="12.75">
      <c r="A258" s="4" t="s">
        <v>20</v>
      </c>
      <c r="B258" s="1"/>
      <c r="C258" s="1"/>
      <c r="D258" s="3">
        <v>899423</v>
      </c>
      <c r="E258" s="3">
        <v>540461</v>
      </c>
      <c r="F258" s="3">
        <v>349929</v>
      </c>
      <c r="G258" s="3">
        <v>0</v>
      </c>
      <c r="H258" s="3">
        <v>0</v>
      </c>
      <c r="I258" s="3">
        <v>417903</v>
      </c>
      <c r="J258" s="3">
        <v>586973</v>
      </c>
      <c r="K258" s="3">
        <v>65895</v>
      </c>
    </row>
    <row r="259" spans="1:11" ht="12.75">
      <c r="A259" s="4" t="s">
        <v>21</v>
      </c>
      <c r="B259" s="1"/>
      <c r="C259" s="1"/>
      <c r="D259" s="3">
        <v>2329577</v>
      </c>
      <c r="E259" s="3">
        <v>1359952</v>
      </c>
      <c r="F259" s="3">
        <v>851741</v>
      </c>
      <c r="G259" s="3">
        <v>0</v>
      </c>
      <c r="H259" s="3">
        <v>22803</v>
      </c>
      <c r="I259" s="3">
        <v>1767967</v>
      </c>
      <c r="J259" s="3">
        <v>1148583</v>
      </c>
      <c r="K259" s="3">
        <v>5890</v>
      </c>
    </row>
    <row r="260" spans="1:11" ht="12.75">
      <c r="A260" s="4"/>
      <c r="B260" s="1"/>
      <c r="C260" s="1"/>
      <c r="D260" s="3"/>
      <c r="E260" s="3"/>
      <c r="F260" s="3"/>
      <c r="G260" s="3"/>
      <c r="H260" s="3"/>
      <c r="I260" s="3"/>
      <c r="J260" s="3"/>
      <c r="K260" s="3"/>
    </row>
    <row r="261" spans="1:11" ht="13.5" thickBot="1">
      <c r="A261" s="8" t="s">
        <v>144</v>
      </c>
      <c r="B261" s="1"/>
      <c r="C261" s="1"/>
      <c r="D261" s="3"/>
      <c r="E261" s="3"/>
      <c r="F261" s="3"/>
      <c r="G261" s="3"/>
      <c r="H261" s="3"/>
      <c r="I261" s="3"/>
      <c r="J261" s="3"/>
      <c r="K261" s="3"/>
    </row>
    <row r="262" spans="1:11" ht="12.75">
      <c r="A262" s="9" t="s">
        <v>145</v>
      </c>
      <c r="B262" s="1" t="s">
        <v>16</v>
      </c>
      <c r="C262" s="1"/>
      <c r="D262" s="3"/>
      <c r="E262" s="3"/>
      <c r="F262" s="3"/>
      <c r="G262" s="3"/>
      <c r="H262" s="3"/>
      <c r="I262" s="3"/>
      <c r="J262" s="3"/>
      <c r="K262" s="3"/>
    </row>
    <row r="263" spans="1:11" ht="12.75">
      <c r="A263" s="4" t="s">
        <v>21</v>
      </c>
      <c r="B263" s="1" t="s">
        <v>95</v>
      </c>
      <c r="C263" s="1" t="s">
        <v>36</v>
      </c>
      <c r="D263" s="3">
        <v>6318414</v>
      </c>
      <c r="E263" s="3">
        <v>3983005</v>
      </c>
      <c r="F263" s="3">
        <v>1309943</v>
      </c>
      <c r="G263" s="3">
        <v>0</v>
      </c>
      <c r="H263" s="3">
        <v>584894</v>
      </c>
      <c r="I263" s="3">
        <v>6197982</v>
      </c>
      <c r="J263" s="3">
        <v>132491</v>
      </c>
      <c r="K263" s="3">
        <v>0</v>
      </c>
    </row>
    <row r="264" spans="1:11" ht="12.75">
      <c r="A264" s="9" t="s">
        <v>146</v>
      </c>
      <c r="B264" s="1" t="s">
        <v>23</v>
      </c>
      <c r="C264" s="1"/>
      <c r="D264" s="3"/>
      <c r="E264" s="3"/>
      <c r="F264" s="3"/>
      <c r="G264" s="3"/>
      <c r="H264" s="3"/>
      <c r="I264" s="3"/>
      <c r="J264" s="3"/>
      <c r="K264" s="3"/>
    </row>
    <row r="265" spans="1:11" ht="12.75">
      <c r="A265" s="4" t="s">
        <v>21</v>
      </c>
      <c r="B265" s="1" t="s">
        <v>95</v>
      </c>
      <c r="C265" s="1" t="s">
        <v>66</v>
      </c>
      <c r="D265" s="3">
        <v>4284468</v>
      </c>
      <c r="E265" s="3">
        <v>3554293</v>
      </c>
      <c r="F265" s="3">
        <v>541089</v>
      </c>
      <c r="G265" s="3">
        <v>0</v>
      </c>
      <c r="H265" s="3">
        <v>131663</v>
      </c>
      <c r="I265" s="3">
        <v>4211812</v>
      </c>
      <c r="J265" s="3">
        <v>72654</v>
      </c>
      <c r="K265" s="3">
        <v>0</v>
      </c>
    </row>
    <row r="266" spans="1:11" ht="12.75">
      <c r="A266" s="4"/>
      <c r="B266" s="1"/>
      <c r="C266" s="1"/>
      <c r="D266" s="3"/>
      <c r="E266" s="3"/>
      <c r="F266" s="3"/>
      <c r="G266" s="3"/>
      <c r="H266" s="3"/>
      <c r="I266" s="3"/>
      <c r="J266" s="3"/>
      <c r="K266" s="3"/>
    </row>
    <row r="267" spans="1:11" ht="12.75">
      <c r="A267" s="4"/>
      <c r="B267" s="1"/>
      <c r="C267" s="1"/>
      <c r="D267" s="3"/>
      <c r="E267" s="3"/>
      <c r="F267" s="3"/>
      <c r="G267" s="3"/>
      <c r="H267" s="3"/>
      <c r="I267" s="3"/>
      <c r="J267" s="3"/>
      <c r="K267" s="3"/>
    </row>
    <row r="268" spans="1:11" ht="12.75">
      <c r="A268" s="4"/>
      <c r="B268" s="1"/>
      <c r="C268" s="1"/>
      <c r="D268" s="3"/>
      <c r="E268" s="3"/>
      <c r="F268" s="3"/>
      <c r="G268" s="3"/>
      <c r="H268" s="3"/>
      <c r="I268" s="3"/>
      <c r="J268" s="3"/>
      <c r="K268" s="3"/>
    </row>
    <row r="269" spans="1:11" ht="12.75">
      <c r="A269" s="4"/>
      <c r="B269" s="1"/>
      <c r="C269" s="1"/>
      <c r="D269" s="3"/>
      <c r="E269" s="3"/>
      <c r="F269" s="3"/>
      <c r="G269" s="3"/>
      <c r="H269" s="3"/>
      <c r="I269" s="3"/>
      <c r="J269" s="3"/>
      <c r="K269" s="3"/>
    </row>
    <row r="270" spans="1:11" ht="12.75">
      <c r="A270" s="4"/>
      <c r="B270" s="1"/>
      <c r="C270" s="1"/>
      <c r="D270" s="3"/>
      <c r="E270" s="3"/>
      <c r="F270" s="3"/>
      <c r="G270" s="3"/>
      <c r="H270" s="3"/>
      <c r="I270" s="3"/>
      <c r="J270" s="3"/>
      <c r="K270" s="3"/>
    </row>
    <row r="271" spans="2:11" ht="12.75">
      <c r="B271" s="1"/>
      <c r="C271" s="1"/>
      <c r="D271" s="2" t="s">
        <v>0</v>
      </c>
      <c r="F271" s="3"/>
      <c r="G271" s="3"/>
      <c r="H271" s="3"/>
      <c r="I271" s="3"/>
      <c r="J271" s="3"/>
      <c r="K271" s="3"/>
    </row>
    <row r="272" spans="1:11" ht="12.75">
      <c r="A272" s="4"/>
      <c r="B272" s="4"/>
      <c r="C272" s="4"/>
      <c r="D272" s="5"/>
      <c r="E272" s="5" t="s">
        <v>1</v>
      </c>
      <c r="F272" s="5" t="s">
        <v>2</v>
      </c>
      <c r="G272" s="5" t="s">
        <v>3</v>
      </c>
      <c r="H272" s="5" t="s">
        <v>4</v>
      </c>
      <c r="I272" s="5"/>
      <c r="J272" s="5" t="s">
        <v>5</v>
      </c>
      <c r="K272" s="5" t="s">
        <v>6</v>
      </c>
    </row>
    <row r="273" spans="1:11" ht="13.5" thickBot="1">
      <c r="A273" s="6" t="s">
        <v>3</v>
      </c>
      <c r="B273" s="6"/>
      <c r="C273" s="6"/>
      <c r="D273" s="7" t="s">
        <v>7</v>
      </c>
      <c r="E273" s="7" t="s">
        <v>8</v>
      </c>
      <c r="F273" s="7" t="s">
        <v>8</v>
      </c>
      <c r="G273" s="7" t="s">
        <v>9</v>
      </c>
      <c r="H273" s="7" t="s">
        <v>10</v>
      </c>
      <c r="I273" s="7" t="s">
        <v>11</v>
      </c>
      <c r="J273" s="7" t="s">
        <v>12</v>
      </c>
      <c r="K273" s="7" t="s">
        <v>13</v>
      </c>
    </row>
    <row r="274" spans="1:11" ht="13.5" thickBot="1">
      <c r="A274" s="8" t="s">
        <v>147</v>
      </c>
      <c r="B274" s="1"/>
      <c r="C274" s="1"/>
      <c r="D274" s="3"/>
      <c r="E274" s="3"/>
      <c r="F274" s="3"/>
      <c r="G274" s="3"/>
      <c r="H274" s="3"/>
      <c r="I274" s="3"/>
      <c r="J274" s="3"/>
      <c r="K274" s="3"/>
    </row>
    <row r="275" spans="1:3" ht="12.75">
      <c r="A275" s="9" t="s">
        <v>148</v>
      </c>
      <c r="B275" s="1" t="s">
        <v>23</v>
      </c>
      <c r="C275" s="1"/>
    </row>
    <row r="276" spans="1:11" ht="12.75">
      <c r="A276" s="4">
        <v>96</v>
      </c>
      <c r="B276" s="1" t="s">
        <v>17</v>
      </c>
      <c r="C276" s="1" t="s">
        <v>97</v>
      </c>
      <c r="D276" s="3"/>
      <c r="E276" s="3"/>
      <c r="F276" s="3"/>
      <c r="G276" s="3"/>
      <c r="H276" s="3"/>
      <c r="I276" s="3"/>
      <c r="J276" s="3">
        <v>1315</v>
      </c>
      <c r="K276" s="3">
        <v>179675</v>
      </c>
    </row>
    <row r="277" spans="1:11" ht="12.75">
      <c r="A277" s="4" t="s">
        <v>19</v>
      </c>
      <c r="D277" s="15">
        <v>535301</v>
      </c>
      <c r="E277" s="15">
        <v>180369</v>
      </c>
      <c r="F277" s="15">
        <v>335905</v>
      </c>
      <c r="G277" s="15">
        <v>0</v>
      </c>
      <c r="H277" s="15">
        <v>0</v>
      </c>
      <c r="I277" s="15">
        <v>518944</v>
      </c>
      <c r="J277" s="15">
        <v>17673</v>
      </c>
      <c r="K277" s="15">
        <v>0</v>
      </c>
    </row>
    <row r="278" spans="1:11" ht="12.75">
      <c r="A278" s="4" t="s">
        <v>20</v>
      </c>
      <c r="D278" s="15">
        <v>864761</v>
      </c>
      <c r="E278" s="15">
        <v>500817</v>
      </c>
      <c r="F278" s="15">
        <v>353296</v>
      </c>
      <c r="G278" s="15">
        <v>0</v>
      </c>
      <c r="H278" s="15">
        <v>0</v>
      </c>
      <c r="I278" s="15">
        <v>287124</v>
      </c>
      <c r="J278" s="15">
        <v>595310</v>
      </c>
      <c r="K278" s="15">
        <v>0</v>
      </c>
    </row>
    <row r="279" spans="1:11" ht="12.75">
      <c r="A279" s="4" t="s">
        <v>21</v>
      </c>
      <c r="D279" s="15">
        <v>5572051</v>
      </c>
      <c r="E279" s="15">
        <v>3315113</v>
      </c>
      <c r="F279" s="15">
        <v>1999096</v>
      </c>
      <c r="G279" s="15">
        <v>0</v>
      </c>
      <c r="H279" s="15">
        <v>37149</v>
      </c>
      <c r="I279" s="15">
        <v>6152991</v>
      </c>
      <c r="J279" s="15">
        <v>14430</v>
      </c>
      <c r="K279" s="15">
        <v>44457</v>
      </c>
    </row>
    <row r="280" spans="1:11" ht="12.75">
      <c r="A280" s="10" t="s">
        <v>149</v>
      </c>
      <c r="B280" s="1" t="s">
        <v>16</v>
      </c>
      <c r="C280" s="1"/>
      <c r="D280" s="15"/>
      <c r="E280" s="15"/>
      <c r="F280" s="15"/>
      <c r="G280" s="15"/>
      <c r="H280" s="15"/>
      <c r="I280" s="15"/>
      <c r="J280" s="15"/>
      <c r="K280" s="15"/>
    </row>
    <row r="281" spans="1:11" ht="12.75">
      <c r="A281" s="4" t="s">
        <v>21</v>
      </c>
      <c r="B281" s="1" t="s">
        <v>25</v>
      </c>
      <c r="C281" s="1" t="s">
        <v>150</v>
      </c>
      <c r="D281" s="15">
        <v>5514226</v>
      </c>
      <c r="E281" s="15">
        <v>3573720</v>
      </c>
      <c r="F281" s="15">
        <v>1275080</v>
      </c>
      <c r="G281" s="15">
        <v>0</v>
      </c>
      <c r="H281" s="15">
        <v>223632</v>
      </c>
      <c r="I281" s="15">
        <v>5989043</v>
      </c>
      <c r="J281" s="15">
        <v>7716</v>
      </c>
      <c r="K281" s="15">
        <v>0</v>
      </c>
    </row>
    <row r="283" spans="1:11" ht="13.5" thickBot="1">
      <c r="A283" s="8" t="s">
        <v>151</v>
      </c>
      <c r="B283" s="1"/>
      <c r="C283" s="1"/>
      <c r="D283" s="3"/>
      <c r="E283" s="3"/>
      <c r="F283" s="3"/>
      <c r="G283" s="3"/>
      <c r="H283" s="3"/>
      <c r="I283" s="3"/>
      <c r="J283" s="3"/>
      <c r="K283" s="3"/>
    </row>
    <row r="284" spans="1:11" ht="12.75">
      <c r="A284" s="9" t="s">
        <v>152</v>
      </c>
      <c r="B284" s="1" t="s">
        <v>16</v>
      </c>
      <c r="C284" s="1"/>
      <c r="D284" s="3"/>
      <c r="E284" s="3"/>
      <c r="F284" s="3"/>
      <c r="G284" s="3"/>
      <c r="H284" s="3"/>
      <c r="I284" s="3"/>
      <c r="J284" s="3"/>
      <c r="K284" s="3"/>
    </row>
    <row r="285" spans="1:11" ht="12.75">
      <c r="A285" s="4" t="s">
        <v>21</v>
      </c>
      <c r="B285" s="1" t="s">
        <v>95</v>
      </c>
      <c r="C285" s="1" t="s">
        <v>153</v>
      </c>
      <c r="D285" s="3">
        <f>6246974-140000</f>
        <v>6106974</v>
      </c>
      <c r="E285" s="3">
        <v>4204731</v>
      </c>
      <c r="F285" s="3">
        <v>894747</v>
      </c>
      <c r="G285" s="3">
        <f>2000+1040000+-140000</f>
        <v>902000</v>
      </c>
      <c r="H285" s="3">
        <v>0</v>
      </c>
      <c r="I285" s="3">
        <f>6120844-140000</f>
        <v>5980844</v>
      </c>
      <c r="J285" s="3">
        <v>127729</v>
      </c>
      <c r="K285" s="3">
        <v>1246565</v>
      </c>
    </row>
    <row r="286" spans="1:11" ht="12.75">
      <c r="A286" s="4"/>
      <c r="B286" s="1"/>
      <c r="C286" s="1"/>
      <c r="D286" s="3" t="s">
        <v>154</v>
      </c>
      <c r="E286" s="3"/>
      <c r="F286" s="3"/>
      <c r="G286" s="3"/>
      <c r="H286" s="3"/>
      <c r="I286" s="3"/>
      <c r="J286" s="3"/>
      <c r="K286" s="3"/>
    </row>
    <row r="287" spans="1:11" ht="12.75">
      <c r="A287" s="10" t="s">
        <v>155</v>
      </c>
      <c r="B287" s="1" t="s">
        <v>23</v>
      </c>
      <c r="C287" s="1"/>
      <c r="D287" s="3"/>
      <c r="E287" s="3"/>
      <c r="F287" s="3"/>
      <c r="G287" s="3"/>
      <c r="H287" s="3"/>
      <c r="I287" s="3"/>
      <c r="J287" s="3"/>
      <c r="K287" s="3"/>
    </row>
    <row r="288" spans="1:11" ht="12.75">
      <c r="A288" s="4" t="s">
        <v>21</v>
      </c>
      <c r="B288" s="1" t="s">
        <v>95</v>
      </c>
      <c r="C288" s="1" t="s">
        <v>66</v>
      </c>
      <c r="D288" s="3">
        <v>2838011</v>
      </c>
      <c r="E288" s="3">
        <v>1634256</v>
      </c>
      <c r="F288" s="3">
        <v>447274</v>
      </c>
      <c r="G288" s="3">
        <v>0</v>
      </c>
      <c r="H288" s="3">
        <v>481911</v>
      </c>
      <c r="I288" s="3">
        <v>2832990</v>
      </c>
      <c r="J288" s="3">
        <v>7996</v>
      </c>
      <c r="K288" s="3">
        <v>25000</v>
      </c>
    </row>
    <row r="289" spans="1:11" ht="12.75">
      <c r="A289" s="4"/>
      <c r="B289" s="1"/>
      <c r="C289" s="1"/>
      <c r="D289" s="3"/>
      <c r="E289" s="3"/>
      <c r="F289" s="3"/>
      <c r="G289" s="3"/>
      <c r="H289" s="3"/>
      <c r="I289" s="3"/>
      <c r="J289" s="3"/>
      <c r="K289" s="3"/>
    </row>
    <row r="290" spans="1:11" ht="13.5" thickBot="1">
      <c r="A290" s="8" t="s">
        <v>156</v>
      </c>
      <c r="B290" s="1"/>
      <c r="C290" s="1"/>
      <c r="D290" s="3"/>
      <c r="E290" s="3"/>
      <c r="F290" s="3"/>
      <c r="G290" s="3"/>
      <c r="H290" s="3"/>
      <c r="I290" s="3"/>
      <c r="J290" s="3"/>
      <c r="K290" s="3"/>
    </row>
    <row r="291" spans="1:11" ht="12.75">
      <c r="A291" s="9" t="s">
        <v>157</v>
      </c>
      <c r="B291" s="1" t="s">
        <v>16</v>
      </c>
      <c r="C291" s="1"/>
      <c r="D291" s="3"/>
      <c r="E291" s="3"/>
      <c r="F291" s="3"/>
      <c r="G291" s="3"/>
      <c r="H291" s="3"/>
      <c r="I291" s="3"/>
      <c r="J291" s="3"/>
      <c r="K291" s="3"/>
    </row>
    <row r="292" spans="1:11" ht="12.75">
      <c r="A292" s="4" t="s">
        <v>21</v>
      </c>
      <c r="B292" s="1" t="s">
        <v>95</v>
      </c>
      <c r="C292" s="1" t="s">
        <v>153</v>
      </c>
      <c r="D292" s="3">
        <v>9798366</v>
      </c>
      <c r="E292" s="3">
        <v>7904777</v>
      </c>
      <c r="F292" s="3">
        <v>1654561</v>
      </c>
      <c r="G292" s="3">
        <v>0</v>
      </c>
      <c r="H292" s="3">
        <v>103298</v>
      </c>
      <c r="I292" s="3">
        <v>9769780</v>
      </c>
      <c r="J292" s="3">
        <v>28587</v>
      </c>
      <c r="K292" s="3">
        <v>385783</v>
      </c>
    </row>
    <row r="293" spans="1:11" ht="12.75">
      <c r="A293" s="9" t="s">
        <v>158</v>
      </c>
      <c r="B293" s="1" t="s">
        <v>23</v>
      </c>
      <c r="C293" s="1"/>
      <c r="D293" s="3"/>
      <c r="E293" s="3"/>
      <c r="F293" s="3"/>
      <c r="G293" s="3"/>
      <c r="H293" s="3"/>
      <c r="I293" s="3"/>
      <c r="J293" s="3"/>
      <c r="K293" s="3"/>
    </row>
    <row r="294" spans="1:11" ht="12.75">
      <c r="A294" s="4" t="s">
        <v>21</v>
      </c>
      <c r="B294" s="1" t="s">
        <v>95</v>
      </c>
      <c r="C294" s="1" t="s">
        <v>159</v>
      </c>
      <c r="D294" s="15">
        <f>9517216-400000</f>
        <v>9117216</v>
      </c>
      <c r="E294" s="15">
        <v>7672926</v>
      </c>
      <c r="F294" s="15">
        <v>833999</v>
      </c>
      <c r="G294" s="15">
        <v>7000</v>
      </c>
      <c r="H294" s="15">
        <v>460801</v>
      </c>
      <c r="I294" s="15">
        <f>9426763-400000</f>
        <v>9026763</v>
      </c>
      <c r="J294" s="15">
        <v>90454</v>
      </c>
      <c r="K294" s="15">
        <v>0</v>
      </c>
    </row>
    <row r="295" spans="1:11" ht="12.75">
      <c r="A295" s="4"/>
      <c r="B295" s="1"/>
      <c r="C295" s="1"/>
      <c r="D295" s="3" t="s">
        <v>160</v>
      </c>
      <c r="E295" s="15"/>
      <c r="F295" s="15"/>
      <c r="G295" s="15"/>
      <c r="H295" s="15"/>
      <c r="I295" s="15"/>
      <c r="J295" s="15"/>
      <c r="K295" s="15"/>
    </row>
    <row r="296" spans="1:11" ht="12.75">
      <c r="A296" s="4"/>
      <c r="B296" s="1"/>
      <c r="C296" s="1"/>
      <c r="D296" s="3"/>
      <c r="E296" s="3"/>
      <c r="F296" s="3"/>
      <c r="G296" s="3"/>
      <c r="H296" s="3"/>
      <c r="I296" s="3"/>
      <c r="J296" s="3"/>
      <c r="K296" s="3"/>
    </row>
    <row r="297" spans="1:11" ht="13.5" thickBot="1">
      <c r="A297" s="8" t="s">
        <v>161</v>
      </c>
      <c r="B297" s="1"/>
      <c r="C297" s="1"/>
      <c r="D297" s="3"/>
      <c r="E297" s="3"/>
      <c r="F297" s="3"/>
      <c r="G297" s="3"/>
      <c r="H297" s="3"/>
      <c r="I297" s="3"/>
      <c r="J297" s="3"/>
      <c r="K297" s="3"/>
    </row>
    <row r="298" spans="1:11" ht="12.75">
      <c r="A298" s="9" t="s">
        <v>162</v>
      </c>
      <c r="B298" s="1" t="s">
        <v>16</v>
      </c>
      <c r="C298" s="1"/>
      <c r="D298" s="3"/>
      <c r="E298" s="3"/>
      <c r="F298" s="3"/>
      <c r="G298" s="3"/>
      <c r="H298" s="3"/>
      <c r="I298" s="3"/>
      <c r="J298" s="3"/>
      <c r="K298" s="3"/>
    </row>
    <row r="299" spans="1:11" ht="12.75">
      <c r="A299" s="4">
        <v>96</v>
      </c>
      <c r="B299" s="1" t="s">
        <v>17</v>
      </c>
      <c r="C299" s="1" t="s">
        <v>163</v>
      </c>
      <c r="D299" s="3"/>
      <c r="E299" s="3"/>
      <c r="F299" s="3"/>
      <c r="G299" s="3"/>
      <c r="H299" s="3"/>
      <c r="I299" s="3"/>
      <c r="J299" s="3">
        <v>19471</v>
      </c>
      <c r="K299" s="3">
        <v>392133</v>
      </c>
    </row>
    <row r="300" spans="1:11" ht="12.75">
      <c r="A300" s="4" t="s">
        <v>19</v>
      </c>
      <c r="B300" s="1"/>
      <c r="C300" s="1"/>
      <c r="D300" s="3">
        <f>761035-62150</f>
        <v>698885</v>
      </c>
      <c r="E300" s="3">
        <v>460579</v>
      </c>
      <c r="F300" s="3">
        <v>164439</v>
      </c>
      <c r="G300" s="3">
        <v>0</v>
      </c>
      <c r="H300" s="3">
        <f>93186-62150</f>
        <v>31036</v>
      </c>
      <c r="I300" s="3">
        <f>613889-62150</f>
        <v>551739</v>
      </c>
      <c r="J300" s="3">
        <v>167245</v>
      </c>
      <c r="K300" s="3">
        <v>100000</v>
      </c>
    </row>
    <row r="301" spans="1:11" ht="12.75">
      <c r="A301" s="4" t="s">
        <v>20</v>
      </c>
      <c r="B301" s="1"/>
      <c r="C301" s="1"/>
      <c r="D301" s="3">
        <f>466928-2856</f>
        <v>464072</v>
      </c>
      <c r="E301" s="3">
        <v>292291</v>
      </c>
      <c r="F301" s="3">
        <v>132579</v>
      </c>
      <c r="G301" s="3">
        <v>0</v>
      </c>
      <c r="H301" s="3">
        <f>38115-2856</f>
        <v>35259</v>
      </c>
      <c r="I301" s="3">
        <f>204929-2856</f>
        <v>202073</v>
      </c>
      <c r="J301" s="3">
        <v>439738</v>
      </c>
      <c r="K301" s="3">
        <v>0</v>
      </c>
    </row>
    <row r="302" spans="1:11" ht="12.75">
      <c r="A302" s="4" t="s">
        <v>21</v>
      </c>
      <c r="B302" s="1"/>
      <c r="C302" s="1"/>
      <c r="D302" s="3">
        <v>2618634</v>
      </c>
      <c r="E302" s="3">
        <v>1588527</v>
      </c>
      <c r="F302" s="3">
        <v>971026</v>
      </c>
      <c r="G302" s="3">
        <v>0</v>
      </c>
      <c r="H302" s="3">
        <v>115504</v>
      </c>
      <c r="I302" s="3">
        <v>1709202</v>
      </c>
      <c r="J302" s="3">
        <v>1338535</v>
      </c>
      <c r="K302" s="3">
        <v>0</v>
      </c>
    </row>
    <row r="303" spans="1:11" ht="12.75">
      <c r="A303" s="10" t="s">
        <v>164</v>
      </c>
      <c r="B303" s="1" t="s">
        <v>99</v>
      </c>
      <c r="C303" s="1"/>
      <c r="D303" s="11"/>
      <c r="E303" s="3"/>
      <c r="F303" s="3"/>
      <c r="G303" s="3"/>
      <c r="H303" s="3"/>
      <c r="I303" s="3"/>
      <c r="J303" s="3"/>
      <c r="K303" s="3"/>
    </row>
    <row r="304" spans="1:11" ht="12.75">
      <c r="A304" s="4" t="s">
        <v>21</v>
      </c>
      <c r="B304" s="1" t="s">
        <v>25</v>
      </c>
      <c r="C304" s="1" t="s">
        <v>165</v>
      </c>
      <c r="D304" s="12">
        <f>66459-3147</f>
        <v>63312</v>
      </c>
      <c r="E304" s="3">
        <v>41981</v>
      </c>
      <c r="F304" s="3">
        <v>500</v>
      </c>
      <c r="G304" s="3">
        <f>18978+5000-3147</f>
        <v>20831</v>
      </c>
      <c r="H304" s="3">
        <v>0</v>
      </c>
      <c r="I304" s="3">
        <f>66480-3147</f>
        <v>63333</v>
      </c>
      <c r="J304" s="3">
        <v>0</v>
      </c>
      <c r="K304" s="3">
        <v>0</v>
      </c>
    </row>
    <row r="305" spans="1:11" ht="12.75">
      <c r="A305" s="4"/>
      <c r="B305" s="1"/>
      <c r="C305" s="1"/>
      <c r="D305" s="3" t="s">
        <v>166</v>
      </c>
      <c r="E305" s="3"/>
      <c r="F305" s="3"/>
      <c r="G305" s="3"/>
      <c r="H305" s="3"/>
      <c r="I305" s="3"/>
      <c r="J305" s="3"/>
      <c r="K305" s="3"/>
    </row>
    <row r="306" spans="1:11" ht="12.75">
      <c r="A306" s="10" t="s">
        <v>167</v>
      </c>
      <c r="B306" s="1" t="s">
        <v>99</v>
      </c>
      <c r="C306" s="1"/>
      <c r="D306" s="11"/>
      <c r="E306" s="3"/>
      <c r="F306" s="3"/>
      <c r="G306" s="3"/>
      <c r="H306" s="3"/>
      <c r="I306" s="3"/>
      <c r="J306" s="3"/>
      <c r="K306" s="3"/>
    </row>
    <row r="307" spans="1:11" ht="12.75">
      <c r="A307" s="4" t="s">
        <v>21</v>
      </c>
      <c r="B307" s="1" t="s">
        <v>25</v>
      </c>
      <c r="C307" s="1" t="s">
        <v>168</v>
      </c>
      <c r="D307" s="12">
        <v>62406</v>
      </c>
      <c r="E307" s="3">
        <v>62406</v>
      </c>
      <c r="F307" s="3">
        <v>0</v>
      </c>
      <c r="G307" s="3">
        <v>0</v>
      </c>
      <c r="H307" s="3">
        <v>0</v>
      </c>
      <c r="I307" s="3">
        <v>61984</v>
      </c>
      <c r="J307" s="3">
        <v>420</v>
      </c>
      <c r="K307" s="3">
        <v>21</v>
      </c>
    </row>
    <row r="308" spans="1:11" ht="12.75">
      <c r="A308" s="4"/>
      <c r="D308" s="11"/>
      <c r="E308" s="3"/>
      <c r="F308" s="3"/>
      <c r="G308" s="3"/>
      <c r="H308" s="3"/>
      <c r="I308" s="3"/>
      <c r="J308" s="3"/>
      <c r="K308" s="3"/>
    </row>
    <row r="309" spans="1:11" ht="12.75">
      <c r="A309" s="4"/>
      <c r="D309" s="11"/>
      <c r="E309" s="3"/>
      <c r="F309" s="3"/>
      <c r="G309" s="3"/>
      <c r="H309" s="3"/>
      <c r="I309" s="3"/>
      <c r="J309" s="3"/>
      <c r="K309" s="3"/>
    </row>
    <row r="310" spans="1:11" ht="12.75">
      <c r="A310" s="4"/>
      <c r="D310" s="11"/>
      <c r="E310" s="3"/>
      <c r="F310" s="3"/>
      <c r="G310" s="3"/>
      <c r="H310" s="3"/>
      <c r="I310" s="3"/>
      <c r="J310" s="3"/>
      <c r="K310" s="3"/>
    </row>
    <row r="311" spans="1:11" ht="12.75">
      <c r="A311" s="4"/>
      <c r="D311" s="11"/>
      <c r="E311" s="3"/>
      <c r="F311" s="3"/>
      <c r="G311" s="3"/>
      <c r="H311" s="3"/>
      <c r="I311" s="3"/>
      <c r="J311" s="3"/>
      <c r="K311" s="3"/>
    </row>
    <row r="312" spans="1:11" ht="12.75">
      <c r="A312" s="4"/>
      <c r="D312" s="11"/>
      <c r="E312" s="3"/>
      <c r="F312" s="3"/>
      <c r="G312" s="3"/>
      <c r="H312" s="3"/>
      <c r="I312" s="3"/>
      <c r="J312" s="3"/>
      <c r="K312" s="3"/>
    </row>
    <row r="313" spans="1:11" ht="12.75">
      <c r="A313" s="4"/>
      <c r="D313" s="11"/>
      <c r="E313" s="3"/>
      <c r="F313" s="3"/>
      <c r="G313" s="3"/>
      <c r="H313" s="3"/>
      <c r="I313" s="3"/>
      <c r="J313" s="3"/>
      <c r="K313" s="3"/>
    </row>
    <row r="314" spans="1:11" ht="12.75">
      <c r="A314" s="4"/>
      <c r="D314" s="11"/>
      <c r="E314" s="3"/>
      <c r="F314" s="3"/>
      <c r="G314" s="3"/>
      <c r="H314" s="3"/>
      <c r="I314" s="3"/>
      <c r="J314" s="3"/>
      <c r="K314" s="3"/>
    </row>
    <row r="315" spans="1:11" ht="12.75">
      <c r="A315" s="4"/>
      <c r="D315" s="11"/>
      <c r="E315" s="3"/>
      <c r="F315" s="3"/>
      <c r="G315" s="3"/>
      <c r="H315" s="3"/>
      <c r="I315" s="3"/>
      <c r="J315" s="3"/>
      <c r="K315" s="3"/>
    </row>
    <row r="316" spans="2:11" ht="12.75">
      <c r="B316" s="1"/>
      <c r="C316" s="1"/>
      <c r="D316" s="2" t="s">
        <v>0</v>
      </c>
      <c r="F316" s="3"/>
      <c r="G316" s="3"/>
      <c r="H316" s="3"/>
      <c r="I316" s="3"/>
      <c r="J316" s="3"/>
      <c r="K316" s="3"/>
    </row>
    <row r="317" spans="1:11" ht="12.75">
      <c r="A317" s="4"/>
      <c r="B317" s="4"/>
      <c r="C317" s="4"/>
      <c r="D317" s="5"/>
      <c r="E317" s="5" t="s">
        <v>1</v>
      </c>
      <c r="F317" s="5" t="s">
        <v>2</v>
      </c>
      <c r="G317" s="5" t="s">
        <v>3</v>
      </c>
      <c r="H317" s="5" t="s">
        <v>4</v>
      </c>
      <c r="I317" s="5"/>
      <c r="J317" s="5" t="s">
        <v>5</v>
      </c>
      <c r="K317" s="5" t="s">
        <v>6</v>
      </c>
    </row>
    <row r="318" spans="1:11" ht="13.5" thickBot="1">
      <c r="A318" s="6" t="s">
        <v>3</v>
      </c>
      <c r="B318" s="6"/>
      <c r="C318" s="6"/>
      <c r="D318" s="7" t="s">
        <v>7</v>
      </c>
      <c r="E318" s="7" t="s">
        <v>8</v>
      </c>
      <c r="F318" s="7" t="s">
        <v>8</v>
      </c>
      <c r="G318" s="7" t="s">
        <v>9</v>
      </c>
      <c r="H318" s="7" t="s">
        <v>10</v>
      </c>
      <c r="I318" s="7" t="s">
        <v>11</v>
      </c>
      <c r="J318" s="7" t="s">
        <v>12</v>
      </c>
      <c r="K318" s="7" t="s">
        <v>13</v>
      </c>
    </row>
    <row r="319" spans="1:11" ht="13.5" thickBot="1">
      <c r="A319" s="8" t="s">
        <v>169</v>
      </c>
      <c r="B319" s="1"/>
      <c r="C319" s="1"/>
      <c r="D319" s="3"/>
      <c r="E319" s="3"/>
      <c r="F319" s="3"/>
      <c r="G319" s="3"/>
      <c r="H319" s="3"/>
      <c r="I319" s="3"/>
      <c r="J319" s="3"/>
      <c r="K319" s="3"/>
    </row>
    <row r="320" spans="1:11" ht="12.75">
      <c r="A320" s="9" t="s">
        <v>170</v>
      </c>
      <c r="B320" s="1" t="s">
        <v>23</v>
      </c>
      <c r="C320" s="1"/>
      <c r="D320" s="3"/>
      <c r="E320" s="3"/>
      <c r="F320" s="3"/>
      <c r="G320" s="3"/>
      <c r="H320" s="3"/>
      <c r="I320" s="3"/>
      <c r="J320" s="3"/>
      <c r="K320" s="3"/>
    </row>
    <row r="321" spans="1:11" ht="12.75">
      <c r="A321" s="4">
        <v>96</v>
      </c>
      <c r="B321" s="1" t="s">
        <v>17</v>
      </c>
      <c r="C321" s="1" t="s">
        <v>110</v>
      </c>
      <c r="D321" s="3"/>
      <c r="E321" s="3"/>
      <c r="F321" s="3"/>
      <c r="G321" s="3"/>
      <c r="H321" s="3"/>
      <c r="I321" s="3"/>
      <c r="J321" s="3">
        <v>980751</v>
      </c>
      <c r="K321" s="3">
        <v>0</v>
      </c>
    </row>
    <row r="322" spans="1:11" ht="12.75">
      <c r="A322" s="4" t="s">
        <v>19</v>
      </c>
      <c r="B322" s="1"/>
      <c r="C322" s="1"/>
      <c r="D322" s="3">
        <v>243449</v>
      </c>
      <c r="E322" s="3">
        <v>99825</v>
      </c>
      <c r="F322" s="3">
        <v>10000</v>
      </c>
      <c r="G322" s="3">
        <v>0</v>
      </c>
      <c r="H322" s="3">
        <v>0</v>
      </c>
      <c r="I322" s="3">
        <v>257892</v>
      </c>
      <c r="J322" s="3">
        <v>937193</v>
      </c>
      <c r="K322" s="3">
        <v>0</v>
      </c>
    </row>
    <row r="323" spans="1:11" ht="12.75">
      <c r="A323" s="4" t="s">
        <v>20</v>
      </c>
      <c r="B323" s="1"/>
      <c r="C323" s="1"/>
      <c r="D323" s="3">
        <v>327644</v>
      </c>
      <c r="E323" s="3">
        <v>191080</v>
      </c>
      <c r="F323" s="3">
        <v>24500</v>
      </c>
      <c r="G323" s="3">
        <v>0</v>
      </c>
      <c r="H323" s="3">
        <v>0</v>
      </c>
      <c r="I323" s="3">
        <v>332014</v>
      </c>
      <c r="J323" s="3">
        <v>932822</v>
      </c>
      <c r="K323" s="3">
        <v>0</v>
      </c>
    </row>
    <row r="324" spans="1:11" ht="12.75">
      <c r="A324" s="4" t="s">
        <v>21</v>
      </c>
      <c r="B324" s="1"/>
      <c r="C324" s="1"/>
      <c r="D324" s="3">
        <v>2474455</v>
      </c>
      <c r="E324" s="3">
        <v>1343672</v>
      </c>
      <c r="F324" s="3">
        <v>1020186</v>
      </c>
      <c r="G324" s="3">
        <v>0</v>
      </c>
      <c r="H324" s="3">
        <v>28107</v>
      </c>
      <c r="I324" s="3">
        <v>2238465</v>
      </c>
      <c r="J324" s="3">
        <v>1168812</v>
      </c>
      <c r="K324" s="3">
        <v>0</v>
      </c>
    </row>
    <row r="325" spans="1:3" ht="12.75">
      <c r="A325" s="10" t="s">
        <v>171</v>
      </c>
      <c r="B325" s="1" t="s">
        <v>16</v>
      </c>
      <c r="C325" s="1"/>
    </row>
    <row r="326" spans="1:11" ht="12.75">
      <c r="A326" s="4" t="s">
        <v>21</v>
      </c>
      <c r="B326" s="1" t="s">
        <v>25</v>
      </c>
      <c r="C326" s="1" t="s">
        <v>128</v>
      </c>
      <c r="D326" s="3">
        <f>136935-562</f>
        <v>136373</v>
      </c>
      <c r="E326" s="3">
        <v>122542</v>
      </c>
      <c r="F326" s="3">
        <v>2000</v>
      </c>
      <c r="G326" s="3">
        <f>7650-562</f>
        <v>7088</v>
      </c>
      <c r="H326" s="3">
        <v>0</v>
      </c>
      <c r="I326" s="3">
        <f>136935-562</f>
        <v>136373</v>
      </c>
      <c r="J326" s="3">
        <v>0</v>
      </c>
      <c r="K326" s="3">
        <v>0</v>
      </c>
    </row>
    <row r="328" spans="1:11" ht="13.5" thickBot="1">
      <c r="A328" s="8" t="s">
        <v>172</v>
      </c>
      <c r="B328" s="1"/>
      <c r="C328" s="1"/>
      <c r="D328" s="3"/>
      <c r="E328" s="3"/>
      <c r="F328" s="3"/>
      <c r="G328" s="3"/>
      <c r="H328" s="3"/>
      <c r="I328" s="3"/>
      <c r="J328" s="3"/>
      <c r="K328" s="3"/>
    </row>
    <row r="329" spans="1:11" ht="12.75">
      <c r="A329" s="10" t="s">
        <v>173</v>
      </c>
      <c r="B329" s="1" t="s">
        <v>16</v>
      </c>
      <c r="C329" s="1"/>
      <c r="D329" s="3"/>
      <c r="E329" s="3"/>
      <c r="F329" s="3"/>
      <c r="G329" s="3"/>
      <c r="H329" s="3"/>
      <c r="I329" s="3"/>
      <c r="J329" s="3"/>
      <c r="K329" s="3"/>
    </row>
    <row r="330" spans="1:11" ht="12.75">
      <c r="A330" s="4">
        <v>96</v>
      </c>
      <c r="B330" s="1" t="s">
        <v>17</v>
      </c>
      <c r="C330" s="1" t="s">
        <v>174</v>
      </c>
      <c r="D330" s="3"/>
      <c r="E330" s="3"/>
      <c r="F330" s="3"/>
      <c r="G330" s="3"/>
      <c r="H330" s="3"/>
      <c r="I330" s="3"/>
      <c r="J330" s="3">
        <v>31235</v>
      </c>
      <c r="K330" s="3">
        <v>13585</v>
      </c>
    </row>
    <row r="331" spans="1:11" ht="12.75">
      <c r="A331" s="4" t="s">
        <v>19</v>
      </c>
      <c r="D331" s="12">
        <v>81831</v>
      </c>
      <c r="E331" s="3">
        <v>11401</v>
      </c>
      <c r="F331" s="3">
        <v>64608</v>
      </c>
      <c r="G331" s="3">
        <v>0</v>
      </c>
      <c r="H331" s="3">
        <v>0</v>
      </c>
      <c r="I331" s="3">
        <v>107204</v>
      </c>
      <c r="J331" s="3">
        <v>5862</v>
      </c>
      <c r="K331" s="3">
        <v>1000</v>
      </c>
    </row>
    <row r="332" spans="1:11" ht="12.75">
      <c r="A332" s="4" t="s">
        <v>20</v>
      </c>
      <c r="B332" s="1"/>
      <c r="C332" s="1"/>
      <c r="D332" s="3">
        <v>181368</v>
      </c>
      <c r="E332" s="3">
        <v>40410</v>
      </c>
      <c r="F332" s="3">
        <v>140200</v>
      </c>
      <c r="G332" s="3">
        <v>0</v>
      </c>
      <c r="H332" s="3">
        <v>0</v>
      </c>
      <c r="I332" s="3">
        <v>139310</v>
      </c>
      <c r="J332" s="3">
        <v>47918</v>
      </c>
      <c r="K332" s="3">
        <v>0</v>
      </c>
    </row>
    <row r="333" spans="1:11" ht="12.75">
      <c r="A333" s="4" t="s">
        <v>21</v>
      </c>
      <c r="B333" s="1"/>
      <c r="C333" s="1"/>
      <c r="D333" s="3">
        <v>1180626</v>
      </c>
      <c r="E333" s="3">
        <v>285045</v>
      </c>
      <c r="F333" s="3">
        <v>908071</v>
      </c>
      <c r="G333" s="3">
        <v>0</v>
      </c>
      <c r="H333" s="3">
        <v>92663</v>
      </c>
      <c r="I333" s="3">
        <v>884114</v>
      </c>
      <c r="J333" s="3">
        <v>344431</v>
      </c>
      <c r="K333" s="3">
        <v>0</v>
      </c>
    </row>
    <row r="334" spans="1:2" ht="12.75">
      <c r="A334" s="10" t="s">
        <v>175</v>
      </c>
      <c r="B334" s="1" t="s">
        <v>23</v>
      </c>
    </row>
    <row r="335" spans="1:11" ht="12.75">
      <c r="A335" s="4" t="s">
        <v>21</v>
      </c>
      <c r="B335" s="1" t="s">
        <v>25</v>
      </c>
      <c r="C335" s="1" t="s">
        <v>176</v>
      </c>
      <c r="D335" s="3">
        <v>8488</v>
      </c>
      <c r="E335" s="3">
        <v>7213</v>
      </c>
      <c r="F335" s="3">
        <v>1275</v>
      </c>
      <c r="G335" s="3">
        <v>0</v>
      </c>
      <c r="H335" s="3">
        <v>0</v>
      </c>
      <c r="I335" s="15">
        <v>8467</v>
      </c>
      <c r="J335" s="3">
        <v>18</v>
      </c>
      <c r="K335" s="3">
        <v>0</v>
      </c>
    </row>
  </sheetData>
  <printOptions/>
  <pageMargins left="0.25" right="0.25" top="0.5" bottom="0.5" header="0.5" footer="0.5"/>
  <pageSetup fitToWidth="2" horizontalDpi="1200" verticalDpi="12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2003-06-05T14:38:59Z</cp:lastPrinted>
  <dcterms:created xsi:type="dcterms:W3CDTF">2003-05-29T15:00:35Z</dcterms:created>
  <dcterms:modified xsi:type="dcterms:W3CDTF">2003-06-05T14:39:23Z</dcterms:modified>
  <cp:category/>
  <cp:version/>
  <cp:contentType/>
  <cp:contentStatus/>
</cp:coreProperties>
</file>