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2" activeTab="7"/>
  </bookViews>
  <sheets>
    <sheet name="Summary" sheetId="1" r:id="rId1"/>
    <sheet name="FY 2001" sheetId="2" r:id="rId2"/>
    <sheet name="FY 2002" sheetId="3" r:id="rId3"/>
    <sheet name="FY 2003" sheetId="4" r:id="rId4"/>
    <sheet name="FY 2004" sheetId="5" r:id="rId5"/>
    <sheet name="FY 2005" sheetId="6" r:id="rId6"/>
    <sheet name="FY 2006" sheetId="7" r:id="rId7"/>
    <sheet name="FY 2007" sheetId="8" r:id="rId8"/>
  </sheets>
  <definedNames>
    <definedName name="_xlnm.Print_Titles" localSheetId="1">'FY 2001'!$1:$9</definedName>
    <definedName name="_xlnm.Print_Titles" localSheetId="2">'FY 2002'!$1:$9</definedName>
    <definedName name="_xlnm.Print_Titles" localSheetId="3">'FY 2003'!$1:$9</definedName>
    <definedName name="_xlnm.Print_Titles" localSheetId="4">'FY 2004'!$1:$9</definedName>
    <definedName name="_xlnm.Print_Titles" localSheetId="5">'FY 2005'!$1:$9</definedName>
    <definedName name="_xlnm.Print_Titles" localSheetId="6">'FY 2006'!$1:$10</definedName>
    <definedName name="_xlnm.Print_Titles" localSheetId="7">'FY 2007'!$1:$9</definedName>
    <definedName name="_xlnm.Print_Titles" localSheetId="0">'Summary'!$1:$9</definedName>
  </definedNames>
  <calcPr fullCalcOnLoad="1"/>
</workbook>
</file>

<file path=xl/sharedStrings.xml><?xml version="1.0" encoding="utf-8"?>
<sst xmlns="http://schemas.openxmlformats.org/spreadsheetml/2006/main" count="554" uniqueCount="92">
  <si>
    <t>Resource Protection</t>
  </si>
  <si>
    <t>1.1</t>
  </si>
  <si>
    <t>Improve health of watershed and landscapes</t>
  </si>
  <si>
    <t>1.2</t>
  </si>
  <si>
    <t>Sustain biological communities</t>
  </si>
  <si>
    <t>Subtotal, Resource Protection</t>
  </si>
  <si>
    <t>Resource Use</t>
  </si>
  <si>
    <t>2.1</t>
  </si>
  <si>
    <t>2.2</t>
  </si>
  <si>
    <t>Subtotal, Resource Use</t>
  </si>
  <si>
    <t>Serving Communities</t>
  </si>
  <si>
    <t>4.1</t>
  </si>
  <si>
    <t>4.2</t>
  </si>
  <si>
    <t>Subtotal, Serving Communities</t>
  </si>
  <si>
    <t>R&amp;D Basic</t>
  </si>
  <si>
    <t>R&amp;D Applied</t>
  </si>
  <si>
    <t>R&amp;D Development</t>
  </si>
  <si>
    <t xml:space="preserve">     Subtotal, R&amp;D for 1.1</t>
  </si>
  <si>
    <t xml:space="preserve">     Subtotal, R&amp;D for 1.2</t>
  </si>
  <si>
    <t xml:space="preserve">     Subtotal, R&amp;D for 1.X</t>
  </si>
  <si>
    <t>Total</t>
  </si>
  <si>
    <t xml:space="preserve">     Subtotal, R&amp;D for 2.1</t>
  </si>
  <si>
    <t xml:space="preserve">     Subtotal, R&amp;D for 2.2</t>
  </si>
  <si>
    <t xml:space="preserve">     Subtotal, R&amp;D for 2.X</t>
  </si>
  <si>
    <t xml:space="preserve">     Subtotal, R&amp;D for 4.1</t>
  </si>
  <si>
    <t xml:space="preserve">     Subtotal, R&amp;D for 4.2</t>
  </si>
  <si>
    <t xml:space="preserve">     Subtotal, R&amp;D for 4.X</t>
  </si>
  <si>
    <t xml:space="preserve">     Subtotal, R&amp;D for All DOI Goals</t>
  </si>
  <si>
    <t>DOI Goals and R&amp;D Type</t>
  </si>
  <si>
    <t>FY 2001</t>
  </si>
  <si>
    <t>FY 2002</t>
  </si>
  <si>
    <t>FY 2003</t>
  </si>
  <si>
    <t>FY 2004</t>
  </si>
  <si>
    <t>FY 2005</t>
  </si>
  <si>
    <t>File:  O:\BOA\SHAREDTABLES\HISTORY\R&amp;D Comparisons\R&amp;D Type By DOI Goals.XLS</t>
  </si>
  <si>
    <t>(Dollars in Thousands)</t>
  </si>
  <si>
    <t>(current BA in thousands of dollars)</t>
  </si>
  <si>
    <t>RESOURCE PROTECTION</t>
  </si>
  <si>
    <t>RESOURCE USE</t>
  </si>
  <si>
    <t>SERVING COMMUNITIES</t>
  </si>
  <si>
    <t>MGMT</t>
  </si>
  <si>
    <t>Other</t>
  </si>
  <si>
    <t>TOTAL</t>
  </si>
  <si>
    <t>FY 2004 ACTUAL - FY 2004 Funding by Goal</t>
  </si>
  <si>
    <t>Improve Health of Watersheds, Landscapes, and Marine Resources</t>
  </si>
  <si>
    <t>Sustain Desired Biological Communities</t>
  </si>
  <si>
    <t>Manage or Influence Resource Use to Enhance Public Benefit, Promote Responsible Use, and Ensure Optimal Value - Energy</t>
  </si>
  <si>
    <t>Manage or Influence Resource Use to Enhance Public Benefit, Promote Responsible Use, and Ensure Optimal Value - Non-Energy Minerals</t>
  </si>
  <si>
    <t>Protect Lives, Resources and Property</t>
  </si>
  <si>
    <t>Advance Knowledge Through Scientific Leadership and Inform Decisions Through the Applications of Science</t>
  </si>
  <si>
    <t>Manageemnt Excellence (All EO)</t>
  </si>
  <si>
    <t>Manageemnt Excellence (All Areas)</t>
  </si>
  <si>
    <t>SIR Activity/R&amp;D Type</t>
  </si>
  <si>
    <t>FY 2001 ACTUAL - FY 2001 Funding by Goal</t>
  </si>
  <si>
    <t>GEOGRAPHIC RESEARCH</t>
  </si>
  <si>
    <t>GEOLOGIC HAZ., RESOURCES, &amp; PROC.</t>
  </si>
  <si>
    <t>WATER RESOURCES INVESTIGATIONS</t>
  </si>
  <si>
    <t>BIOLOGICAL RESEARCH</t>
  </si>
  <si>
    <t>ENTERPRISE INFORMATION</t>
  </si>
  <si>
    <t>SCIENCE SUPPORT</t>
  </si>
  <si>
    <t>FACILITIES</t>
  </si>
  <si>
    <t xml:space="preserve">SIR, TOTAL </t>
  </si>
  <si>
    <t>FY 2002 ACTUAL - FY 2002 Funding by Goal</t>
  </si>
  <si>
    <t>FY 2003 ACTUAL - FY 2003 Funding by Goal</t>
  </si>
  <si>
    <t>FY 2005 Enacted - FY 2005 Funding by Goal</t>
  </si>
  <si>
    <t>Actual</t>
  </si>
  <si>
    <t>Enacted</t>
  </si>
  <si>
    <t>Manage or influence resource use - energy</t>
  </si>
  <si>
    <t>Manage or influence resource use - non-energy</t>
  </si>
  <si>
    <t>Protect lives, resources, and property</t>
  </si>
  <si>
    <t>Advance knowledge through scientific leadership &amp; informed decisions</t>
  </si>
  <si>
    <t>Derivation of Split for Resource Protection</t>
  </si>
  <si>
    <t>Best Available Information Close to FY 2001</t>
  </si>
  <si>
    <t>FY 03 Biology R&amp;M  (Conference Action)</t>
  </si>
  <si>
    <t>FY 04 Biology R&amp;M  (Conference Action)</t>
  </si>
  <si>
    <t>USGS Budget Authority</t>
  </si>
  <si>
    <t>Initial Enacted with ATB(s)</t>
  </si>
  <si>
    <t>Supplemental(s)</t>
  </si>
  <si>
    <t>Transfers</t>
  </si>
  <si>
    <t>FY 2006</t>
  </si>
  <si>
    <t>FY 2007</t>
  </si>
  <si>
    <t>Request</t>
  </si>
  <si>
    <t>FY 2006 Enacted - FY 2006 Funding by Goal</t>
  </si>
  <si>
    <t>FY 2007 Request - FY 2007 Funding by Goal</t>
  </si>
  <si>
    <t>FY 07 Biology R&amp;M  (Request)</t>
  </si>
  <si>
    <t>Percent of R&amp;D from Total USGS BA</t>
  </si>
  <si>
    <t>Later ATBs and/or Rescissions</t>
  </si>
  <si>
    <t>FY 05 Biology R&amp;M  (Actual)</t>
  </si>
  <si>
    <t>FY 06 Biology R&amp;M  (Estimate to Date)</t>
  </si>
  <si>
    <t>In 4.1</t>
  </si>
  <si>
    <t>DOI Goals By R&amp;D Type FY 2004 to 2007</t>
  </si>
  <si>
    <t>Date:  Revised 02/08/06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</si>
</sst>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textRotation="90" wrapText="1"/>
    </xf>
    <xf numFmtId="0" fontId="3" fillId="0" borderId="8" xfId="0" applyFont="1" applyBorder="1" applyAlignment="1">
      <alignment textRotation="90" wrapText="1"/>
    </xf>
    <xf numFmtId="0" fontId="5" fillId="0" borderId="4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 vertical="justify" textRotation="90" wrapText="1"/>
    </xf>
    <xf numFmtId="0" fontId="3" fillId="0" borderId="7" xfId="0" applyFont="1" applyBorder="1" applyAlignment="1">
      <alignment vertical="justify" textRotation="90" wrapText="1"/>
    </xf>
    <xf numFmtId="0" fontId="3" fillId="0" borderId="10" xfId="0" applyFont="1" applyBorder="1" applyAlignment="1">
      <alignment vertical="justify" textRotation="90" wrapText="1"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0" xfId="0" applyNumberFormat="1" applyFont="1" applyAlignment="1" quotePrefix="1">
      <alignment horizontal="right"/>
    </xf>
    <xf numFmtId="3" fontId="6" fillId="0" borderId="0" xfId="0" applyNumberFormat="1" applyFont="1" applyBorder="1" applyAlignment="1" quotePrefix="1">
      <alignment horizontal="right"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1" fillId="0" borderId="7" xfId="0" applyFont="1" applyBorder="1" applyAlignment="1">
      <alignment vertical="justify" textRotation="90" wrapText="1"/>
    </xf>
    <xf numFmtId="0" fontId="1" fillId="0" borderId="8" xfId="0" applyFont="1" applyBorder="1" applyAlignment="1">
      <alignment textRotation="90" wrapText="1"/>
    </xf>
    <xf numFmtId="0" fontId="1" fillId="0" borderId="9" xfId="0" applyFont="1" applyBorder="1" applyAlignment="1">
      <alignment vertical="justify" textRotation="90" wrapText="1"/>
    </xf>
    <xf numFmtId="0" fontId="1" fillId="0" borderId="7" xfId="0" applyFont="1" applyBorder="1" applyAlignment="1">
      <alignment textRotation="90" wrapText="1"/>
    </xf>
    <xf numFmtId="0" fontId="1" fillId="0" borderId="10" xfId="0" applyFont="1" applyBorder="1" applyAlignment="1">
      <alignment vertical="justify" textRotation="90" wrapText="1"/>
    </xf>
    <xf numFmtId="0" fontId="0" fillId="0" borderId="8" xfId="0" applyFont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quotePrefix="1">
      <alignment/>
    </xf>
    <xf numFmtId="3" fontId="1" fillId="0" borderId="15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4" fillId="0" borderId="18" xfId="0" applyNumberFormat="1" applyFont="1" applyBorder="1" applyAlignment="1" applyProtection="1">
      <alignment/>
      <protection/>
    </xf>
    <xf numFmtId="3" fontId="4" fillId="0" borderId="16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/>
    </xf>
    <xf numFmtId="164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N54" sqref="N54"/>
    </sheetView>
  </sheetViews>
  <sheetFormatPr defaultColWidth="9.140625" defaultRowHeight="12.75"/>
  <cols>
    <col min="1" max="2" width="3.7109375" style="0" customWidth="1"/>
    <col min="3" max="4" width="1.7109375" style="0" customWidth="1"/>
    <col min="5" max="5" width="58.7109375" style="0" customWidth="1"/>
    <col min="6" max="6" width="3.7109375" style="0" customWidth="1"/>
    <col min="7" max="9" width="11.28125" style="0" hidden="1" customWidth="1"/>
    <col min="10" max="13" width="11.28125" style="0" customWidth="1"/>
  </cols>
  <sheetData>
    <row r="1" ht="12.75">
      <c r="A1" t="s">
        <v>34</v>
      </c>
    </row>
    <row r="2" ht="12.75">
      <c r="A2" t="s">
        <v>91</v>
      </c>
    </row>
    <row r="4" spans="1:13" ht="12.75">
      <c r="A4" s="88" t="s">
        <v>90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2.75">
      <c r="A5" s="89" t="s">
        <v>35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7" spans="7:13" ht="12.75">
      <c r="G7" s="3" t="s">
        <v>29</v>
      </c>
      <c r="H7" s="3" t="s">
        <v>30</v>
      </c>
      <c r="I7" s="3" t="s">
        <v>31</v>
      </c>
      <c r="J7" s="3" t="s">
        <v>32</v>
      </c>
      <c r="K7" s="3" t="s">
        <v>33</v>
      </c>
      <c r="L7" s="3" t="s">
        <v>79</v>
      </c>
      <c r="M7" s="3" t="s">
        <v>80</v>
      </c>
    </row>
    <row r="8" spans="1:13" ht="12.75">
      <c r="A8" s="88" t="s">
        <v>28</v>
      </c>
      <c r="B8" s="88"/>
      <c r="C8" s="88"/>
      <c r="D8" s="88"/>
      <c r="E8" s="88"/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4" t="s">
        <v>66</v>
      </c>
      <c r="M8" s="4" t="s">
        <v>81</v>
      </c>
    </row>
    <row r="10" ht="12.75">
      <c r="A10" s="1" t="s">
        <v>0</v>
      </c>
    </row>
    <row r="11" spans="2:13" ht="12.75">
      <c r="B11" s="2" t="s">
        <v>1</v>
      </c>
      <c r="D11" t="s">
        <v>2</v>
      </c>
      <c r="G11" s="5"/>
      <c r="H11" s="5"/>
      <c r="I11" s="5"/>
      <c r="J11" s="5"/>
      <c r="K11" s="5"/>
      <c r="L11" s="5"/>
      <c r="M11" s="5"/>
    </row>
    <row r="12" spans="2:13" ht="12.75">
      <c r="B12" s="2"/>
      <c r="E12" t="s">
        <v>14</v>
      </c>
      <c r="G12" s="5">
        <f>+'FY 2001'!C61</f>
        <v>3135</v>
      </c>
      <c r="H12" s="5">
        <f>+'FY 2002'!C61</f>
        <v>1194</v>
      </c>
      <c r="I12" s="5">
        <f>+'FY 2003'!C61</f>
        <v>1183</v>
      </c>
      <c r="J12" s="5">
        <f>+'FY 2004'!C61</f>
        <v>1213</v>
      </c>
      <c r="K12" s="5">
        <f>+'FY 2005'!C61</f>
        <v>1193</v>
      </c>
      <c r="L12" s="5">
        <f>+'FY 2006'!C62</f>
        <v>2881</v>
      </c>
      <c r="M12" s="5">
        <f>+'FY 2007'!C61</f>
        <v>2795</v>
      </c>
    </row>
    <row r="13" spans="2:13" ht="12.75">
      <c r="B13" s="2"/>
      <c r="E13" t="s">
        <v>15</v>
      </c>
      <c r="G13" s="5">
        <f>+'FY 2001'!C62</f>
        <v>33302</v>
      </c>
      <c r="H13" s="5">
        <f>+'FY 2002'!C62</f>
        <v>36639</v>
      </c>
      <c r="I13" s="5">
        <f>+'FY 2003'!C62</f>
        <v>36303</v>
      </c>
      <c r="J13" s="5">
        <f>+'FY 2004'!C62</f>
        <v>37214</v>
      </c>
      <c r="K13" s="5">
        <f>+'FY 2005'!C62</f>
        <v>36732</v>
      </c>
      <c r="L13" s="5">
        <f>+'FY 2006'!C63</f>
        <v>37043</v>
      </c>
      <c r="M13" s="5">
        <f>+'FY 2007'!C62</f>
        <v>35931</v>
      </c>
    </row>
    <row r="14" spans="2:13" ht="13.5" thickBot="1">
      <c r="B14" s="2"/>
      <c r="E14" t="s">
        <v>16</v>
      </c>
      <c r="G14" s="6">
        <f>+'FY 2001'!C63</f>
        <v>2742</v>
      </c>
      <c r="H14" s="6">
        <f>+'FY 2002'!C63</f>
        <v>2735</v>
      </c>
      <c r="I14" s="6">
        <f>+'FY 2003'!C63</f>
        <v>2710</v>
      </c>
      <c r="J14" s="6">
        <f>+'FY 2004'!C63</f>
        <v>2778</v>
      </c>
      <c r="K14" s="6">
        <f>+'FY 2005'!C63</f>
        <v>2732</v>
      </c>
      <c r="L14" s="6">
        <f>+'FY 2006'!C64</f>
        <v>1235</v>
      </c>
      <c r="M14" s="6">
        <f>+'FY 2007'!C63</f>
        <v>1197</v>
      </c>
    </row>
    <row r="15" spans="2:13" ht="13.5" thickBot="1">
      <c r="B15" s="61"/>
      <c r="C15" s="62"/>
      <c r="D15" s="62"/>
      <c r="E15" s="63" t="s">
        <v>17</v>
      </c>
      <c r="F15" s="64"/>
      <c r="G15" s="65">
        <f aca="true" t="shared" si="0" ref="G15:M15">SUM(G12:G14)</f>
        <v>39179</v>
      </c>
      <c r="H15" s="65">
        <f t="shared" si="0"/>
        <v>40568</v>
      </c>
      <c r="I15" s="65">
        <f t="shared" si="0"/>
        <v>40196</v>
      </c>
      <c r="J15" s="65">
        <f t="shared" si="0"/>
        <v>41205</v>
      </c>
      <c r="K15" s="65">
        <f t="shared" si="0"/>
        <v>40657</v>
      </c>
      <c r="L15" s="65">
        <f t="shared" si="0"/>
        <v>41159</v>
      </c>
      <c r="M15" s="65">
        <f t="shared" si="0"/>
        <v>39923</v>
      </c>
    </row>
    <row r="16" spans="2:13" ht="12.75">
      <c r="B16" s="2" t="s">
        <v>3</v>
      </c>
      <c r="D16" t="s">
        <v>4</v>
      </c>
      <c r="G16" s="5"/>
      <c r="H16" s="5"/>
      <c r="I16" s="5"/>
      <c r="J16" s="5"/>
      <c r="K16" s="5"/>
      <c r="L16" s="5"/>
      <c r="M16" s="5"/>
    </row>
    <row r="17" spans="2:13" ht="12.75">
      <c r="B17" s="2"/>
      <c r="E17" t="s">
        <v>14</v>
      </c>
      <c r="G17" s="5">
        <f>+'FY 2001'!D61</f>
        <v>8295</v>
      </c>
      <c r="H17" s="5">
        <f>+'FY 2002'!D61</f>
        <v>3848</v>
      </c>
      <c r="I17" s="5">
        <f>+'FY 2003'!D61</f>
        <v>3898</v>
      </c>
      <c r="J17" s="5">
        <f>+'FY 2004'!D61</f>
        <v>3945</v>
      </c>
      <c r="K17" s="5">
        <f>+'FY 2005'!D61</f>
        <v>3901</v>
      </c>
      <c r="L17" s="5">
        <f>+'FY 2006'!D62</f>
        <v>7841</v>
      </c>
      <c r="M17" s="5">
        <f>+'FY 2007'!D61</f>
        <v>7675</v>
      </c>
    </row>
    <row r="18" spans="2:13" ht="12.75">
      <c r="B18" s="2"/>
      <c r="E18" t="s">
        <v>15</v>
      </c>
      <c r="G18" s="5">
        <f>+'FY 2001'!D62</f>
        <v>88133</v>
      </c>
      <c r="H18" s="5">
        <f>+'FY 2002'!D62</f>
        <v>95658</v>
      </c>
      <c r="I18" s="5">
        <f>+'FY 2003'!D62</f>
        <v>95691</v>
      </c>
      <c r="J18" s="5">
        <f>+'FY 2004'!D62</f>
        <v>97351</v>
      </c>
      <c r="K18" s="5">
        <f>+'FY 2005'!D62</f>
        <v>96603</v>
      </c>
      <c r="L18" s="5">
        <f>+'FY 2006'!D63</f>
        <v>98196</v>
      </c>
      <c r="M18" s="5">
        <f>+'FY 2007'!D62</f>
        <v>96010</v>
      </c>
    </row>
    <row r="19" spans="2:13" ht="13.5" thickBot="1">
      <c r="B19" s="2"/>
      <c r="E19" t="s">
        <v>16</v>
      </c>
      <c r="G19" s="6">
        <f>+'FY 2001'!D63</f>
        <v>7259</v>
      </c>
      <c r="H19" s="6">
        <f>+'FY 2002'!D63</f>
        <v>7234</v>
      </c>
      <c r="I19" s="6">
        <f>+'FY 2003'!D63</f>
        <v>7243</v>
      </c>
      <c r="J19" s="6">
        <f>+'FY 2004'!D63</f>
        <v>7366</v>
      </c>
      <c r="K19" s="6">
        <f>+'FY 2005'!D63</f>
        <v>7285</v>
      </c>
      <c r="L19" s="6">
        <f>+'FY 2006'!D64</f>
        <v>3884</v>
      </c>
      <c r="M19" s="6">
        <f>+'FY 2007'!D63</f>
        <v>3823</v>
      </c>
    </row>
    <row r="20" spans="2:13" ht="13.5" thickBot="1">
      <c r="B20" s="61"/>
      <c r="C20" s="62"/>
      <c r="D20" s="62"/>
      <c r="E20" s="63" t="s">
        <v>18</v>
      </c>
      <c r="F20" s="64"/>
      <c r="G20" s="65">
        <f aca="true" t="shared" si="1" ref="G20:M20">SUM(G17:G19)</f>
        <v>103687</v>
      </c>
      <c r="H20" s="65">
        <f t="shared" si="1"/>
        <v>106740</v>
      </c>
      <c r="I20" s="65">
        <f t="shared" si="1"/>
        <v>106832</v>
      </c>
      <c r="J20" s="65">
        <f t="shared" si="1"/>
        <v>108662</v>
      </c>
      <c r="K20" s="6">
        <f t="shared" si="1"/>
        <v>107789</v>
      </c>
      <c r="L20" s="6">
        <f t="shared" si="1"/>
        <v>109921</v>
      </c>
      <c r="M20" s="6">
        <f t="shared" si="1"/>
        <v>107508</v>
      </c>
    </row>
    <row r="21" spans="3:13" ht="12.75">
      <c r="C21" s="1" t="s">
        <v>5</v>
      </c>
      <c r="D21" s="1"/>
      <c r="G21" s="5"/>
      <c r="H21" s="5"/>
      <c r="I21" s="5"/>
      <c r="J21" s="5"/>
      <c r="K21" s="5"/>
      <c r="L21" s="5"/>
      <c r="M21" s="5"/>
    </row>
    <row r="22" spans="3:13" ht="12.75">
      <c r="C22" s="1"/>
      <c r="D22" s="1"/>
      <c r="E22" t="s">
        <v>14</v>
      </c>
      <c r="G22" s="5">
        <f aca="true" t="shared" si="2" ref="G22:K24">+G12+G17</f>
        <v>11430</v>
      </c>
      <c r="H22" s="5">
        <f t="shared" si="2"/>
        <v>5042</v>
      </c>
      <c r="I22" s="5">
        <f t="shared" si="2"/>
        <v>5081</v>
      </c>
      <c r="J22" s="5">
        <f t="shared" si="2"/>
        <v>5158</v>
      </c>
      <c r="K22" s="5">
        <f t="shared" si="2"/>
        <v>5094</v>
      </c>
      <c r="L22" s="5">
        <f aca="true" t="shared" si="3" ref="L22:M24">+L12+L17</f>
        <v>10722</v>
      </c>
      <c r="M22" s="5">
        <f t="shared" si="3"/>
        <v>10470</v>
      </c>
    </row>
    <row r="23" spans="3:13" ht="12.75">
      <c r="C23" s="1"/>
      <c r="D23" s="1"/>
      <c r="E23" t="s">
        <v>15</v>
      </c>
      <c r="G23" s="5">
        <f t="shared" si="2"/>
        <v>121435</v>
      </c>
      <c r="H23" s="5">
        <f t="shared" si="2"/>
        <v>132297</v>
      </c>
      <c r="I23" s="5">
        <f t="shared" si="2"/>
        <v>131994</v>
      </c>
      <c r="J23" s="5">
        <f t="shared" si="2"/>
        <v>134565</v>
      </c>
      <c r="K23" s="5">
        <f t="shared" si="2"/>
        <v>133335</v>
      </c>
      <c r="L23" s="5">
        <f t="shared" si="3"/>
        <v>135239</v>
      </c>
      <c r="M23" s="5">
        <f t="shared" si="3"/>
        <v>131941</v>
      </c>
    </row>
    <row r="24" spans="3:13" ht="13.5" thickBot="1">
      <c r="C24" s="1"/>
      <c r="D24" s="1"/>
      <c r="E24" t="s">
        <v>16</v>
      </c>
      <c r="G24" s="6">
        <f t="shared" si="2"/>
        <v>10001</v>
      </c>
      <c r="H24" s="6">
        <f t="shared" si="2"/>
        <v>9969</v>
      </c>
      <c r="I24" s="6">
        <f t="shared" si="2"/>
        <v>9953</v>
      </c>
      <c r="J24" s="6">
        <f t="shared" si="2"/>
        <v>10144</v>
      </c>
      <c r="K24" s="6">
        <f t="shared" si="2"/>
        <v>10017</v>
      </c>
      <c r="L24" s="6">
        <f t="shared" si="3"/>
        <v>5119</v>
      </c>
      <c r="M24" s="6">
        <f t="shared" si="3"/>
        <v>5020</v>
      </c>
    </row>
    <row r="25" spans="1:13" ht="13.5" thickBot="1">
      <c r="A25" s="66"/>
      <c r="B25" s="66"/>
      <c r="C25" s="67"/>
      <c r="D25" s="67"/>
      <c r="E25" s="68" t="s">
        <v>19</v>
      </c>
      <c r="F25" s="67"/>
      <c r="G25" s="69">
        <f aca="true" t="shared" si="4" ref="G25:M25">SUM(G22:G24)</f>
        <v>142866</v>
      </c>
      <c r="H25" s="69">
        <f t="shared" si="4"/>
        <v>147308</v>
      </c>
      <c r="I25" s="69">
        <f t="shared" si="4"/>
        <v>147028</v>
      </c>
      <c r="J25" s="69">
        <f t="shared" si="4"/>
        <v>149867</v>
      </c>
      <c r="K25" s="69">
        <f t="shared" si="4"/>
        <v>148446</v>
      </c>
      <c r="L25" s="69">
        <f t="shared" si="4"/>
        <v>151080</v>
      </c>
      <c r="M25" s="69">
        <f t="shared" si="4"/>
        <v>147431</v>
      </c>
    </row>
    <row r="26" spans="7:13" ht="13.5" thickTop="1">
      <c r="G26" s="5"/>
      <c r="H26" s="5"/>
      <c r="I26" s="5"/>
      <c r="J26" s="5"/>
      <c r="K26" s="5"/>
      <c r="L26" s="5"/>
      <c r="M26" s="5"/>
    </row>
    <row r="27" spans="1:13" ht="12.75">
      <c r="A27" s="1" t="s">
        <v>6</v>
      </c>
      <c r="G27" s="5"/>
      <c r="H27" s="5"/>
      <c r="I27" s="5"/>
      <c r="J27" s="5"/>
      <c r="K27" s="5"/>
      <c r="L27" s="5"/>
      <c r="M27" s="5"/>
    </row>
    <row r="28" spans="2:13" ht="12.75">
      <c r="B28" s="2" t="s">
        <v>7</v>
      </c>
      <c r="E28" t="s">
        <v>67</v>
      </c>
      <c r="G28" s="5"/>
      <c r="H28" s="5"/>
      <c r="I28" s="5"/>
      <c r="J28" s="5"/>
      <c r="K28" s="5"/>
      <c r="L28" s="5"/>
      <c r="M28" s="5"/>
    </row>
    <row r="29" spans="2:13" ht="12.75">
      <c r="B29" s="2"/>
      <c r="E29" t="s">
        <v>14</v>
      </c>
      <c r="G29" s="5">
        <f>+'FY 2001'!E61</f>
        <v>4746</v>
      </c>
      <c r="H29" s="5">
        <f>+'FY 2002'!E61</f>
        <v>4821</v>
      </c>
      <c r="I29" s="5">
        <f>+'FY 2003'!E61</f>
        <v>4741</v>
      </c>
      <c r="J29" s="5">
        <f>+'FY 2004'!E61</f>
        <v>5014</v>
      </c>
      <c r="K29" s="5">
        <f>+'FY 2005'!E61</f>
        <v>4650</v>
      </c>
      <c r="L29" s="5">
        <f>+'FY 2006'!E62</f>
        <v>4752</v>
      </c>
      <c r="M29" s="5">
        <f>+'FY 2007'!E61</f>
        <v>5226</v>
      </c>
    </row>
    <row r="30" spans="2:13" ht="12.75">
      <c r="B30" s="2"/>
      <c r="E30" t="s">
        <v>15</v>
      </c>
      <c r="G30" s="5">
        <f>+'FY 2001'!E62</f>
        <v>18984</v>
      </c>
      <c r="H30" s="5">
        <f>+'FY 2002'!E62</f>
        <v>19286</v>
      </c>
      <c r="I30" s="5">
        <f>+'FY 2003'!E62</f>
        <v>18964</v>
      </c>
      <c r="J30" s="5">
        <f>+'FY 2004'!E62</f>
        <v>20054</v>
      </c>
      <c r="K30" s="5">
        <f>+'FY 2005'!E62</f>
        <v>18600</v>
      </c>
      <c r="L30" s="5">
        <f>+'FY 2006'!E63</f>
        <v>19008</v>
      </c>
      <c r="M30" s="5">
        <f>+'FY 2007'!E62</f>
        <v>20904</v>
      </c>
    </row>
    <row r="31" spans="2:13" ht="13.5" thickBot="1">
      <c r="B31" s="2"/>
      <c r="E31" t="s">
        <v>16</v>
      </c>
      <c r="G31" s="6">
        <f>+'FY 2001'!E63</f>
        <v>0</v>
      </c>
      <c r="H31" s="6">
        <f>+'FY 2002'!E63</f>
        <v>0</v>
      </c>
      <c r="I31" s="6">
        <f>+'FY 2003'!E63</f>
        <v>0</v>
      </c>
      <c r="J31" s="6">
        <f>+'FY 2004'!E63</f>
        <v>0</v>
      </c>
      <c r="K31" s="6">
        <f>+'FY 2005'!E63</f>
        <v>0</v>
      </c>
      <c r="L31" s="6">
        <f>+'FY 2006'!E64</f>
        <v>0</v>
      </c>
      <c r="M31" s="6">
        <f>+'FY 2007'!E63</f>
        <v>0</v>
      </c>
    </row>
    <row r="32" spans="2:13" ht="13.5" thickBot="1">
      <c r="B32" s="61"/>
      <c r="C32" s="62"/>
      <c r="D32" s="62"/>
      <c r="E32" s="63" t="s">
        <v>21</v>
      </c>
      <c r="F32" s="64"/>
      <c r="G32" s="65">
        <f aca="true" t="shared" si="5" ref="G32:M32">SUM(G29:G31)</f>
        <v>23730</v>
      </c>
      <c r="H32" s="65">
        <f t="shared" si="5"/>
        <v>24107</v>
      </c>
      <c r="I32" s="65">
        <f t="shared" si="5"/>
        <v>23705</v>
      </c>
      <c r="J32" s="65">
        <f t="shared" si="5"/>
        <v>25068</v>
      </c>
      <c r="K32" s="65">
        <f t="shared" si="5"/>
        <v>23250</v>
      </c>
      <c r="L32" s="65">
        <f t="shared" si="5"/>
        <v>23760</v>
      </c>
      <c r="M32" s="65">
        <f t="shared" si="5"/>
        <v>26130</v>
      </c>
    </row>
    <row r="33" spans="2:13" ht="12.75">
      <c r="B33" s="2" t="s">
        <v>8</v>
      </c>
      <c r="E33" t="s">
        <v>68</v>
      </c>
      <c r="G33" s="5"/>
      <c r="H33" s="5"/>
      <c r="I33" s="5"/>
      <c r="J33" s="5"/>
      <c r="K33" s="5"/>
      <c r="L33" s="5"/>
      <c r="M33" s="5"/>
    </row>
    <row r="34" spans="2:13" ht="12.75">
      <c r="B34" s="2"/>
      <c r="E34" t="s">
        <v>14</v>
      </c>
      <c r="G34" s="5">
        <f>+'FY 2001'!F61</f>
        <v>10898</v>
      </c>
      <c r="H34" s="5">
        <f>+'FY 2002'!F61</f>
        <v>11125</v>
      </c>
      <c r="I34" s="5">
        <f>+'FY 2003'!F61</f>
        <v>11155</v>
      </c>
      <c r="J34" s="5">
        <f>+'FY 2004'!F61</f>
        <v>11096</v>
      </c>
      <c r="K34" s="5">
        <f>+'FY 2005'!F61</f>
        <v>10803</v>
      </c>
      <c r="L34" s="5">
        <f>+'FY 2006'!F62</f>
        <v>10555</v>
      </c>
      <c r="M34" s="5">
        <f>+'FY 2007'!F61</f>
        <v>6158</v>
      </c>
    </row>
    <row r="35" spans="2:13" ht="12.75">
      <c r="B35" s="2"/>
      <c r="E35" t="s">
        <v>15</v>
      </c>
      <c r="G35" s="5">
        <f>+'FY 2001'!F62</f>
        <v>43593</v>
      </c>
      <c r="H35" s="5">
        <f>+'FY 2002'!F62</f>
        <v>44500</v>
      </c>
      <c r="I35" s="5">
        <f>+'FY 2003'!F62</f>
        <v>44619</v>
      </c>
      <c r="J35" s="5">
        <f>+'FY 2004'!F62</f>
        <v>44385</v>
      </c>
      <c r="K35" s="5">
        <f>+'FY 2005'!F62</f>
        <v>43211</v>
      </c>
      <c r="L35" s="5">
        <f>+'FY 2006'!F63</f>
        <v>42219</v>
      </c>
      <c r="M35" s="5">
        <f>+'FY 2007'!F62</f>
        <v>24632</v>
      </c>
    </row>
    <row r="36" spans="2:13" ht="13.5" thickBot="1">
      <c r="B36" s="2"/>
      <c r="E36" t="s">
        <v>16</v>
      </c>
      <c r="G36" s="6">
        <f>+'FY 2001'!F63</f>
        <v>0</v>
      </c>
      <c r="H36" s="6">
        <f>+'FY 2002'!F63</f>
        <v>0</v>
      </c>
      <c r="I36" s="6">
        <f>+'FY 2003'!F63</f>
        <v>0</v>
      </c>
      <c r="J36" s="6">
        <f>+'FY 2004'!F63</f>
        <v>0</v>
      </c>
      <c r="K36" s="6">
        <f>+'FY 2005'!F63</f>
        <v>0</v>
      </c>
      <c r="L36" s="6">
        <f>+'FY 2006'!F64</f>
        <v>0</v>
      </c>
      <c r="M36" s="6">
        <f>+'FY 2007'!F63</f>
        <v>0</v>
      </c>
    </row>
    <row r="37" spans="2:13" ht="13.5" thickBot="1">
      <c r="B37" s="61"/>
      <c r="C37" s="62"/>
      <c r="D37" s="62"/>
      <c r="E37" s="63" t="s">
        <v>22</v>
      </c>
      <c r="F37" s="64"/>
      <c r="G37" s="65">
        <f aca="true" t="shared" si="6" ref="G37:M37">SUM(G34:G36)</f>
        <v>54491</v>
      </c>
      <c r="H37" s="65">
        <f t="shared" si="6"/>
        <v>55625</v>
      </c>
      <c r="I37" s="65">
        <f t="shared" si="6"/>
        <v>55774</v>
      </c>
      <c r="J37" s="65">
        <f t="shared" si="6"/>
        <v>55481</v>
      </c>
      <c r="K37" s="65">
        <f t="shared" si="6"/>
        <v>54014</v>
      </c>
      <c r="L37" s="65">
        <f t="shared" si="6"/>
        <v>52774</v>
      </c>
      <c r="M37" s="65">
        <f t="shared" si="6"/>
        <v>30790</v>
      </c>
    </row>
    <row r="38" spans="3:13" ht="12.75">
      <c r="C38" s="1" t="s">
        <v>9</v>
      </c>
      <c r="D38" s="1"/>
      <c r="G38" s="5"/>
      <c r="H38" s="5"/>
      <c r="I38" s="5"/>
      <c r="J38" s="5"/>
      <c r="K38" s="5"/>
      <c r="L38" s="5"/>
      <c r="M38" s="5"/>
    </row>
    <row r="39" spans="3:13" ht="12.75">
      <c r="C39" s="1"/>
      <c r="D39" s="1"/>
      <c r="E39" t="s">
        <v>14</v>
      </c>
      <c r="G39" s="5">
        <f aca="true" t="shared" si="7" ref="G39:K41">+G29+G34</f>
        <v>15644</v>
      </c>
      <c r="H39" s="5">
        <f t="shared" si="7"/>
        <v>15946</v>
      </c>
      <c r="I39" s="5">
        <f t="shared" si="7"/>
        <v>15896</v>
      </c>
      <c r="J39" s="5">
        <f t="shared" si="7"/>
        <v>16110</v>
      </c>
      <c r="K39" s="5">
        <f t="shared" si="7"/>
        <v>15453</v>
      </c>
      <c r="L39" s="5">
        <f aca="true" t="shared" si="8" ref="L39:M41">+L29+L34</f>
        <v>15307</v>
      </c>
      <c r="M39" s="5">
        <f t="shared" si="8"/>
        <v>11384</v>
      </c>
    </row>
    <row r="40" spans="3:13" ht="12.75">
      <c r="C40" s="1"/>
      <c r="D40" s="1"/>
      <c r="E40" t="s">
        <v>15</v>
      </c>
      <c r="G40" s="5">
        <f t="shared" si="7"/>
        <v>62577</v>
      </c>
      <c r="H40" s="5">
        <f t="shared" si="7"/>
        <v>63786</v>
      </c>
      <c r="I40" s="5">
        <f t="shared" si="7"/>
        <v>63583</v>
      </c>
      <c r="J40" s="5">
        <f t="shared" si="7"/>
        <v>64439</v>
      </c>
      <c r="K40" s="5">
        <f t="shared" si="7"/>
        <v>61811</v>
      </c>
      <c r="L40" s="5">
        <f t="shared" si="8"/>
        <v>61227</v>
      </c>
      <c r="M40" s="5">
        <f t="shared" si="8"/>
        <v>45536</v>
      </c>
    </row>
    <row r="41" spans="3:13" ht="13.5" thickBot="1">
      <c r="C41" s="1"/>
      <c r="D41" s="1"/>
      <c r="E41" t="s">
        <v>16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8"/>
        <v>0</v>
      </c>
      <c r="M41" s="6">
        <f t="shared" si="8"/>
        <v>0</v>
      </c>
    </row>
    <row r="42" spans="1:13" ht="13.5" thickBot="1">
      <c r="A42" s="66"/>
      <c r="B42" s="66"/>
      <c r="C42" s="67"/>
      <c r="D42" s="67"/>
      <c r="E42" s="68" t="s">
        <v>23</v>
      </c>
      <c r="F42" s="67"/>
      <c r="G42" s="69">
        <f aca="true" t="shared" si="9" ref="G42:M42">SUM(G39:G41)</f>
        <v>78221</v>
      </c>
      <c r="H42" s="69">
        <f t="shared" si="9"/>
        <v>79732</v>
      </c>
      <c r="I42" s="69">
        <f t="shared" si="9"/>
        <v>79479</v>
      </c>
      <c r="J42" s="69">
        <f t="shared" si="9"/>
        <v>80549</v>
      </c>
      <c r="K42" s="69">
        <f t="shared" si="9"/>
        <v>77264</v>
      </c>
      <c r="L42" s="69">
        <f t="shared" si="9"/>
        <v>76534</v>
      </c>
      <c r="M42" s="69">
        <f t="shared" si="9"/>
        <v>56920</v>
      </c>
    </row>
    <row r="43" spans="7:13" ht="13.5" thickTop="1">
      <c r="G43" s="5"/>
      <c r="H43" s="5"/>
      <c r="I43" s="5"/>
      <c r="J43" s="5"/>
      <c r="K43" s="5"/>
      <c r="L43" s="5"/>
      <c r="M43" s="5"/>
    </row>
    <row r="44" spans="1:13" ht="12.75">
      <c r="A44" s="1" t="s">
        <v>10</v>
      </c>
      <c r="G44" s="5"/>
      <c r="H44" s="5"/>
      <c r="I44" s="5"/>
      <c r="J44" s="5"/>
      <c r="K44" s="5"/>
      <c r="L44" s="5"/>
      <c r="M44" s="5"/>
    </row>
    <row r="45" spans="2:13" ht="12.75">
      <c r="B45" s="2" t="s">
        <v>11</v>
      </c>
      <c r="E45" t="s">
        <v>69</v>
      </c>
      <c r="G45" s="5"/>
      <c r="H45" s="5"/>
      <c r="I45" s="5"/>
      <c r="J45" s="5"/>
      <c r="K45" s="5"/>
      <c r="L45" s="5"/>
      <c r="M45" s="5"/>
    </row>
    <row r="46" spans="2:13" ht="12.75">
      <c r="B46" s="2"/>
      <c r="E46" t="s">
        <v>14</v>
      </c>
      <c r="G46" s="5">
        <f>+'FY 2001'!G61</f>
        <v>13846</v>
      </c>
      <c r="H46" s="5">
        <f>+'FY 2002'!G61</f>
        <v>2447</v>
      </c>
      <c r="I46" s="5">
        <f>+'FY 2003'!G61</f>
        <v>2448</v>
      </c>
      <c r="J46" s="5">
        <f>+'FY 2004'!G61</f>
        <v>1978</v>
      </c>
      <c r="K46" s="5">
        <f>+'FY 2005'!G61</f>
        <v>2072</v>
      </c>
      <c r="L46" s="5">
        <f>+'FY 2006'!G62</f>
        <v>2404</v>
      </c>
      <c r="M46" s="5">
        <f>+'FY 2007'!G61</f>
        <v>2391</v>
      </c>
    </row>
    <row r="47" spans="2:13" ht="12.75">
      <c r="B47" s="2"/>
      <c r="E47" t="s">
        <v>15</v>
      </c>
      <c r="G47" s="5">
        <f>+'FY 2001'!G62</f>
        <v>58880</v>
      </c>
      <c r="H47" s="5">
        <f>+'FY 2002'!G62</f>
        <v>31711</v>
      </c>
      <c r="I47" s="5">
        <f>+'FY 2003'!G62</f>
        <v>31730</v>
      </c>
      <c r="J47" s="5">
        <f>+'FY 2004'!G62</f>
        <v>32144</v>
      </c>
      <c r="K47" s="5">
        <f>+'FY 2005'!G62</f>
        <v>33074</v>
      </c>
      <c r="L47" s="5">
        <f>+'FY 2006'!G63</f>
        <v>38084</v>
      </c>
      <c r="M47" s="5">
        <f>+'FY 2007'!G62</f>
        <v>38284</v>
      </c>
    </row>
    <row r="48" spans="2:13" ht="13.5" thickBot="1">
      <c r="B48" s="2"/>
      <c r="E48" t="s">
        <v>16</v>
      </c>
      <c r="G48" s="6">
        <f>+'FY 2001'!G63</f>
        <v>0</v>
      </c>
      <c r="H48" s="6">
        <f>+'FY 2002'!G63</f>
        <v>16737</v>
      </c>
      <c r="I48" s="6">
        <f>+'FY 2003'!G63</f>
        <v>16754</v>
      </c>
      <c r="J48" s="6">
        <f>+'FY 2004'!G63</f>
        <v>17270</v>
      </c>
      <c r="K48" s="6">
        <f>+'FY 2005'!G63</f>
        <v>21015</v>
      </c>
      <c r="L48" s="6">
        <f>+'FY 2006'!G64</f>
        <v>21162</v>
      </c>
      <c r="M48" s="6">
        <f>+'FY 2007'!G63</f>
        <v>21530</v>
      </c>
    </row>
    <row r="49" spans="2:13" ht="13.5" thickBot="1">
      <c r="B49" s="61"/>
      <c r="C49" s="62"/>
      <c r="D49" s="62"/>
      <c r="E49" s="63" t="s">
        <v>24</v>
      </c>
      <c r="F49" s="64"/>
      <c r="G49" s="65">
        <f aca="true" t="shared" si="10" ref="G49:M49">SUM(G46:G48)</f>
        <v>72726</v>
      </c>
      <c r="H49" s="65">
        <f t="shared" si="10"/>
        <v>50895</v>
      </c>
      <c r="I49" s="65">
        <f t="shared" si="10"/>
        <v>50932</v>
      </c>
      <c r="J49" s="65">
        <f t="shared" si="10"/>
        <v>51392</v>
      </c>
      <c r="K49" s="65">
        <f t="shared" si="10"/>
        <v>56161</v>
      </c>
      <c r="L49" s="65">
        <f t="shared" si="10"/>
        <v>61650</v>
      </c>
      <c r="M49" s="65">
        <f t="shared" si="10"/>
        <v>62205</v>
      </c>
    </row>
    <row r="50" spans="2:13" ht="12.75">
      <c r="B50" s="2" t="s">
        <v>12</v>
      </c>
      <c r="E50" t="s">
        <v>70</v>
      </c>
      <c r="G50" s="5"/>
      <c r="H50" s="5"/>
      <c r="I50" s="5"/>
      <c r="J50" s="5"/>
      <c r="K50" s="5"/>
      <c r="L50" s="5"/>
      <c r="M50" s="5"/>
    </row>
    <row r="51" spans="2:13" ht="12.75">
      <c r="B51" s="2"/>
      <c r="E51" t="s">
        <v>14</v>
      </c>
      <c r="G51" s="5">
        <f>+'FY 2001'!H61</f>
        <v>14987</v>
      </c>
      <c r="H51" s="5">
        <f>+'FY 2002'!H61</f>
        <v>17374</v>
      </c>
      <c r="I51" s="5">
        <f>+'FY 2003'!H61</f>
        <v>17309</v>
      </c>
      <c r="J51" s="5">
        <f>+'FY 2004'!H61</f>
        <v>13423</v>
      </c>
      <c r="K51" s="5">
        <f>+'FY 2005'!H61</f>
        <v>13068</v>
      </c>
      <c r="L51" s="5">
        <f>+'FY 2006'!H62</f>
        <v>13400</v>
      </c>
      <c r="M51" s="5">
        <f>+'FY 2007'!H61</f>
        <v>13456</v>
      </c>
    </row>
    <row r="52" spans="2:13" ht="12.75">
      <c r="B52" s="2"/>
      <c r="E52" t="s">
        <v>15</v>
      </c>
      <c r="G52" s="5">
        <f>+'FY 2001'!H62</f>
        <v>235782</v>
      </c>
      <c r="H52" s="5">
        <f>+'FY 2002'!H62</f>
        <v>236324</v>
      </c>
      <c r="I52" s="5">
        <f>+'FY 2003'!H62</f>
        <v>228939</v>
      </c>
      <c r="J52" s="5">
        <f>+'FY 2004'!H62</f>
        <v>236238</v>
      </c>
      <c r="K52" s="5">
        <f>+'FY 2005'!H62</f>
        <v>232669</v>
      </c>
      <c r="L52" s="5">
        <f>+'FY 2006'!H63</f>
        <v>235237</v>
      </c>
      <c r="M52" s="5">
        <f>+'FY 2007'!H62</f>
        <v>229263</v>
      </c>
    </row>
    <row r="53" spans="2:13" ht="13.5" thickBot="1">
      <c r="B53" s="2"/>
      <c r="E53" t="s">
        <v>16</v>
      </c>
      <c r="G53" s="6">
        <f>+'FY 2001'!H63</f>
        <v>21570</v>
      </c>
      <c r="H53" s="6">
        <f>+'FY 2002'!H63</f>
        <v>33366</v>
      </c>
      <c r="I53" s="6">
        <f>+'FY 2003'!H63</f>
        <v>26555</v>
      </c>
      <c r="J53" s="6">
        <f>+'FY 2004'!H63</f>
        <v>21261</v>
      </c>
      <c r="K53" s="6">
        <f>+'FY 2005'!H63</f>
        <v>18608</v>
      </c>
      <c r="L53" s="6">
        <f>+'FY 2006'!H64</f>
        <v>20693</v>
      </c>
      <c r="M53" s="6">
        <f>+'FY 2007'!H63</f>
        <v>22797</v>
      </c>
    </row>
    <row r="54" spans="2:13" ht="13.5" thickBot="1">
      <c r="B54" s="61"/>
      <c r="C54" s="62"/>
      <c r="D54" s="62"/>
      <c r="E54" s="63" t="s">
        <v>25</v>
      </c>
      <c r="F54" s="64"/>
      <c r="G54" s="65">
        <f aca="true" t="shared" si="11" ref="G54:M54">SUM(G51:G53)</f>
        <v>272339</v>
      </c>
      <c r="H54" s="65">
        <f t="shared" si="11"/>
        <v>287064</v>
      </c>
      <c r="I54" s="65">
        <f t="shared" si="11"/>
        <v>272803</v>
      </c>
      <c r="J54" s="65">
        <f t="shared" si="11"/>
        <v>270922</v>
      </c>
      <c r="K54" s="65">
        <f t="shared" si="11"/>
        <v>264345</v>
      </c>
      <c r="L54" s="65">
        <f t="shared" si="11"/>
        <v>269330</v>
      </c>
      <c r="M54" s="65">
        <f t="shared" si="11"/>
        <v>265516</v>
      </c>
    </row>
    <row r="55" spans="3:13" ht="12.75">
      <c r="C55" s="1" t="s">
        <v>13</v>
      </c>
      <c r="D55" s="1"/>
      <c r="E55" s="1"/>
      <c r="G55" s="5"/>
      <c r="H55" s="5"/>
      <c r="I55" s="5"/>
      <c r="J55" s="5"/>
      <c r="K55" s="5"/>
      <c r="L55" s="5"/>
      <c r="M55" s="5"/>
    </row>
    <row r="56" spans="5:13" ht="12.75">
      <c r="E56" t="s">
        <v>14</v>
      </c>
      <c r="G56" s="5">
        <f aca="true" t="shared" si="12" ref="G56:K58">+G46+G51</f>
        <v>28833</v>
      </c>
      <c r="H56" s="5">
        <f t="shared" si="12"/>
        <v>19821</v>
      </c>
      <c r="I56" s="5">
        <f t="shared" si="12"/>
        <v>19757</v>
      </c>
      <c r="J56" s="5">
        <f t="shared" si="12"/>
        <v>15401</v>
      </c>
      <c r="K56" s="5">
        <f t="shared" si="12"/>
        <v>15140</v>
      </c>
      <c r="L56" s="5">
        <f aca="true" t="shared" si="13" ref="L56:M58">+L46+L51</f>
        <v>15804</v>
      </c>
      <c r="M56" s="5">
        <f t="shared" si="13"/>
        <v>15847</v>
      </c>
    </row>
    <row r="57" spans="5:13" ht="12.75">
      <c r="E57" t="s">
        <v>15</v>
      </c>
      <c r="G57" s="5">
        <f t="shared" si="12"/>
        <v>294662</v>
      </c>
      <c r="H57" s="5">
        <f t="shared" si="12"/>
        <v>268035</v>
      </c>
      <c r="I57" s="5">
        <f t="shared" si="12"/>
        <v>260669</v>
      </c>
      <c r="J57" s="5">
        <f t="shared" si="12"/>
        <v>268382</v>
      </c>
      <c r="K57" s="5">
        <f t="shared" si="12"/>
        <v>265743</v>
      </c>
      <c r="L57" s="5">
        <f t="shared" si="13"/>
        <v>273321</v>
      </c>
      <c r="M57" s="5">
        <f t="shared" si="13"/>
        <v>267547</v>
      </c>
    </row>
    <row r="58" spans="5:13" ht="13.5" thickBot="1">
      <c r="E58" t="s">
        <v>16</v>
      </c>
      <c r="G58" s="6">
        <f t="shared" si="12"/>
        <v>21570</v>
      </c>
      <c r="H58" s="6">
        <f t="shared" si="12"/>
        <v>50103</v>
      </c>
      <c r="I58" s="6">
        <f t="shared" si="12"/>
        <v>43309</v>
      </c>
      <c r="J58" s="6">
        <f t="shared" si="12"/>
        <v>38531</v>
      </c>
      <c r="K58" s="6">
        <f t="shared" si="12"/>
        <v>39623</v>
      </c>
      <c r="L58" s="6">
        <f t="shared" si="13"/>
        <v>41855</v>
      </c>
      <c r="M58" s="6">
        <f t="shared" si="13"/>
        <v>44327</v>
      </c>
    </row>
    <row r="59" spans="1:13" ht="13.5" thickBot="1">
      <c r="A59" s="66"/>
      <c r="B59" s="66"/>
      <c r="C59" s="66"/>
      <c r="D59" s="66"/>
      <c r="E59" s="68" t="s">
        <v>26</v>
      </c>
      <c r="F59" s="67"/>
      <c r="G59" s="69">
        <f aca="true" t="shared" si="14" ref="G59:M59">SUM(G56:G58)</f>
        <v>345065</v>
      </c>
      <c r="H59" s="69">
        <f t="shared" si="14"/>
        <v>337959</v>
      </c>
      <c r="I59" s="69">
        <f t="shared" si="14"/>
        <v>323735</v>
      </c>
      <c r="J59" s="69">
        <f t="shared" si="14"/>
        <v>322314</v>
      </c>
      <c r="K59" s="69">
        <f t="shared" si="14"/>
        <v>320506</v>
      </c>
      <c r="L59" s="69">
        <f t="shared" si="14"/>
        <v>330980</v>
      </c>
      <c r="M59" s="69">
        <f t="shared" si="14"/>
        <v>327721</v>
      </c>
    </row>
    <row r="60" spans="7:13" ht="13.5" thickTop="1">
      <c r="G60" s="5"/>
      <c r="H60" s="5"/>
      <c r="I60" s="5"/>
      <c r="J60" s="5"/>
      <c r="K60" s="5"/>
      <c r="L60" s="5"/>
      <c r="M60" s="5"/>
    </row>
    <row r="61" spans="1:13" ht="12.75">
      <c r="A61" s="1" t="s">
        <v>20</v>
      </c>
      <c r="G61" s="5"/>
      <c r="H61" s="5"/>
      <c r="I61" s="5"/>
      <c r="J61" s="5"/>
      <c r="K61" s="5"/>
      <c r="L61" s="5"/>
      <c r="M61" s="5"/>
    </row>
    <row r="62" spans="5:13" ht="12.75">
      <c r="E62" t="s">
        <v>14</v>
      </c>
      <c r="G62" s="5">
        <f aca="true" t="shared" si="15" ref="G62:K64">+G22+G39+G56</f>
        <v>55907</v>
      </c>
      <c r="H62" s="5">
        <f t="shared" si="15"/>
        <v>40809</v>
      </c>
      <c r="I62" s="5">
        <f t="shared" si="15"/>
        <v>40734</v>
      </c>
      <c r="J62" s="5">
        <f t="shared" si="15"/>
        <v>36669</v>
      </c>
      <c r="K62" s="5">
        <f t="shared" si="15"/>
        <v>35687</v>
      </c>
      <c r="L62" s="5">
        <f aca="true" t="shared" si="16" ref="L62:M64">+L22+L39+L56</f>
        <v>41833</v>
      </c>
      <c r="M62" s="5">
        <f t="shared" si="16"/>
        <v>37701</v>
      </c>
    </row>
    <row r="63" spans="5:13" ht="12.75">
      <c r="E63" t="s">
        <v>15</v>
      </c>
      <c r="G63" s="5">
        <f t="shared" si="15"/>
        <v>478674</v>
      </c>
      <c r="H63" s="5">
        <f t="shared" si="15"/>
        <v>464118</v>
      </c>
      <c r="I63" s="5">
        <f t="shared" si="15"/>
        <v>456246</v>
      </c>
      <c r="J63" s="5">
        <f t="shared" si="15"/>
        <v>467386</v>
      </c>
      <c r="K63" s="5">
        <f t="shared" si="15"/>
        <v>460889</v>
      </c>
      <c r="L63" s="5">
        <f t="shared" si="16"/>
        <v>469787</v>
      </c>
      <c r="M63" s="5">
        <f t="shared" si="16"/>
        <v>445024</v>
      </c>
    </row>
    <row r="64" spans="5:13" ht="13.5" thickBot="1">
      <c r="E64" t="s">
        <v>16</v>
      </c>
      <c r="G64" s="6">
        <f t="shared" si="15"/>
        <v>31571</v>
      </c>
      <c r="H64" s="6">
        <f t="shared" si="15"/>
        <v>60072</v>
      </c>
      <c r="I64" s="6">
        <f t="shared" si="15"/>
        <v>53262</v>
      </c>
      <c r="J64" s="6">
        <f t="shared" si="15"/>
        <v>48675</v>
      </c>
      <c r="K64" s="6">
        <f t="shared" si="15"/>
        <v>49640</v>
      </c>
      <c r="L64" s="6">
        <f t="shared" si="16"/>
        <v>46974</v>
      </c>
      <c r="M64" s="6">
        <f t="shared" si="16"/>
        <v>49347</v>
      </c>
    </row>
    <row r="65" spans="1:13" ht="13.5" thickBot="1">
      <c r="A65" s="66"/>
      <c r="B65" s="66"/>
      <c r="C65" s="66"/>
      <c r="D65" s="66"/>
      <c r="E65" s="68" t="s">
        <v>27</v>
      </c>
      <c r="F65" s="67"/>
      <c r="G65" s="69">
        <f aca="true" t="shared" si="17" ref="G65:M65">SUM(G62:G64)</f>
        <v>566152</v>
      </c>
      <c r="H65" s="69">
        <f t="shared" si="17"/>
        <v>564999</v>
      </c>
      <c r="I65" s="69">
        <f t="shared" si="17"/>
        <v>550242</v>
      </c>
      <c r="J65" s="69">
        <f t="shared" si="17"/>
        <v>552730</v>
      </c>
      <c r="K65" s="69">
        <f t="shared" si="17"/>
        <v>546216</v>
      </c>
      <c r="L65" s="69">
        <f t="shared" si="17"/>
        <v>558594</v>
      </c>
      <c r="M65" s="69">
        <f t="shared" si="17"/>
        <v>532072</v>
      </c>
    </row>
    <row r="66" spans="7:13" ht="13.5" thickTop="1">
      <c r="G66" s="5"/>
      <c r="H66" s="5"/>
      <c r="I66" s="5"/>
      <c r="J66" s="5"/>
      <c r="K66" s="5"/>
      <c r="L66" s="5"/>
      <c r="M66" s="5"/>
    </row>
    <row r="67" spans="1:13" ht="13.5" thickBot="1">
      <c r="A67" s="1" t="s">
        <v>75</v>
      </c>
      <c r="G67" s="6">
        <f aca="true" t="shared" si="18" ref="G67:L67">SUM(G68:G71)</f>
        <v>883650</v>
      </c>
      <c r="H67" s="6">
        <f t="shared" si="18"/>
        <v>913913</v>
      </c>
      <c r="I67" s="6">
        <f t="shared" si="18"/>
        <v>919273</v>
      </c>
      <c r="J67" s="6">
        <f t="shared" si="18"/>
        <v>937984</v>
      </c>
      <c r="K67" s="6">
        <f t="shared" si="18"/>
        <v>948564</v>
      </c>
      <c r="L67" s="6">
        <f t="shared" si="18"/>
        <v>970645</v>
      </c>
      <c r="M67" s="6">
        <f>SUM(M68:M71)</f>
        <v>944760</v>
      </c>
    </row>
    <row r="68" spans="5:13" ht="12.75">
      <c r="E68" t="s">
        <v>76</v>
      </c>
      <c r="G68" s="5">
        <f>882046-1946</f>
        <v>880100</v>
      </c>
      <c r="H68" s="5">
        <f>914002-916</f>
        <v>913086</v>
      </c>
      <c r="I68" s="5">
        <f>925287-6014</f>
        <v>919273</v>
      </c>
      <c r="J68" s="5">
        <f>949686-6135</f>
        <v>943551</v>
      </c>
      <c r="K68" s="5">
        <f>948921-278-5635-7544</f>
        <v>935464</v>
      </c>
      <c r="L68" s="5">
        <v>971389</v>
      </c>
      <c r="M68" s="5">
        <v>944760</v>
      </c>
    </row>
    <row r="69" spans="5:13" ht="12.75">
      <c r="E69" t="s">
        <v>86</v>
      </c>
      <c r="G69" s="5"/>
      <c r="H69" s="5"/>
      <c r="I69" s="5"/>
      <c r="J69" s="5">
        <v>-5567</v>
      </c>
      <c r="K69" s="5"/>
      <c r="L69" s="5">
        <v>-9714</v>
      </c>
      <c r="M69" s="5"/>
    </row>
    <row r="70" spans="5:13" ht="12.75">
      <c r="E70" t="s">
        <v>77</v>
      </c>
      <c r="G70" s="5">
        <v>2700</v>
      </c>
      <c r="H70" s="5"/>
      <c r="I70" s="5"/>
      <c r="J70" s="5"/>
      <c r="K70" s="5">
        <f>1000+8100</f>
        <v>9100</v>
      </c>
      <c r="L70" s="5">
        <f>5300+3670</f>
        <v>8970</v>
      </c>
      <c r="M70" s="5"/>
    </row>
    <row r="71" spans="5:13" ht="12.75">
      <c r="E71" t="s">
        <v>78</v>
      </c>
      <c r="G71" s="5">
        <v>850</v>
      </c>
      <c r="H71" s="5">
        <v>827</v>
      </c>
      <c r="I71" s="5"/>
      <c r="J71" s="5"/>
      <c r="K71" s="5">
        <v>4000</v>
      </c>
      <c r="L71" s="5"/>
      <c r="M71" s="5"/>
    </row>
    <row r="72" spans="7:13" ht="12.75">
      <c r="G72" s="5"/>
      <c r="H72" s="5"/>
      <c r="I72" s="5"/>
      <c r="J72" s="5"/>
      <c r="K72" s="5"/>
      <c r="L72" s="5"/>
      <c r="M72" s="5"/>
    </row>
    <row r="73" spans="7:13" ht="12.75">
      <c r="G73" s="5"/>
      <c r="H73" s="5"/>
      <c r="I73" s="5"/>
      <c r="J73" s="5"/>
      <c r="K73" s="5"/>
      <c r="L73" s="5"/>
      <c r="M73" s="5"/>
    </row>
    <row r="74" spans="1:13" ht="12.75">
      <c r="A74" s="1" t="s">
        <v>85</v>
      </c>
      <c r="G74" s="5"/>
      <c r="H74" s="5"/>
      <c r="I74" s="5"/>
      <c r="J74" s="5"/>
      <c r="K74" s="5"/>
      <c r="L74" s="5"/>
      <c r="M74" s="5"/>
    </row>
    <row r="75" spans="7:13" ht="12.75">
      <c r="G75" s="5"/>
      <c r="H75" s="5"/>
      <c r="I75" s="5"/>
      <c r="J75" s="5"/>
      <c r="K75" s="5"/>
      <c r="L75" s="5"/>
      <c r="M75" s="5"/>
    </row>
    <row r="76" spans="5:13" ht="12.75">
      <c r="E76" t="s">
        <v>14</v>
      </c>
      <c r="G76" s="86">
        <f>ROUND(G62/G$67,3)</f>
        <v>0.063</v>
      </c>
      <c r="H76" s="86">
        <f aca="true" t="shared" si="19" ref="H76:M76">ROUND(H62/H$67,3)</f>
        <v>0.045</v>
      </c>
      <c r="I76" s="86">
        <f t="shared" si="19"/>
        <v>0.044</v>
      </c>
      <c r="J76" s="86">
        <f t="shared" si="19"/>
        <v>0.039</v>
      </c>
      <c r="K76" s="86">
        <f t="shared" si="19"/>
        <v>0.038</v>
      </c>
      <c r="L76" s="86">
        <f t="shared" si="19"/>
        <v>0.043</v>
      </c>
      <c r="M76" s="86">
        <f t="shared" si="19"/>
        <v>0.04</v>
      </c>
    </row>
    <row r="77" spans="5:13" ht="12.75">
      <c r="E77" t="s">
        <v>15</v>
      </c>
      <c r="G77" s="86">
        <f aca="true" t="shared" si="20" ref="G77:M79">ROUND(G63/G$67,3)</f>
        <v>0.542</v>
      </c>
      <c r="H77" s="86">
        <f t="shared" si="20"/>
        <v>0.508</v>
      </c>
      <c r="I77" s="86">
        <f t="shared" si="20"/>
        <v>0.496</v>
      </c>
      <c r="J77" s="86">
        <f t="shared" si="20"/>
        <v>0.498</v>
      </c>
      <c r="K77" s="86">
        <f t="shared" si="20"/>
        <v>0.486</v>
      </c>
      <c r="L77" s="86">
        <f t="shared" si="20"/>
        <v>0.484</v>
      </c>
      <c r="M77" s="86">
        <f t="shared" si="20"/>
        <v>0.471</v>
      </c>
    </row>
    <row r="78" spans="5:13" ht="12.75">
      <c r="E78" t="s">
        <v>16</v>
      </c>
      <c r="G78" s="86">
        <f t="shared" si="20"/>
        <v>0.036</v>
      </c>
      <c r="H78" s="86">
        <f t="shared" si="20"/>
        <v>0.066</v>
      </c>
      <c r="I78" s="86">
        <f t="shared" si="20"/>
        <v>0.058</v>
      </c>
      <c r="J78" s="86">
        <f t="shared" si="20"/>
        <v>0.052</v>
      </c>
      <c r="K78" s="86">
        <f t="shared" si="20"/>
        <v>0.052</v>
      </c>
      <c r="L78" s="86">
        <f t="shared" si="20"/>
        <v>0.048</v>
      </c>
      <c r="M78" s="86">
        <f t="shared" si="20"/>
        <v>0.052</v>
      </c>
    </row>
    <row r="79" spans="5:13" ht="12.75">
      <c r="E79" s="85" t="s">
        <v>27</v>
      </c>
      <c r="G79" s="86">
        <f t="shared" si="20"/>
        <v>0.641</v>
      </c>
      <c r="H79" s="86">
        <f t="shared" si="20"/>
        <v>0.618</v>
      </c>
      <c r="I79" s="86">
        <f t="shared" si="20"/>
        <v>0.599</v>
      </c>
      <c r="J79" s="86">
        <f t="shared" si="20"/>
        <v>0.589</v>
      </c>
      <c r="K79" s="86">
        <f t="shared" si="20"/>
        <v>0.576</v>
      </c>
      <c r="L79" s="86">
        <f t="shared" si="20"/>
        <v>0.575</v>
      </c>
      <c r="M79" s="86">
        <f t="shared" si="20"/>
        <v>0.563</v>
      </c>
    </row>
    <row r="80" spans="7:13" ht="12.75">
      <c r="G80" s="5"/>
      <c r="H80" s="5"/>
      <c r="I80" s="5"/>
      <c r="J80" s="5"/>
      <c r="K80" s="5"/>
      <c r="L80" s="5"/>
      <c r="M80" s="5"/>
    </row>
    <row r="81" spans="7:13" ht="12.75">
      <c r="G81" s="5"/>
      <c r="H81" s="5"/>
      <c r="I81" s="5"/>
      <c r="J81" s="5"/>
      <c r="K81" s="5"/>
      <c r="L81" s="5"/>
      <c r="M81" s="5"/>
    </row>
    <row r="82" spans="7:13" ht="12.75">
      <c r="G82" s="5"/>
      <c r="H82" s="5"/>
      <c r="I82" s="5"/>
      <c r="J82" s="5"/>
      <c r="K82" s="5"/>
      <c r="L82" s="5"/>
      <c r="M82" s="5"/>
    </row>
    <row r="83" spans="7:13" ht="12.75">
      <c r="G83" s="5"/>
      <c r="H83" s="5"/>
      <c r="I83" s="5"/>
      <c r="J83" s="5"/>
      <c r="K83" s="5"/>
      <c r="L83" s="5"/>
      <c r="M83" s="5"/>
    </row>
    <row r="84" spans="7:13" ht="12.75">
      <c r="G84" s="5"/>
      <c r="H84" s="5"/>
      <c r="I84" s="5"/>
      <c r="J84" s="5"/>
      <c r="K84" s="5"/>
      <c r="L84" s="5"/>
      <c r="M84" s="5"/>
    </row>
    <row r="85" spans="7:13" ht="12.75">
      <c r="G85" s="5"/>
      <c r="H85" s="5"/>
      <c r="I85" s="5"/>
      <c r="J85" s="5"/>
      <c r="K85" s="5"/>
      <c r="L85" s="5"/>
      <c r="M85" s="5"/>
    </row>
  </sheetData>
  <mergeCells count="3">
    <mergeCell ref="A8:E8"/>
    <mergeCell ref="A4:M4"/>
    <mergeCell ref="A5:M5"/>
  </mergeCells>
  <printOptions/>
  <pageMargins left="0.25" right="0.25" top="0.5" bottom="0.5" header="0.5" footer="0.5"/>
  <pageSetup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1"/>
  <sheetViews>
    <sheetView workbookViewId="0" topLeftCell="A10">
      <selection activeCell="A1" sqref="A1"/>
    </sheetView>
  </sheetViews>
  <sheetFormatPr defaultColWidth="9.140625" defaultRowHeight="12.75"/>
  <cols>
    <col min="1" max="1" width="45.7109375" style="0" customWidth="1"/>
    <col min="2" max="2" width="1.7109375" style="0" customWidth="1"/>
    <col min="3" max="11" width="11.7109375" style="0" customWidth="1"/>
  </cols>
  <sheetData>
    <row r="1" ht="12.75">
      <c r="A1" t="str">
        <f>+Summary!A1</f>
        <v>File:  O:\BOA\SHAREDTABLES\HISTORY\R&amp;D Comparisons\R&amp;D Type By DOI Goals.XLS</v>
      </c>
    </row>
    <row r="2" ht="12.75">
      <c r="A2" t="str">
        <f>+Summary!A2</f>
        <v>Date:  Revised 02/08/06</v>
      </c>
    </row>
    <row r="4" spans="1:11" ht="12.75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2.75">
      <c r="A5" s="90" t="s">
        <v>36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2.75">
      <c r="A6" s="7"/>
      <c r="B6" s="8"/>
      <c r="C6" s="91" t="s">
        <v>37</v>
      </c>
      <c r="D6" s="92"/>
      <c r="E6" s="91" t="s">
        <v>38</v>
      </c>
      <c r="F6" s="92"/>
      <c r="G6" s="91" t="s">
        <v>39</v>
      </c>
      <c r="H6" s="93"/>
      <c r="I6" s="9" t="s">
        <v>40</v>
      </c>
      <c r="J6" s="9" t="s">
        <v>41</v>
      </c>
      <c r="K6" s="10" t="s">
        <v>42</v>
      </c>
    </row>
    <row r="7" spans="1:11" ht="12.75">
      <c r="A7" s="11"/>
      <c r="B7" s="8"/>
      <c r="C7" s="12">
        <v>1.1</v>
      </c>
      <c r="D7" s="13">
        <v>1.2</v>
      </c>
      <c r="E7" s="12">
        <v>2.1</v>
      </c>
      <c r="F7" s="13">
        <v>2.2</v>
      </c>
      <c r="G7" s="12">
        <v>4.1</v>
      </c>
      <c r="H7" s="14">
        <v>4.2</v>
      </c>
      <c r="I7" s="12"/>
      <c r="J7" s="19"/>
      <c r="K7" s="15"/>
    </row>
    <row r="8" spans="1:11" ht="150" customHeight="1">
      <c r="A8" s="16" t="s">
        <v>52</v>
      </c>
      <c r="B8" s="8"/>
      <c r="C8" s="22" t="s">
        <v>44</v>
      </c>
      <c r="D8" s="18" t="s">
        <v>45</v>
      </c>
      <c r="E8" s="21" t="s">
        <v>46</v>
      </c>
      <c r="F8" s="21" t="s">
        <v>47</v>
      </c>
      <c r="G8" s="17" t="s">
        <v>48</v>
      </c>
      <c r="H8" s="23" t="s">
        <v>49</v>
      </c>
      <c r="I8" s="17" t="s">
        <v>50</v>
      </c>
      <c r="J8" s="17" t="s">
        <v>51</v>
      </c>
      <c r="K8" s="20"/>
    </row>
    <row r="9" spans="3:10" ht="12.75">
      <c r="C9" s="70"/>
      <c r="D9" s="70"/>
      <c r="E9" s="70"/>
      <c r="F9" s="70"/>
      <c r="G9" s="70"/>
      <c r="H9" s="70"/>
      <c r="I9" s="70"/>
      <c r="J9" s="70"/>
    </row>
    <row r="10" spans="1:12" ht="12.75">
      <c r="A10" s="1" t="s">
        <v>54</v>
      </c>
      <c r="B10" s="1"/>
      <c r="C10" s="71"/>
      <c r="D10" s="71"/>
      <c r="E10" s="71"/>
      <c r="F10" s="71"/>
      <c r="G10" s="71"/>
      <c r="H10" s="71"/>
      <c r="I10" s="71"/>
      <c r="J10" s="71"/>
      <c r="K10" s="27"/>
      <c r="L10" s="27"/>
    </row>
    <row r="11" spans="1:12" ht="12.75">
      <c r="A11" s="27" t="s">
        <v>14</v>
      </c>
      <c r="B11" s="27"/>
      <c r="C11" s="72"/>
      <c r="D11" s="72"/>
      <c r="E11" s="72"/>
      <c r="F11" s="72"/>
      <c r="G11" s="72"/>
      <c r="H11" s="72"/>
      <c r="I11" s="72"/>
      <c r="J11" s="72"/>
      <c r="K11" s="29">
        <f>SUM(C11:J11)</f>
        <v>0</v>
      </c>
      <c r="L11" s="27"/>
    </row>
    <row r="12" spans="1:12" ht="12.75">
      <c r="A12" s="27" t="s">
        <v>15</v>
      </c>
      <c r="B12" s="27"/>
      <c r="C12" s="72"/>
      <c r="D12" s="72"/>
      <c r="E12" s="72"/>
      <c r="F12" s="72"/>
      <c r="G12" s="72"/>
      <c r="H12" s="72">
        <v>22983</v>
      </c>
      <c r="I12" s="72"/>
      <c r="J12" s="72"/>
      <c r="K12" s="29">
        <f>SUM(C12:J12)</f>
        <v>22983</v>
      </c>
      <c r="L12" s="27"/>
    </row>
    <row r="13" spans="1:12" ht="13.5" thickBot="1">
      <c r="A13" s="27" t="s">
        <v>16</v>
      </c>
      <c r="B13" s="27"/>
      <c r="C13" s="73"/>
      <c r="D13" s="73"/>
      <c r="E13" s="73"/>
      <c r="F13" s="73"/>
      <c r="G13" s="73"/>
      <c r="H13" s="73">
        <v>20331</v>
      </c>
      <c r="I13" s="73"/>
      <c r="J13" s="73"/>
      <c r="K13" s="30">
        <f>SUM(C13:J13)</f>
        <v>20331</v>
      </c>
      <c r="L13" s="27"/>
    </row>
    <row r="14" spans="1:12" ht="12.75">
      <c r="A14" s="31" t="s">
        <v>42</v>
      </c>
      <c r="B14" s="31"/>
      <c r="C14" s="72">
        <f>SUM(C11:C13)</f>
        <v>0</v>
      </c>
      <c r="D14" s="72">
        <f aca="true" t="shared" si="0" ref="D14:K14">SUM(D11:D13)</f>
        <v>0</v>
      </c>
      <c r="E14" s="72">
        <f t="shared" si="0"/>
        <v>0</v>
      </c>
      <c r="F14" s="72">
        <f t="shared" si="0"/>
        <v>0</v>
      </c>
      <c r="G14" s="72">
        <f t="shared" si="0"/>
        <v>0</v>
      </c>
      <c r="H14" s="72">
        <f t="shared" si="0"/>
        <v>43314</v>
      </c>
      <c r="I14" s="72">
        <f t="shared" si="0"/>
        <v>0</v>
      </c>
      <c r="J14" s="72">
        <f t="shared" si="0"/>
        <v>0</v>
      </c>
      <c r="K14" s="29">
        <f t="shared" si="0"/>
        <v>43314</v>
      </c>
      <c r="L14" s="27"/>
    </row>
    <row r="15" spans="1:12" ht="13.5" thickBot="1">
      <c r="A15" s="32"/>
      <c r="B15" s="33"/>
      <c r="C15" s="74"/>
      <c r="D15" s="74"/>
      <c r="E15" s="74"/>
      <c r="F15" s="74"/>
      <c r="G15" s="74"/>
      <c r="H15" s="74"/>
      <c r="I15" s="74"/>
      <c r="J15" s="74"/>
      <c r="K15" s="33"/>
      <c r="L15" s="33"/>
    </row>
    <row r="16" spans="1:12" ht="13.5" thickTop="1">
      <c r="A16" s="27"/>
      <c r="B16" s="29"/>
      <c r="C16" s="72"/>
      <c r="D16" s="72"/>
      <c r="E16" s="72"/>
      <c r="F16" s="72"/>
      <c r="G16" s="72"/>
      <c r="H16" s="72"/>
      <c r="I16" s="72"/>
      <c r="J16" s="72"/>
      <c r="K16" s="29"/>
      <c r="L16" s="29"/>
    </row>
    <row r="17" spans="1:12" ht="12.75">
      <c r="A17" s="1" t="s">
        <v>55</v>
      </c>
      <c r="B17" s="29"/>
      <c r="C17" s="72"/>
      <c r="D17" s="72"/>
      <c r="E17" s="72"/>
      <c r="F17" s="72"/>
      <c r="G17" s="72"/>
      <c r="H17" s="72"/>
      <c r="I17" s="72"/>
      <c r="J17" s="72"/>
      <c r="K17" s="29"/>
      <c r="L17" s="29"/>
    </row>
    <row r="18" spans="1:12" ht="12.75">
      <c r="A18" s="27" t="s">
        <v>14</v>
      </c>
      <c r="B18" s="29"/>
      <c r="C18" s="72"/>
      <c r="D18" s="72"/>
      <c r="E18" s="72">
        <v>4746</v>
      </c>
      <c r="F18" s="72">
        <v>10898</v>
      </c>
      <c r="G18" s="72">
        <v>13846</v>
      </c>
      <c r="H18" s="72">
        <v>13570</v>
      </c>
      <c r="I18" s="72"/>
      <c r="J18" s="72"/>
      <c r="K18" s="29">
        <f>SUM(C18:J18)</f>
        <v>43060</v>
      </c>
      <c r="L18" s="29"/>
    </row>
    <row r="19" spans="1:12" ht="12.75">
      <c r="A19" s="27" t="s">
        <v>15</v>
      </c>
      <c r="B19" s="29"/>
      <c r="C19" s="72"/>
      <c r="D19" s="72"/>
      <c r="E19" s="72">
        <v>18984</v>
      </c>
      <c r="F19" s="72">
        <v>43593</v>
      </c>
      <c r="G19" s="72">
        <v>58880</v>
      </c>
      <c r="H19" s="72">
        <v>60804</v>
      </c>
      <c r="I19" s="72"/>
      <c r="J19" s="72"/>
      <c r="K19" s="29">
        <f>SUM(C19:J19)</f>
        <v>182261</v>
      </c>
      <c r="L19" s="29"/>
    </row>
    <row r="20" spans="1:12" ht="13.5" thickBot="1">
      <c r="A20" s="27" t="s">
        <v>16</v>
      </c>
      <c r="B20" s="29"/>
      <c r="C20" s="73"/>
      <c r="D20" s="73"/>
      <c r="E20" s="73">
        <v>0</v>
      </c>
      <c r="F20" s="73">
        <v>0</v>
      </c>
      <c r="G20" s="73">
        <v>0</v>
      </c>
      <c r="H20" s="73">
        <v>0</v>
      </c>
      <c r="I20" s="73"/>
      <c r="J20" s="73"/>
      <c r="K20" s="30">
        <f>SUM(C20:J20)</f>
        <v>0</v>
      </c>
      <c r="L20" s="27"/>
    </row>
    <row r="21" spans="1:12" ht="12.75">
      <c r="A21" s="31" t="s">
        <v>42</v>
      </c>
      <c r="B21" s="34"/>
      <c r="C21" s="72">
        <f aca="true" t="shared" si="1" ref="C21:K21">SUM(C18:C20)</f>
        <v>0</v>
      </c>
      <c r="D21" s="72">
        <f t="shared" si="1"/>
        <v>0</v>
      </c>
      <c r="E21" s="72">
        <f t="shared" si="1"/>
        <v>23730</v>
      </c>
      <c r="F21" s="72">
        <f t="shared" si="1"/>
        <v>54491</v>
      </c>
      <c r="G21" s="72">
        <f t="shared" si="1"/>
        <v>72726</v>
      </c>
      <c r="H21" s="72">
        <f t="shared" si="1"/>
        <v>74374</v>
      </c>
      <c r="I21" s="72">
        <f t="shared" si="1"/>
        <v>0</v>
      </c>
      <c r="J21" s="72">
        <f t="shared" si="1"/>
        <v>0</v>
      </c>
      <c r="K21" s="29">
        <f t="shared" si="1"/>
        <v>225321</v>
      </c>
      <c r="L21" s="27"/>
    </row>
    <row r="22" spans="1:12" ht="13.5" thickBot="1">
      <c r="A22" s="32"/>
      <c r="B22" s="33"/>
      <c r="C22" s="74"/>
      <c r="D22" s="74"/>
      <c r="E22" s="74"/>
      <c r="F22" s="74"/>
      <c r="G22" s="74"/>
      <c r="H22" s="74"/>
      <c r="I22" s="74"/>
      <c r="J22" s="74"/>
      <c r="K22" s="33"/>
      <c r="L22" s="33"/>
    </row>
    <row r="23" spans="1:12" ht="13.5" thickTop="1">
      <c r="A23" s="27"/>
      <c r="B23" s="29"/>
      <c r="C23" s="72"/>
      <c r="D23" s="72"/>
      <c r="E23" s="72"/>
      <c r="F23" s="72"/>
      <c r="G23" s="72"/>
      <c r="H23" s="72"/>
      <c r="I23" s="72"/>
      <c r="J23" s="72"/>
      <c r="K23" s="29"/>
      <c r="L23" s="29"/>
    </row>
    <row r="24" spans="1:12" ht="12.75">
      <c r="A24" s="1" t="s">
        <v>56</v>
      </c>
      <c r="B24" s="29"/>
      <c r="C24" s="72"/>
      <c r="D24" s="72"/>
      <c r="E24" s="72"/>
      <c r="F24" s="72"/>
      <c r="G24" s="72"/>
      <c r="H24" s="72"/>
      <c r="I24" s="72"/>
      <c r="J24" s="72"/>
      <c r="K24" s="29"/>
      <c r="L24" s="29"/>
    </row>
    <row r="25" spans="1:12" ht="12.75">
      <c r="A25" s="27" t="s">
        <v>14</v>
      </c>
      <c r="B25" s="29"/>
      <c r="C25" s="72"/>
      <c r="D25" s="72"/>
      <c r="E25" s="72"/>
      <c r="F25" s="72"/>
      <c r="G25" s="72"/>
      <c r="H25" s="72">
        <v>0</v>
      </c>
      <c r="I25" s="72"/>
      <c r="J25" s="72"/>
      <c r="K25" s="29">
        <f>SUM(C25:J25)</f>
        <v>0</v>
      </c>
      <c r="L25" s="29"/>
    </row>
    <row r="26" spans="1:12" ht="12.75">
      <c r="A26" s="27" t="s">
        <v>15</v>
      </c>
      <c r="B26" s="29"/>
      <c r="C26" s="72"/>
      <c r="D26" s="72"/>
      <c r="E26" s="72"/>
      <c r="F26" s="72"/>
      <c r="G26" s="72"/>
      <c r="H26" s="72">
        <v>136947</v>
      </c>
      <c r="I26" s="72"/>
      <c r="J26" s="72"/>
      <c r="K26" s="29">
        <f>SUM(C26:J26)</f>
        <v>136947</v>
      </c>
      <c r="L26" s="29"/>
    </row>
    <row r="27" spans="1:12" ht="13.5" thickBot="1">
      <c r="A27" s="27" t="s">
        <v>16</v>
      </c>
      <c r="B27" s="29"/>
      <c r="C27" s="73"/>
      <c r="D27" s="73"/>
      <c r="E27" s="73"/>
      <c r="F27" s="73"/>
      <c r="G27" s="73"/>
      <c r="H27" s="73">
        <v>0</v>
      </c>
      <c r="I27" s="73"/>
      <c r="J27" s="73"/>
      <c r="K27" s="30">
        <f>SUM(C27:J27)</f>
        <v>0</v>
      </c>
      <c r="L27" s="27"/>
    </row>
    <row r="28" spans="1:12" ht="12.75">
      <c r="A28" s="31" t="s">
        <v>42</v>
      </c>
      <c r="B28" s="34"/>
      <c r="C28" s="72">
        <f aca="true" t="shared" si="2" ref="C28:K28">SUM(C25:C27)</f>
        <v>0</v>
      </c>
      <c r="D28" s="72">
        <f t="shared" si="2"/>
        <v>0</v>
      </c>
      <c r="E28" s="72">
        <f t="shared" si="2"/>
        <v>0</v>
      </c>
      <c r="F28" s="72">
        <f t="shared" si="2"/>
        <v>0</v>
      </c>
      <c r="G28" s="72">
        <f t="shared" si="2"/>
        <v>0</v>
      </c>
      <c r="H28" s="72">
        <f t="shared" si="2"/>
        <v>136947</v>
      </c>
      <c r="I28" s="72">
        <f t="shared" si="2"/>
        <v>0</v>
      </c>
      <c r="J28" s="72">
        <f t="shared" si="2"/>
        <v>0</v>
      </c>
      <c r="K28" s="29">
        <f t="shared" si="2"/>
        <v>136947</v>
      </c>
      <c r="L28" s="27"/>
    </row>
    <row r="29" spans="1:12" ht="13.5" thickBot="1">
      <c r="A29" s="32"/>
      <c r="B29" s="33"/>
      <c r="C29" s="74"/>
      <c r="D29" s="74"/>
      <c r="E29" s="74"/>
      <c r="F29" s="74"/>
      <c r="G29" s="74"/>
      <c r="H29" s="74"/>
      <c r="I29" s="74"/>
      <c r="J29" s="74"/>
      <c r="K29" s="33"/>
      <c r="L29" s="33"/>
    </row>
    <row r="30" spans="1:12" ht="13.5" thickTop="1">
      <c r="A30" s="27"/>
      <c r="B30" s="29"/>
      <c r="C30" s="72"/>
      <c r="D30" s="72"/>
      <c r="E30" s="72"/>
      <c r="F30" s="72"/>
      <c r="G30" s="72"/>
      <c r="H30" s="72"/>
      <c r="I30" s="72"/>
      <c r="J30" s="72"/>
      <c r="K30" s="29"/>
      <c r="L30" s="29"/>
    </row>
    <row r="31" spans="1:12" ht="12.75">
      <c r="A31" s="1" t="s">
        <v>57</v>
      </c>
      <c r="B31" s="29"/>
      <c r="C31" s="72"/>
      <c r="D31" s="72"/>
      <c r="E31" s="72"/>
      <c r="F31" s="72"/>
      <c r="G31" s="72"/>
      <c r="H31" s="72"/>
      <c r="I31" s="72"/>
      <c r="J31" s="72"/>
      <c r="K31" s="29"/>
      <c r="L31" s="29"/>
    </row>
    <row r="32" spans="1:12" ht="12.75">
      <c r="A32" s="27" t="s">
        <v>14</v>
      </c>
      <c r="B32" s="29"/>
      <c r="C32" s="72">
        <f>+C76</f>
        <v>3135</v>
      </c>
      <c r="D32" s="72">
        <f>1126+D76</f>
        <v>8295</v>
      </c>
      <c r="E32" s="72"/>
      <c r="F32" s="72"/>
      <c r="G32" s="72"/>
      <c r="H32" s="72">
        <v>1417</v>
      </c>
      <c r="I32" s="72"/>
      <c r="J32" s="72"/>
      <c r="K32" s="29">
        <f>SUM(C32:J32)</f>
        <v>12847</v>
      </c>
      <c r="L32" s="29"/>
    </row>
    <row r="33" spans="1:12" ht="12.75">
      <c r="A33" s="27" t="s">
        <v>15</v>
      </c>
      <c r="B33" s="29"/>
      <c r="C33" s="72">
        <f>+C77</f>
        <v>33302</v>
      </c>
      <c r="D33" s="72">
        <f>11965+D77</f>
        <v>88133</v>
      </c>
      <c r="E33" s="72"/>
      <c r="F33" s="72"/>
      <c r="G33" s="72"/>
      <c r="H33" s="72">
        <v>15048</v>
      </c>
      <c r="I33" s="72"/>
      <c r="J33" s="72"/>
      <c r="K33" s="29">
        <f>SUM(C33:J33)</f>
        <v>136483</v>
      </c>
      <c r="L33" s="29"/>
    </row>
    <row r="34" spans="1:12" ht="13.5" thickBot="1">
      <c r="A34" s="27" t="s">
        <v>16</v>
      </c>
      <c r="B34" s="29"/>
      <c r="C34" s="73">
        <f>+C78</f>
        <v>2742</v>
      </c>
      <c r="D34" s="73">
        <f>986+D78</f>
        <v>7259</v>
      </c>
      <c r="E34" s="73"/>
      <c r="F34" s="73"/>
      <c r="G34" s="73"/>
      <c r="H34" s="73">
        <v>1239</v>
      </c>
      <c r="I34" s="73"/>
      <c r="J34" s="73"/>
      <c r="K34" s="30">
        <f>SUM(C34:J34)</f>
        <v>11240</v>
      </c>
      <c r="L34" s="27"/>
    </row>
    <row r="35" spans="1:12" ht="12.75">
      <c r="A35" s="31" t="s">
        <v>42</v>
      </c>
      <c r="B35" s="34"/>
      <c r="C35" s="72">
        <f aca="true" t="shared" si="3" ref="C35:K35">SUM(C32:C34)</f>
        <v>39179</v>
      </c>
      <c r="D35" s="72">
        <f t="shared" si="3"/>
        <v>103687</v>
      </c>
      <c r="E35" s="72">
        <f t="shared" si="3"/>
        <v>0</v>
      </c>
      <c r="F35" s="72">
        <f t="shared" si="3"/>
        <v>0</v>
      </c>
      <c r="G35" s="72">
        <f t="shared" si="3"/>
        <v>0</v>
      </c>
      <c r="H35" s="72">
        <f t="shared" si="3"/>
        <v>17704</v>
      </c>
      <c r="I35" s="72">
        <f t="shared" si="3"/>
        <v>0</v>
      </c>
      <c r="J35" s="72">
        <f t="shared" si="3"/>
        <v>0</v>
      </c>
      <c r="K35" s="29">
        <f t="shared" si="3"/>
        <v>160570</v>
      </c>
      <c r="L35" s="27"/>
    </row>
    <row r="36" spans="1:12" ht="13.5" thickBot="1">
      <c r="A36" s="32"/>
      <c r="B36" s="33"/>
      <c r="C36" s="74"/>
      <c r="D36" s="74"/>
      <c r="E36" s="74"/>
      <c r="F36" s="74"/>
      <c r="G36" s="74"/>
      <c r="H36" s="74"/>
      <c r="I36" s="74"/>
      <c r="J36" s="74"/>
      <c r="K36" s="33"/>
      <c r="L36" s="33"/>
    </row>
    <row r="37" spans="1:12" ht="13.5" thickTop="1">
      <c r="A37" s="35"/>
      <c r="B37" s="29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12.75">
      <c r="A38" s="1" t="s">
        <v>58</v>
      </c>
      <c r="B38" s="29"/>
      <c r="C38" s="72"/>
      <c r="D38" s="72"/>
      <c r="E38" s="72"/>
      <c r="F38" s="72"/>
      <c r="G38" s="72"/>
      <c r="H38" s="72"/>
      <c r="I38" s="72"/>
      <c r="J38" s="72"/>
      <c r="K38" s="29"/>
      <c r="L38" s="29"/>
    </row>
    <row r="39" spans="1:12" ht="12.75">
      <c r="A39" s="27" t="s">
        <v>14</v>
      </c>
      <c r="B39" s="29"/>
      <c r="C39" s="72"/>
      <c r="D39" s="72"/>
      <c r="E39" s="72"/>
      <c r="F39" s="72"/>
      <c r="G39" s="72"/>
      <c r="H39" s="72"/>
      <c r="I39" s="72"/>
      <c r="J39" s="72"/>
      <c r="K39" s="29">
        <f>SUM(C39:J39)</f>
        <v>0</v>
      </c>
      <c r="L39" s="29"/>
    </row>
    <row r="40" spans="1:12" ht="12.75">
      <c r="A40" s="27" t="s">
        <v>15</v>
      </c>
      <c r="B40" s="29"/>
      <c r="C40" s="72"/>
      <c r="D40" s="72"/>
      <c r="E40" s="72"/>
      <c r="F40" s="72"/>
      <c r="G40" s="72"/>
      <c r="H40" s="72"/>
      <c r="I40" s="72"/>
      <c r="J40" s="72"/>
      <c r="K40" s="29">
        <f>SUM(C40:J40)</f>
        <v>0</v>
      </c>
      <c r="L40" s="29"/>
    </row>
    <row r="41" spans="1:12" ht="13.5" thickBot="1">
      <c r="A41" s="27" t="s">
        <v>16</v>
      </c>
      <c r="B41" s="29"/>
      <c r="C41" s="73"/>
      <c r="D41" s="73"/>
      <c r="E41" s="73"/>
      <c r="F41" s="73"/>
      <c r="G41" s="73"/>
      <c r="H41" s="73"/>
      <c r="I41" s="73"/>
      <c r="J41" s="73"/>
      <c r="K41" s="30">
        <f>SUM(C41:J41)</f>
        <v>0</v>
      </c>
      <c r="L41" s="27"/>
    </row>
    <row r="42" spans="1:12" ht="12.75">
      <c r="A42" s="31" t="s">
        <v>42</v>
      </c>
      <c r="B42" s="34"/>
      <c r="C42" s="72">
        <f aca="true" t="shared" si="4" ref="C42:K42">SUM(C39:C41)</f>
        <v>0</v>
      </c>
      <c r="D42" s="72">
        <f t="shared" si="4"/>
        <v>0</v>
      </c>
      <c r="E42" s="72">
        <f t="shared" si="4"/>
        <v>0</v>
      </c>
      <c r="F42" s="72">
        <f t="shared" si="4"/>
        <v>0</v>
      </c>
      <c r="G42" s="72">
        <f t="shared" si="4"/>
        <v>0</v>
      </c>
      <c r="H42" s="72">
        <f t="shared" si="4"/>
        <v>0</v>
      </c>
      <c r="I42" s="72">
        <f t="shared" si="4"/>
        <v>0</v>
      </c>
      <c r="J42" s="72">
        <f t="shared" si="4"/>
        <v>0</v>
      </c>
      <c r="K42" s="29">
        <f t="shared" si="4"/>
        <v>0</v>
      </c>
      <c r="L42" s="27"/>
    </row>
    <row r="43" spans="1:12" ht="13.5" thickBot="1">
      <c r="A43" s="32"/>
      <c r="B43" s="32"/>
      <c r="C43" s="75"/>
      <c r="D43" s="75"/>
      <c r="E43" s="75"/>
      <c r="F43" s="75"/>
      <c r="G43" s="75"/>
      <c r="H43" s="75"/>
      <c r="I43" s="75"/>
      <c r="J43" s="75"/>
      <c r="K43" s="36"/>
      <c r="L43" s="32"/>
    </row>
    <row r="44" spans="1:12" ht="13.5" thickTop="1">
      <c r="A44" s="27"/>
      <c r="B44" s="35"/>
      <c r="C44" s="72"/>
      <c r="D44" s="72"/>
      <c r="E44" s="72"/>
      <c r="F44" s="72"/>
      <c r="G44" s="72"/>
      <c r="H44" s="72"/>
      <c r="I44" s="72"/>
      <c r="J44" s="72"/>
      <c r="K44" s="37"/>
      <c r="L44" s="35"/>
    </row>
    <row r="45" spans="1:12" ht="12.75">
      <c r="A45" s="1" t="s">
        <v>59</v>
      </c>
      <c r="B45" s="27"/>
      <c r="C45" s="72"/>
      <c r="D45" s="72"/>
      <c r="E45" s="72"/>
      <c r="F45" s="72"/>
      <c r="G45" s="72"/>
      <c r="H45" s="72"/>
      <c r="I45" s="72"/>
      <c r="J45" s="72"/>
      <c r="K45" s="29"/>
      <c r="L45" s="27"/>
    </row>
    <row r="46" spans="1:12" ht="12.75">
      <c r="A46" s="27" t="s">
        <v>14</v>
      </c>
      <c r="B46" s="29"/>
      <c r="C46" s="72"/>
      <c r="D46" s="72"/>
      <c r="E46" s="72"/>
      <c r="F46" s="72"/>
      <c r="G46" s="72"/>
      <c r="H46" s="72"/>
      <c r="I46" s="72"/>
      <c r="J46" s="72"/>
      <c r="K46" s="29">
        <f>SUM(C46:J46)</f>
        <v>0</v>
      </c>
      <c r="L46" s="29"/>
    </row>
    <row r="47" spans="1:12" ht="12.75">
      <c r="A47" s="27" t="s">
        <v>15</v>
      </c>
      <c r="B47" s="29"/>
      <c r="C47" s="72"/>
      <c r="D47" s="72"/>
      <c r="E47" s="72"/>
      <c r="F47" s="72"/>
      <c r="G47" s="72"/>
      <c r="H47" s="72"/>
      <c r="I47" s="72"/>
      <c r="J47" s="72"/>
      <c r="K47" s="29">
        <f>SUM(C47:J47)</f>
        <v>0</v>
      </c>
      <c r="L47" s="29"/>
    </row>
    <row r="48" spans="1:12" ht="13.5" thickBot="1">
      <c r="A48" s="27" t="s">
        <v>16</v>
      </c>
      <c r="B48" s="29"/>
      <c r="C48" s="73"/>
      <c r="D48" s="73"/>
      <c r="E48" s="73"/>
      <c r="F48" s="73"/>
      <c r="G48" s="73"/>
      <c r="H48" s="73"/>
      <c r="I48" s="73"/>
      <c r="J48" s="73"/>
      <c r="K48" s="30">
        <f>SUM(C48:J48)</f>
        <v>0</v>
      </c>
      <c r="L48" s="27"/>
    </row>
    <row r="49" spans="1:12" ht="12.75">
      <c r="A49" s="31" t="s">
        <v>42</v>
      </c>
      <c r="B49" s="34"/>
      <c r="C49" s="72">
        <f aca="true" t="shared" si="5" ref="C49:K49">SUM(C46:C48)</f>
        <v>0</v>
      </c>
      <c r="D49" s="72">
        <f t="shared" si="5"/>
        <v>0</v>
      </c>
      <c r="E49" s="72">
        <f t="shared" si="5"/>
        <v>0</v>
      </c>
      <c r="F49" s="72">
        <f t="shared" si="5"/>
        <v>0</v>
      </c>
      <c r="G49" s="72">
        <f t="shared" si="5"/>
        <v>0</v>
      </c>
      <c r="H49" s="72">
        <f t="shared" si="5"/>
        <v>0</v>
      </c>
      <c r="I49" s="72">
        <f t="shared" si="5"/>
        <v>0</v>
      </c>
      <c r="J49" s="72">
        <f t="shared" si="5"/>
        <v>0</v>
      </c>
      <c r="K49" s="29">
        <f t="shared" si="5"/>
        <v>0</v>
      </c>
      <c r="L49" s="27"/>
    </row>
    <row r="50" spans="1:12" ht="13.5" thickBot="1">
      <c r="A50" s="32"/>
      <c r="B50" s="33"/>
      <c r="C50" s="74"/>
      <c r="D50" s="74"/>
      <c r="E50" s="74"/>
      <c r="F50" s="74"/>
      <c r="G50" s="74"/>
      <c r="H50" s="74"/>
      <c r="I50" s="74"/>
      <c r="J50" s="74"/>
      <c r="K50" s="33"/>
      <c r="L50" s="33"/>
    </row>
    <row r="51" spans="1:12" ht="13.5" thickTop="1">
      <c r="A51" s="27"/>
      <c r="B51" s="29"/>
      <c r="C51" s="72"/>
      <c r="D51" s="72"/>
      <c r="E51" s="72"/>
      <c r="F51" s="72"/>
      <c r="G51" s="72"/>
      <c r="H51" s="72"/>
      <c r="I51" s="72"/>
      <c r="J51" s="72"/>
      <c r="K51" s="29"/>
      <c r="L51" s="29"/>
    </row>
    <row r="52" spans="1:12" ht="12.75">
      <c r="A52" s="1" t="s">
        <v>60</v>
      </c>
      <c r="B52" s="29"/>
      <c r="C52" s="72"/>
      <c r="D52" s="72"/>
      <c r="E52" s="72"/>
      <c r="F52" s="72"/>
      <c r="G52" s="72"/>
      <c r="H52" s="72"/>
      <c r="I52" s="72"/>
      <c r="J52" s="72"/>
      <c r="K52" s="29"/>
      <c r="L52" s="29"/>
    </row>
    <row r="53" spans="1:12" ht="12.75">
      <c r="A53" s="27" t="s">
        <v>14</v>
      </c>
      <c r="B53" s="29"/>
      <c r="C53" s="72"/>
      <c r="D53" s="72"/>
      <c r="E53" s="72"/>
      <c r="F53" s="72"/>
      <c r="G53" s="72"/>
      <c r="H53" s="72"/>
      <c r="I53" s="72"/>
      <c r="J53" s="72"/>
      <c r="K53" s="29">
        <f>SUM(C53:J53)</f>
        <v>0</v>
      </c>
      <c r="L53" s="29"/>
    </row>
    <row r="54" spans="1:12" ht="12.75">
      <c r="A54" s="27" t="s">
        <v>15</v>
      </c>
      <c r="B54" s="29"/>
      <c r="C54" s="72"/>
      <c r="D54" s="72"/>
      <c r="E54" s="72"/>
      <c r="F54" s="72"/>
      <c r="G54" s="72"/>
      <c r="H54" s="72"/>
      <c r="I54" s="72"/>
      <c r="J54" s="72"/>
      <c r="K54" s="29">
        <f>SUM(C54:J54)</f>
        <v>0</v>
      </c>
      <c r="L54" s="29"/>
    </row>
    <row r="55" spans="1:12" ht="13.5" thickBot="1">
      <c r="A55" s="27" t="s">
        <v>16</v>
      </c>
      <c r="B55" s="29"/>
      <c r="C55" s="73"/>
      <c r="D55" s="73"/>
      <c r="E55" s="73"/>
      <c r="F55" s="73"/>
      <c r="G55" s="73"/>
      <c r="H55" s="73"/>
      <c r="I55" s="73"/>
      <c r="J55" s="73"/>
      <c r="K55" s="30">
        <f>SUM(C55:J55)</f>
        <v>0</v>
      </c>
      <c r="L55" s="27"/>
    </row>
    <row r="56" spans="1:12" ht="12.75">
      <c r="A56" s="31" t="s">
        <v>42</v>
      </c>
      <c r="B56" s="34"/>
      <c r="C56" s="72">
        <f aca="true" t="shared" si="6" ref="C56:K56">SUM(C53:C55)</f>
        <v>0</v>
      </c>
      <c r="D56" s="72">
        <f t="shared" si="6"/>
        <v>0</v>
      </c>
      <c r="E56" s="72">
        <f t="shared" si="6"/>
        <v>0</v>
      </c>
      <c r="F56" s="72">
        <f t="shared" si="6"/>
        <v>0</v>
      </c>
      <c r="G56" s="72">
        <f t="shared" si="6"/>
        <v>0</v>
      </c>
      <c r="H56" s="72">
        <f t="shared" si="6"/>
        <v>0</v>
      </c>
      <c r="I56" s="72">
        <f t="shared" si="6"/>
        <v>0</v>
      </c>
      <c r="J56" s="72">
        <f t="shared" si="6"/>
        <v>0</v>
      </c>
      <c r="K56" s="29">
        <f t="shared" si="6"/>
        <v>0</v>
      </c>
      <c r="L56" s="27"/>
    </row>
    <row r="57" spans="1:12" ht="13.5" thickBot="1">
      <c r="A57" s="38"/>
      <c r="B57" s="39"/>
      <c r="C57" s="76"/>
      <c r="D57" s="76"/>
      <c r="E57" s="76"/>
      <c r="F57" s="76"/>
      <c r="G57" s="76"/>
      <c r="H57" s="76"/>
      <c r="I57" s="76"/>
      <c r="J57" s="76"/>
      <c r="K57" s="39"/>
      <c r="L57" s="39"/>
    </row>
    <row r="58" spans="1:12" ht="12.75">
      <c r="A58" s="27"/>
      <c r="B58" s="29"/>
      <c r="C58" s="72"/>
      <c r="D58" s="72"/>
      <c r="E58" s="72"/>
      <c r="F58" s="72"/>
      <c r="G58" s="72"/>
      <c r="H58" s="72"/>
      <c r="I58" s="72"/>
      <c r="J58" s="72"/>
      <c r="K58" s="29"/>
      <c r="L58" s="29"/>
    </row>
    <row r="59" spans="1:12" ht="12.75">
      <c r="A59" s="1" t="s">
        <v>61</v>
      </c>
      <c r="B59" s="40"/>
      <c r="C59" s="72"/>
      <c r="D59" s="72"/>
      <c r="E59" s="72"/>
      <c r="F59" s="72"/>
      <c r="G59" s="72"/>
      <c r="H59" s="72"/>
      <c r="I59" s="72"/>
      <c r="J59" s="72"/>
      <c r="K59" s="29"/>
      <c r="L59" s="27"/>
    </row>
    <row r="60" spans="1:12" ht="12.75">
      <c r="A60" s="27"/>
      <c r="B60" s="27"/>
      <c r="C60" s="72"/>
      <c r="D60" s="72"/>
      <c r="E60" s="72"/>
      <c r="F60" s="72"/>
      <c r="G60" s="72"/>
      <c r="H60" s="72"/>
      <c r="I60" s="72"/>
      <c r="J60" s="72"/>
      <c r="K60" s="29"/>
      <c r="L60" s="27"/>
    </row>
    <row r="61" spans="1:12" ht="12.75">
      <c r="A61" s="27" t="s">
        <v>14</v>
      </c>
      <c r="B61" s="27"/>
      <c r="C61" s="72">
        <f>SUM(C11,C18,C25,C32,C39,C46,C53)</f>
        <v>3135</v>
      </c>
      <c r="D61" s="72">
        <f aca="true" t="shared" si="7" ref="D61:K61">SUM(D11,D18,D25,D32,D39,D46,D53)</f>
        <v>8295</v>
      </c>
      <c r="E61" s="72">
        <f t="shared" si="7"/>
        <v>4746</v>
      </c>
      <c r="F61" s="72">
        <f t="shared" si="7"/>
        <v>10898</v>
      </c>
      <c r="G61" s="72">
        <f t="shared" si="7"/>
        <v>13846</v>
      </c>
      <c r="H61" s="72">
        <f t="shared" si="7"/>
        <v>14987</v>
      </c>
      <c r="I61" s="72">
        <f t="shared" si="7"/>
        <v>0</v>
      </c>
      <c r="J61" s="72">
        <f t="shared" si="7"/>
        <v>0</v>
      </c>
      <c r="K61" s="29">
        <f t="shared" si="7"/>
        <v>55907</v>
      </c>
      <c r="L61" s="27"/>
    </row>
    <row r="62" spans="1:12" ht="12.75">
      <c r="A62" s="27" t="s">
        <v>15</v>
      </c>
      <c r="B62" s="27"/>
      <c r="C62" s="72">
        <f aca="true" t="shared" si="8" ref="C62:K63">SUM(C12,C19,C26,C33,C40,C47,C54)</f>
        <v>33302</v>
      </c>
      <c r="D62" s="72">
        <f t="shared" si="8"/>
        <v>88133</v>
      </c>
      <c r="E62" s="72">
        <f t="shared" si="8"/>
        <v>18984</v>
      </c>
      <c r="F62" s="72">
        <f t="shared" si="8"/>
        <v>43593</v>
      </c>
      <c r="G62" s="72">
        <f t="shared" si="8"/>
        <v>58880</v>
      </c>
      <c r="H62" s="72">
        <f t="shared" si="8"/>
        <v>235782</v>
      </c>
      <c r="I62" s="72">
        <f t="shared" si="8"/>
        <v>0</v>
      </c>
      <c r="J62" s="72">
        <f t="shared" si="8"/>
        <v>0</v>
      </c>
      <c r="K62" s="29">
        <f t="shared" si="8"/>
        <v>478674</v>
      </c>
      <c r="L62" s="27"/>
    </row>
    <row r="63" spans="1:12" ht="13.5" thickBot="1">
      <c r="A63" s="27" t="s">
        <v>16</v>
      </c>
      <c r="B63" s="27"/>
      <c r="C63" s="73">
        <f t="shared" si="8"/>
        <v>2742</v>
      </c>
      <c r="D63" s="73">
        <f t="shared" si="8"/>
        <v>7259</v>
      </c>
      <c r="E63" s="73">
        <f t="shared" si="8"/>
        <v>0</v>
      </c>
      <c r="F63" s="73">
        <f t="shared" si="8"/>
        <v>0</v>
      </c>
      <c r="G63" s="73">
        <f t="shared" si="8"/>
        <v>0</v>
      </c>
      <c r="H63" s="73">
        <f t="shared" si="8"/>
        <v>21570</v>
      </c>
      <c r="I63" s="73">
        <f t="shared" si="8"/>
        <v>0</v>
      </c>
      <c r="J63" s="73">
        <f t="shared" si="8"/>
        <v>0</v>
      </c>
      <c r="K63" s="30">
        <f t="shared" si="8"/>
        <v>31571</v>
      </c>
      <c r="L63" s="27"/>
    </row>
    <row r="64" spans="1:12" ht="12.75">
      <c r="A64" s="31" t="s">
        <v>42</v>
      </c>
      <c r="B64" s="27"/>
      <c r="C64" s="72">
        <f>SUM(C61:C63)</f>
        <v>39179</v>
      </c>
      <c r="D64" s="72">
        <f aca="true" t="shared" si="9" ref="D64:K64">SUM(D61:D63)</f>
        <v>103687</v>
      </c>
      <c r="E64" s="72">
        <f t="shared" si="9"/>
        <v>23730</v>
      </c>
      <c r="F64" s="72">
        <f t="shared" si="9"/>
        <v>54491</v>
      </c>
      <c r="G64" s="72">
        <f t="shared" si="9"/>
        <v>72726</v>
      </c>
      <c r="H64" s="72">
        <f t="shared" si="9"/>
        <v>272339</v>
      </c>
      <c r="I64" s="72">
        <f t="shared" si="9"/>
        <v>0</v>
      </c>
      <c r="J64" s="72">
        <f t="shared" si="9"/>
        <v>0</v>
      </c>
      <c r="K64" s="29">
        <f t="shared" si="9"/>
        <v>566152</v>
      </c>
      <c r="L64" s="27"/>
    </row>
    <row r="65" spans="1:12" ht="12.75">
      <c r="A65" s="27"/>
      <c r="B65" s="27"/>
      <c r="C65" s="72"/>
      <c r="D65" s="72"/>
      <c r="E65" s="72"/>
      <c r="F65" s="72"/>
      <c r="G65" s="72"/>
      <c r="H65" s="72"/>
      <c r="I65" s="72"/>
      <c r="J65" s="72"/>
      <c r="K65" s="29"/>
      <c r="L65" s="27"/>
    </row>
    <row r="66" spans="1:12" ht="12.75">
      <c r="A66" s="27"/>
      <c r="B66" s="27"/>
      <c r="C66" s="29"/>
      <c r="D66" s="29"/>
      <c r="E66" s="29"/>
      <c r="F66" s="29"/>
      <c r="G66" s="29"/>
      <c r="H66" s="29"/>
      <c r="I66" s="29"/>
      <c r="J66" s="29"/>
      <c r="K66" s="29"/>
      <c r="L66" s="27"/>
    </row>
    <row r="67" spans="1:12" ht="12.75">
      <c r="A67" s="27"/>
      <c r="B67" s="27"/>
      <c r="C67" s="41">
        <v>1.1</v>
      </c>
      <c r="D67" s="42">
        <v>1.2</v>
      </c>
      <c r="E67" s="41">
        <v>2.1</v>
      </c>
      <c r="F67" s="42">
        <v>2.2</v>
      </c>
      <c r="G67" s="41">
        <v>4.1</v>
      </c>
      <c r="H67" s="43">
        <v>4.2</v>
      </c>
      <c r="I67" s="29"/>
      <c r="J67" s="29"/>
      <c r="K67" s="29"/>
      <c r="L67" s="27"/>
    </row>
    <row r="68" spans="1:12" ht="12.75">
      <c r="A68" s="27"/>
      <c r="B68" s="27"/>
      <c r="C68" s="29"/>
      <c r="D68" s="29"/>
      <c r="E68" s="29"/>
      <c r="F68" s="29"/>
      <c r="G68" s="29"/>
      <c r="H68" s="29"/>
      <c r="I68" s="29"/>
      <c r="J68" s="29"/>
      <c r="K68" s="29"/>
      <c r="L68" s="27"/>
    </row>
    <row r="69" spans="1:12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2.75">
      <c r="A71" s="27" t="s">
        <v>71</v>
      </c>
      <c r="B71" s="27"/>
      <c r="C71" s="29"/>
      <c r="D71" s="37"/>
      <c r="E71" s="29"/>
      <c r="F71" s="27"/>
      <c r="G71" s="27"/>
      <c r="H71" s="27"/>
      <c r="I71" s="27"/>
      <c r="J71" s="27"/>
      <c r="K71" s="27"/>
      <c r="L71" s="27"/>
    </row>
    <row r="72" spans="1:12" ht="12.75">
      <c r="A72" s="27"/>
      <c r="B72" s="27"/>
      <c r="C72" s="44" t="s">
        <v>1</v>
      </c>
      <c r="D72" s="45" t="s">
        <v>3</v>
      </c>
      <c r="E72" s="46" t="s">
        <v>20</v>
      </c>
      <c r="F72" s="27"/>
      <c r="G72" s="27"/>
      <c r="H72" s="27"/>
      <c r="I72" s="27"/>
      <c r="J72" s="27"/>
      <c r="K72" s="27"/>
      <c r="L72" s="27"/>
    </row>
    <row r="73" spans="1:12" ht="12.75">
      <c r="A73" s="27"/>
      <c r="B73" s="27"/>
      <c r="C73" s="29"/>
      <c r="D73" s="29"/>
      <c r="E73" s="29"/>
      <c r="F73" s="29"/>
      <c r="G73" s="27"/>
      <c r="H73" s="27"/>
      <c r="I73" s="27"/>
      <c r="J73" s="27"/>
      <c r="K73" s="27"/>
      <c r="L73" s="27"/>
    </row>
    <row r="74" spans="1:12" ht="12.75">
      <c r="A74" s="27" t="s">
        <v>73</v>
      </c>
      <c r="B74" s="27"/>
      <c r="C74" s="29">
        <v>40196</v>
      </c>
      <c r="D74" s="37">
        <v>91937</v>
      </c>
      <c r="E74" s="29">
        <f>+C74+D74</f>
        <v>132133</v>
      </c>
      <c r="F74" s="29">
        <f>+E74</f>
        <v>132133</v>
      </c>
      <c r="G74" s="47" t="s">
        <v>72</v>
      </c>
      <c r="H74" s="27"/>
      <c r="I74" s="27"/>
      <c r="J74" s="27"/>
      <c r="K74" s="27"/>
      <c r="L74" s="27"/>
    </row>
    <row r="75" spans="1:12" ht="12.75">
      <c r="A75" s="27"/>
      <c r="B75" s="27"/>
      <c r="C75" s="29"/>
      <c r="D75" s="29"/>
      <c r="E75" s="29"/>
      <c r="F75" s="29"/>
      <c r="G75" s="27"/>
      <c r="H75" s="27"/>
      <c r="I75" s="27"/>
      <c r="J75" s="27"/>
      <c r="K75" s="27"/>
      <c r="L75" s="27"/>
    </row>
    <row r="76" spans="1:12" ht="12.75">
      <c r="A76" s="27" t="s">
        <v>14</v>
      </c>
      <c r="B76" s="27"/>
      <c r="C76" s="29">
        <f>ROUND(C74/E74*F76,0)</f>
        <v>3135</v>
      </c>
      <c r="D76" s="29">
        <f>ROUND(D74/E74*F76,0)</f>
        <v>7169</v>
      </c>
      <c r="E76" s="29">
        <f>SUM(C76:D76)</f>
        <v>10304</v>
      </c>
      <c r="F76" s="29">
        <v>10304</v>
      </c>
      <c r="G76" s="27"/>
      <c r="H76" s="27"/>
      <c r="I76" s="27"/>
      <c r="J76" s="27"/>
      <c r="K76" s="27"/>
      <c r="L76" s="27"/>
    </row>
    <row r="77" spans="1:12" ht="12.75">
      <c r="A77" s="27" t="s">
        <v>15</v>
      </c>
      <c r="B77" s="27"/>
      <c r="C77" s="29">
        <f>ROUND(C74/E74*F77,0)</f>
        <v>33302</v>
      </c>
      <c r="D77" s="29">
        <f>ROUND(D74/E74*F77,0)</f>
        <v>76168</v>
      </c>
      <c r="E77" s="29">
        <f>SUM(C77:D77)</f>
        <v>109470</v>
      </c>
      <c r="F77" s="29">
        <v>109470</v>
      </c>
      <c r="G77" s="27"/>
      <c r="H77" s="27"/>
      <c r="I77" s="27"/>
      <c r="J77" s="27"/>
      <c r="K77" s="27"/>
      <c r="L77" s="27"/>
    </row>
    <row r="78" spans="1:12" ht="12.75">
      <c r="A78" s="27" t="s">
        <v>16</v>
      </c>
      <c r="B78" s="27"/>
      <c r="C78" s="29">
        <f>ROUND(C74/E74*F78,0)</f>
        <v>2742</v>
      </c>
      <c r="D78" s="29">
        <f>ROUND(D74/E74*F78,0)</f>
        <v>6273</v>
      </c>
      <c r="E78" s="29">
        <f>SUM(C78:D78)</f>
        <v>9015</v>
      </c>
      <c r="F78" s="29">
        <v>9015</v>
      </c>
      <c r="G78" s="27"/>
      <c r="H78" s="27"/>
      <c r="I78" s="27"/>
      <c r="J78" s="27"/>
      <c r="K78" s="27"/>
      <c r="L78" s="27"/>
    </row>
    <row r="79" spans="1:12" ht="12.75">
      <c r="A79" s="31" t="s">
        <v>42</v>
      </c>
      <c r="B79" s="27"/>
      <c r="C79" s="29">
        <f>SUM(C76:C78)</f>
        <v>39179</v>
      </c>
      <c r="D79" s="29">
        <f>SUM(D76:D78)</f>
        <v>89610</v>
      </c>
      <c r="E79" s="29">
        <f>SUM(C79:D79)</f>
        <v>128789</v>
      </c>
      <c r="F79" s="29">
        <f>SUM(F76:F78)</f>
        <v>128789</v>
      </c>
      <c r="G79" s="27"/>
      <c r="H79" s="27"/>
      <c r="I79" s="27"/>
      <c r="J79" s="27"/>
      <c r="K79" s="27"/>
      <c r="L79" s="27"/>
    </row>
    <row r="80" spans="1:12" ht="12.75">
      <c r="A80" s="27"/>
      <c r="B80" s="27"/>
      <c r="C80" s="29"/>
      <c r="D80" s="29"/>
      <c r="E80" s="29">
        <f>SUM(E76:E78)</f>
        <v>128789</v>
      </c>
      <c r="F80" s="29"/>
      <c r="G80" s="27"/>
      <c r="H80" s="27"/>
      <c r="I80" s="27"/>
      <c r="J80" s="27"/>
      <c r="K80" s="27"/>
      <c r="L80" s="27"/>
    </row>
    <row r="81" spans="1:12" ht="12.75">
      <c r="A81" s="27"/>
      <c r="B81" s="27"/>
      <c r="C81" s="29"/>
      <c r="D81" s="29"/>
      <c r="E81" s="29"/>
      <c r="F81" s="29"/>
      <c r="G81" s="27"/>
      <c r="H81" s="27"/>
      <c r="I81" s="27"/>
      <c r="J81" s="27"/>
      <c r="K81" s="27"/>
      <c r="L81" s="27"/>
    </row>
    <row r="82" spans="1:12" ht="12.75">
      <c r="A82" s="27"/>
      <c r="B82" s="27"/>
      <c r="C82" s="29"/>
      <c r="D82" s="29"/>
      <c r="E82" s="29"/>
      <c r="F82" s="29"/>
      <c r="G82" s="27"/>
      <c r="H82" s="27"/>
      <c r="I82" s="27"/>
      <c r="J82" s="27"/>
      <c r="K82" s="27"/>
      <c r="L82" s="27"/>
    </row>
    <row r="83" spans="1:12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1:12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1:12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1:12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1:12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</row>
    <row r="114" spans="1:12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1:12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1:12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1:12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1:12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1:12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1:12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1:12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1:12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1:12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1:12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1:12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1:12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1:12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1:12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1:12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1:12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1:12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1:12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1:12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2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1:12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1:12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1:12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1:12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1:12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1:12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1:12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1:12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1:12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1:12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1:12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1:12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1:12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1:12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1:12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1:12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1:12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1:12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1:12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1:12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1:12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1:12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1:12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1:12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1:12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1:12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1:12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1:12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1:12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1:12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1:12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1:12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</row>
    <row r="220" spans="1:12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</row>
    <row r="221" spans="1:12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</row>
    <row r="222" spans="1:12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</row>
    <row r="223" spans="1:12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</row>
    <row r="224" spans="1:12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</row>
    <row r="225" spans="1:12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</row>
    <row r="226" spans="1:12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</row>
    <row r="227" spans="1:12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</row>
    <row r="228" spans="1:12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</row>
    <row r="229" spans="1:12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</row>
    <row r="230" spans="1:12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</row>
    <row r="231" spans="1:12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</row>
    <row r="232" spans="1:12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</row>
    <row r="233" spans="1:12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</row>
    <row r="234" spans="1:12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</row>
    <row r="235" spans="1:12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</row>
    <row r="236" spans="1:12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</row>
    <row r="237" spans="1:12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</row>
    <row r="238" spans="1:12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</row>
    <row r="239" spans="1:12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</row>
    <row r="240" spans="1:12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</row>
    <row r="241" spans="1:12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</row>
    <row r="242" spans="1:12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</row>
    <row r="243" spans="1:12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</row>
    <row r="244" spans="1:12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</row>
    <row r="245" spans="1:12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</row>
    <row r="246" spans="1:12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</row>
    <row r="247" spans="1:12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</row>
    <row r="248" spans="1:12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</row>
    <row r="249" spans="1:12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</row>
    <row r="250" spans="1:12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</row>
    <row r="251" spans="1:12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</row>
    <row r="252" spans="1:12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</row>
    <row r="253" spans="1:12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</row>
    <row r="254" spans="1:12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</row>
    <row r="255" spans="1:12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</row>
    <row r="256" spans="1:12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</row>
    <row r="257" spans="1:12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</row>
    <row r="258" spans="1:12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</row>
    <row r="259" spans="1:12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</row>
    <row r="260" spans="1:12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</row>
    <row r="261" spans="1:12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</row>
    <row r="262" spans="1:12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</row>
    <row r="263" spans="1:12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</row>
    <row r="264" spans="1:12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</row>
    <row r="265" spans="1:12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</row>
    <row r="266" spans="1:12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</row>
    <row r="267" spans="1:12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</row>
    <row r="268" spans="1:12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</row>
    <row r="269" spans="1:12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</row>
    <row r="270" spans="1:12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</row>
    <row r="271" spans="1:12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</row>
    <row r="272" spans="1:12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</row>
    <row r="273" spans="1:12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</row>
    <row r="274" spans="1:12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</row>
    <row r="275" spans="1:12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</row>
    <row r="276" spans="1:12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</row>
    <row r="277" spans="1:12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</row>
    <row r="278" spans="1:12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</row>
    <row r="279" spans="1:12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</row>
    <row r="280" spans="1:12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</row>
    <row r="281" spans="1:12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</row>
    <row r="282" spans="1:12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</row>
    <row r="283" spans="1:12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</row>
    <row r="284" spans="1:12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</row>
    <row r="285" spans="1:12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</row>
    <row r="286" spans="1:12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</row>
    <row r="287" spans="1:12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</row>
    <row r="288" spans="1:12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</row>
    <row r="289" spans="1:12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</row>
    <row r="290" spans="1:12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</row>
    <row r="291" spans="1:12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</row>
    <row r="292" spans="1:12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</row>
    <row r="293" spans="1:12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</row>
    <row r="294" spans="1:12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</row>
    <row r="295" spans="1:12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</row>
    <row r="296" spans="1:12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</row>
    <row r="297" spans="1:12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</row>
    <row r="298" spans="1:12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</row>
    <row r="299" spans="1:12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</row>
    <row r="300" spans="1:12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</row>
    <row r="301" spans="1:12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</row>
    <row r="302" spans="1:12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</row>
    <row r="303" spans="1:12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</row>
    <row r="304" spans="1:12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</row>
    <row r="305" spans="1:12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</row>
    <row r="306" spans="1:12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</row>
    <row r="307" spans="1:12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</row>
    <row r="308" spans="1:12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</row>
    <row r="309" spans="1:12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</row>
    <row r="310" spans="1:12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</row>
    <row r="311" spans="1:12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</row>
    <row r="312" spans="1:12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</row>
    <row r="313" spans="1:12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</row>
    <row r="314" spans="1:12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</row>
    <row r="315" spans="1:12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</row>
    <row r="316" spans="1:12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</row>
    <row r="317" spans="1:12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</row>
    <row r="318" spans="1:12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</row>
    <row r="319" spans="1:12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</row>
    <row r="320" spans="1:12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</row>
    <row r="321" spans="1:12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</row>
    <row r="322" spans="1:12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</row>
    <row r="323" spans="1:12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</row>
    <row r="324" spans="1:12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</row>
    <row r="325" spans="1:12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</row>
    <row r="326" spans="1:12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</row>
    <row r="327" spans="1:12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</row>
    <row r="328" spans="1:12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</row>
    <row r="329" spans="1:12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</row>
    <row r="330" spans="1:12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</row>
    <row r="331" spans="1:12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</row>
    <row r="332" spans="1:12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</row>
    <row r="333" spans="1:12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</row>
    <row r="334" spans="1:12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</row>
    <row r="335" spans="1:12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</row>
    <row r="336" spans="1:12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</row>
    <row r="337" spans="1:12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</row>
    <row r="338" spans="1:12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</row>
    <row r="339" spans="1:12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</row>
    <row r="340" spans="1:12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</row>
    <row r="341" spans="1:12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</row>
    <row r="342" spans="1:12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</row>
    <row r="343" spans="1:12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</row>
    <row r="344" spans="1:12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</row>
    <row r="345" spans="1:12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</row>
    <row r="346" spans="1:12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</row>
    <row r="347" spans="1:12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</row>
    <row r="348" spans="1:12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</row>
    <row r="349" spans="1:12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</row>
    <row r="350" spans="1:12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</row>
    <row r="351" spans="1:12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</row>
    <row r="352" spans="1:12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</row>
    <row r="353" spans="1:12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</row>
    <row r="354" spans="1:12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</row>
    <row r="355" spans="1:12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</row>
    <row r="356" spans="1:12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</row>
    <row r="357" spans="1:12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</row>
    <row r="358" spans="1:12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</row>
    <row r="359" spans="1:12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</row>
    <row r="360" spans="1:12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</row>
    <row r="361" spans="1:12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</row>
    <row r="362" spans="1:12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</row>
    <row r="363" spans="1:12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</row>
    <row r="364" spans="1:12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</row>
    <row r="365" spans="1:12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</row>
    <row r="366" spans="1:12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</row>
    <row r="367" spans="1:12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</row>
    <row r="368" spans="1:12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</row>
    <row r="369" spans="1:12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</row>
    <row r="370" spans="1:12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</row>
    <row r="371" spans="1:12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</row>
    <row r="372" spans="1:12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</row>
    <row r="373" spans="1:12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</row>
    <row r="374" spans="1:12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</row>
    <row r="375" spans="1:12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</row>
    <row r="376" spans="1:12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</row>
    <row r="377" spans="1:12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</row>
    <row r="378" spans="1:12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</row>
    <row r="379" spans="1:12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</row>
    <row r="380" spans="1:12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</row>
    <row r="381" spans="1:12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</row>
    <row r="382" spans="1:12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</row>
    <row r="383" spans="1:12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</row>
    <row r="384" spans="1:12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</row>
    <row r="385" spans="1:12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</row>
    <row r="386" spans="1:12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</row>
    <row r="387" spans="1:12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</row>
    <row r="388" spans="1:12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</row>
    <row r="389" spans="1:12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</row>
    <row r="390" spans="1:12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</row>
    <row r="391" spans="1:12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</row>
    <row r="392" spans="1:12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</row>
    <row r="393" spans="1:12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</row>
    <row r="394" spans="1:12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</row>
    <row r="395" spans="1:12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</row>
    <row r="396" spans="1:12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</row>
    <row r="397" spans="1:12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</row>
    <row r="398" spans="1:12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</row>
    <row r="399" spans="1:12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</row>
    <row r="400" spans="1:12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</row>
    <row r="401" spans="1:12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</row>
    <row r="402" spans="1:12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</row>
    <row r="403" spans="1:12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</row>
    <row r="404" spans="1:12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</row>
    <row r="405" spans="1:12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</row>
    <row r="406" spans="1:12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</row>
    <row r="407" spans="1:12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</row>
    <row r="408" spans="1:12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</row>
    <row r="409" spans="1:12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</row>
    <row r="410" spans="1:12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</row>
    <row r="411" spans="1:12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</row>
    <row r="412" spans="1:12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</row>
    <row r="413" spans="1:12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</row>
    <row r="414" spans="1:12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</row>
    <row r="415" spans="1:12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</row>
    <row r="416" spans="1:12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</row>
    <row r="417" spans="1:12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</row>
    <row r="418" spans="1:12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</row>
    <row r="419" spans="1:12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</row>
    <row r="420" spans="1:12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</row>
    <row r="421" spans="1:12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</row>
    <row r="422" spans="1:12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</row>
    <row r="423" spans="1:12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</row>
    <row r="424" spans="1:12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</row>
    <row r="425" spans="1:12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</row>
    <row r="426" spans="1:12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</row>
    <row r="427" spans="1:12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</row>
    <row r="428" spans="1:12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</row>
    <row r="429" spans="1:12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</row>
    <row r="430" spans="1:12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</row>
    <row r="431" spans="1:12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</row>
    <row r="432" spans="1:12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</row>
    <row r="433" spans="1:12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</row>
    <row r="434" spans="1:12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</row>
    <row r="435" spans="1:12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</row>
    <row r="436" spans="1:12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</row>
    <row r="437" spans="1:12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</row>
    <row r="438" spans="1:12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</row>
    <row r="439" spans="1:12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</row>
    <row r="440" spans="1:12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</row>
    <row r="441" spans="1:12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</row>
    <row r="442" spans="1:12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</row>
    <row r="443" spans="1:12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</row>
    <row r="444" spans="1:12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</row>
    <row r="445" spans="1:12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</row>
    <row r="446" spans="1:12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</row>
    <row r="447" spans="1:12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</row>
    <row r="448" spans="1:12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</row>
    <row r="449" spans="1:12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</row>
    <row r="450" spans="1:12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</row>
    <row r="451" spans="1:12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</row>
    <row r="452" spans="1:12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</row>
    <row r="453" spans="1:12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</row>
    <row r="454" spans="1:12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</row>
    <row r="455" spans="1:12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</row>
    <row r="456" spans="1:12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</row>
    <row r="457" spans="1:12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</row>
    <row r="458" spans="1:12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</row>
    <row r="459" spans="1:12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</row>
    <row r="460" spans="1:12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</row>
    <row r="461" spans="1:12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</row>
    <row r="462" spans="1:12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</row>
    <row r="463" spans="1:12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</row>
    <row r="464" spans="1:12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</row>
    <row r="465" spans="1:12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</row>
    <row r="466" spans="1:12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</row>
    <row r="467" spans="1:12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</row>
    <row r="468" spans="1:12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</row>
    <row r="469" spans="1:12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</row>
    <row r="470" spans="1:12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</row>
    <row r="471" spans="1:12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</row>
    <row r="472" spans="1:12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</row>
    <row r="473" spans="1:12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</row>
    <row r="474" spans="1:12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</row>
    <row r="475" spans="1:12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</row>
    <row r="476" spans="1:12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</row>
    <row r="477" spans="1:12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</row>
    <row r="478" spans="1:12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</row>
    <row r="479" spans="1:12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</row>
    <row r="480" spans="1:12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</row>
    <row r="481" spans="1:12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</row>
    <row r="482" spans="1:12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</row>
    <row r="483" spans="1:12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</row>
    <row r="484" spans="1:12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</row>
    <row r="485" spans="1:12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</row>
    <row r="486" spans="1:12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</row>
    <row r="487" spans="1:12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</row>
    <row r="488" spans="1:12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</row>
    <row r="489" spans="1:12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</row>
    <row r="490" spans="1:12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</row>
    <row r="491" spans="1:12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</row>
    <row r="492" spans="1:12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</row>
    <row r="493" spans="1:12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</row>
    <row r="494" spans="1:12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</row>
    <row r="495" spans="1:12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</row>
    <row r="496" spans="1:12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</row>
    <row r="497" spans="1:12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</row>
    <row r="498" spans="1:12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</row>
    <row r="499" spans="1:12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</row>
    <row r="500" spans="1:12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</row>
    <row r="501" spans="1:12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</row>
    <row r="502" spans="1:12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</row>
    <row r="503" spans="1:12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</row>
    <row r="504" spans="1:12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</row>
    <row r="505" spans="1:12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</row>
    <row r="506" spans="1:12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</row>
    <row r="507" spans="1:12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</row>
    <row r="508" spans="1:12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</row>
    <row r="509" spans="1:12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</row>
    <row r="510" spans="1:12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</row>
    <row r="511" spans="1:12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</row>
    <row r="512" spans="1:12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</row>
    <row r="513" spans="1:12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</row>
    <row r="514" spans="1:12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</row>
    <row r="515" spans="1:12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</row>
    <row r="516" spans="1:12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</row>
    <row r="517" spans="1:12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</row>
    <row r="518" spans="1:12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</row>
    <row r="519" spans="1:12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</row>
    <row r="520" spans="1:12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</row>
    <row r="521" spans="1:12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</row>
    <row r="522" spans="1:12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</row>
    <row r="523" spans="1:12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</row>
    <row r="524" spans="1:12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</row>
    <row r="525" spans="1:12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</row>
    <row r="526" spans="1:12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</row>
    <row r="527" spans="1:12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</row>
    <row r="528" spans="1:12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</row>
    <row r="529" spans="1:12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</row>
    <row r="530" spans="1:12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</row>
    <row r="531" spans="1:12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</row>
    <row r="532" spans="1:12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</row>
    <row r="533" spans="1:12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</row>
    <row r="534" spans="1:12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</row>
    <row r="535" spans="1:12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</row>
    <row r="536" spans="1:12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</row>
    <row r="537" spans="1:12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</row>
    <row r="538" spans="1:12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</row>
    <row r="539" spans="1:12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</row>
    <row r="540" spans="1:12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</row>
    <row r="541" spans="1:12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</row>
    <row r="542" spans="1:12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</row>
    <row r="543" spans="1:12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</row>
    <row r="544" spans="1:12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</row>
    <row r="545" spans="1:12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</row>
    <row r="546" spans="1:12" ht="12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</row>
    <row r="547" spans="1:12" ht="12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</row>
    <row r="548" spans="1:12" ht="12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</row>
    <row r="549" spans="1:12" ht="12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</row>
    <row r="550" spans="1:12" ht="12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</row>
    <row r="551" spans="1:12" ht="12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</row>
  </sheetData>
  <mergeCells count="5">
    <mergeCell ref="A4:K4"/>
    <mergeCell ref="A5:K5"/>
    <mergeCell ref="C6:D6"/>
    <mergeCell ref="E6:F6"/>
    <mergeCell ref="G6:H6"/>
  </mergeCells>
  <printOptions/>
  <pageMargins left="0.25" right="0.25" top="0.3" bottom="0.3" header="0.5" footer="0.5"/>
  <pageSetup horizontalDpi="600" verticalDpi="600" orientation="landscape" scale="80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46"/>
  <sheetViews>
    <sheetView workbookViewId="0" topLeftCell="A4">
      <selection activeCell="A1" sqref="A1"/>
    </sheetView>
  </sheetViews>
  <sheetFormatPr defaultColWidth="9.140625" defaultRowHeight="12.75"/>
  <cols>
    <col min="1" max="1" width="45.7109375" style="0" customWidth="1"/>
    <col min="2" max="2" width="1.7109375" style="0" customWidth="1"/>
    <col min="3" max="11" width="11.7109375" style="0" customWidth="1"/>
  </cols>
  <sheetData>
    <row r="1" ht="12.75">
      <c r="A1" t="str">
        <f>+Summary!A1</f>
        <v>File:  O:\BOA\SHAREDTABLES\HISTORY\R&amp;D Comparisons\R&amp;D Type By DOI Goals.XLS</v>
      </c>
    </row>
    <row r="2" ht="12.75">
      <c r="A2" t="str">
        <f>+Summary!A2</f>
        <v>Date:  Revised 02/08/06</v>
      </c>
    </row>
    <row r="4" spans="1:11" ht="12.75">
      <c r="A4" s="90" t="s">
        <v>62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2.75">
      <c r="A5" s="90" t="s">
        <v>36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2.75">
      <c r="A6" s="7"/>
      <c r="B6" s="8"/>
      <c r="C6" s="91" t="s">
        <v>37</v>
      </c>
      <c r="D6" s="92"/>
      <c r="E6" s="91" t="s">
        <v>38</v>
      </c>
      <c r="F6" s="92"/>
      <c r="G6" s="91" t="s">
        <v>39</v>
      </c>
      <c r="H6" s="93"/>
      <c r="I6" s="9" t="s">
        <v>40</v>
      </c>
      <c r="J6" s="9" t="s">
        <v>41</v>
      </c>
      <c r="K6" s="10" t="s">
        <v>42</v>
      </c>
    </row>
    <row r="7" spans="1:11" ht="12.75">
      <c r="A7" s="11"/>
      <c r="B7" s="8"/>
      <c r="C7" s="12">
        <v>1.1</v>
      </c>
      <c r="D7" s="13">
        <v>1.2</v>
      </c>
      <c r="E7" s="12">
        <v>2.1</v>
      </c>
      <c r="F7" s="13">
        <v>2.2</v>
      </c>
      <c r="G7" s="12">
        <v>4.1</v>
      </c>
      <c r="H7" s="14">
        <v>4.2</v>
      </c>
      <c r="I7" s="12"/>
      <c r="J7" s="19"/>
      <c r="K7" s="15"/>
    </row>
    <row r="8" spans="1:11" ht="150" customHeight="1">
      <c r="A8" s="16" t="s">
        <v>52</v>
      </c>
      <c r="C8" s="22" t="s">
        <v>44</v>
      </c>
      <c r="D8" s="18" t="s">
        <v>45</v>
      </c>
      <c r="E8" s="21" t="s">
        <v>46</v>
      </c>
      <c r="F8" s="21" t="s">
        <v>47</v>
      </c>
      <c r="G8" s="17" t="s">
        <v>48</v>
      </c>
      <c r="H8" s="23" t="s">
        <v>49</v>
      </c>
      <c r="I8" s="17" t="s">
        <v>50</v>
      </c>
      <c r="J8" s="17" t="s">
        <v>51</v>
      </c>
      <c r="K8" s="20"/>
    </row>
    <row r="9" spans="3:10" ht="12.75">
      <c r="C9" s="70"/>
      <c r="D9" s="70"/>
      <c r="E9" s="70"/>
      <c r="F9" s="70"/>
      <c r="G9" s="70"/>
      <c r="H9" s="70"/>
      <c r="I9" s="70"/>
      <c r="J9" s="70"/>
    </row>
    <row r="10" spans="1:10" ht="12.75">
      <c r="A10" s="11" t="s">
        <v>54</v>
      </c>
      <c r="B10" s="11"/>
      <c r="C10" s="77"/>
      <c r="D10" s="77"/>
      <c r="E10" s="77"/>
      <c r="F10" s="77"/>
      <c r="G10" s="77"/>
      <c r="H10" s="77"/>
      <c r="I10" s="77"/>
      <c r="J10" s="77"/>
    </row>
    <row r="11" spans="1:11" ht="12.75">
      <c r="A11" t="s">
        <v>14</v>
      </c>
      <c r="B11" s="8"/>
      <c r="C11" s="78"/>
      <c r="D11" s="78"/>
      <c r="E11" s="78"/>
      <c r="F11" s="78"/>
      <c r="G11" s="78"/>
      <c r="H11" s="78">
        <v>4450</v>
      </c>
      <c r="I11" s="78"/>
      <c r="J11" s="78"/>
      <c r="K11" s="5">
        <f>SUM(C11:J11)</f>
        <v>4450</v>
      </c>
    </row>
    <row r="12" spans="1:11" ht="12.75">
      <c r="A12" t="s">
        <v>15</v>
      </c>
      <c r="B12" s="8"/>
      <c r="C12" s="78"/>
      <c r="D12" s="78"/>
      <c r="E12" s="78"/>
      <c r="F12" s="78"/>
      <c r="G12" s="78"/>
      <c r="H12" s="78">
        <v>15788</v>
      </c>
      <c r="I12" s="78"/>
      <c r="J12" s="78"/>
      <c r="K12" s="5">
        <f>SUM(C12:J12)</f>
        <v>15788</v>
      </c>
    </row>
    <row r="13" spans="1:11" ht="13.5" thickBot="1">
      <c r="A13" t="s">
        <v>16</v>
      </c>
      <c r="B13" s="8"/>
      <c r="C13" s="79"/>
      <c r="D13" s="79"/>
      <c r="E13" s="79"/>
      <c r="F13" s="79"/>
      <c r="G13" s="79"/>
      <c r="H13" s="79">
        <v>30294</v>
      </c>
      <c r="I13" s="79"/>
      <c r="J13" s="79"/>
      <c r="K13" s="6">
        <f>SUM(C13:J13)</f>
        <v>30294</v>
      </c>
    </row>
    <row r="14" spans="1:11" ht="12.75">
      <c r="A14" s="16" t="s">
        <v>42</v>
      </c>
      <c r="B14" s="16"/>
      <c r="C14" s="78">
        <f>SUM(C11:C13)</f>
        <v>0</v>
      </c>
      <c r="D14" s="78">
        <f aca="true" t="shared" si="0" ref="D14:K14">SUM(D11:D13)</f>
        <v>0</v>
      </c>
      <c r="E14" s="78">
        <f t="shared" si="0"/>
        <v>0</v>
      </c>
      <c r="F14" s="78">
        <f t="shared" si="0"/>
        <v>0</v>
      </c>
      <c r="G14" s="78">
        <f t="shared" si="0"/>
        <v>0</v>
      </c>
      <c r="H14" s="78">
        <f t="shared" si="0"/>
        <v>50532</v>
      </c>
      <c r="I14" s="78">
        <f t="shared" si="0"/>
        <v>0</v>
      </c>
      <c r="J14" s="78">
        <f t="shared" si="0"/>
        <v>0</v>
      </c>
      <c r="K14" s="5">
        <f t="shared" si="0"/>
        <v>50532</v>
      </c>
    </row>
    <row r="15" spans="1:11" ht="13.5" thickBot="1">
      <c r="A15" s="24"/>
      <c r="B15" s="25"/>
      <c r="C15" s="80"/>
      <c r="D15" s="80"/>
      <c r="E15" s="80"/>
      <c r="F15" s="80"/>
      <c r="G15" s="80"/>
      <c r="H15" s="80"/>
      <c r="I15" s="80"/>
      <c r="J15" s="80"/>
      <c r="K15" s="25"/>
    </row>
    <row r="16" spans="1:11" ht="13.5" thickTop="1">
      <c r="A16" s="8"/>
      <c r="B16" s="26"/>
      <c r="C16" s="81"/>
      <c r="D16" s="81"/>
      <c r="E16" s="81"/>
      <c r="F16" s="81"/>
      <c r="G16" s="81"/>
      <c r="H16" s="81"/>
      <c r="I16" s="81"/>
      <c r="J16" s="81"/>
      <c r="K16" s="26"/>
    </row>
    <row r="17" spans="1:11" ht="12.75">
      <c r="A17" s="1" t="s">
        <v>55</v>
      </c>
      <c r="B17" s="29"/>
      <c r="C17" s="72"/>
      <c r="D17" s="72"/>
      <c r="E17" s="72"/>
      <c r="F17" s="72"/>
      <c r="G17" s="72"/>
      <c r="H17" s="72"/>
      <c r="I17" s="72"/>
      <c r="J17" s="72"/>
      <c r="K17" s="29"/>
    </row>
    <row r="18" spans="1:11" ht="12.75">
      <c r="A18" s="27" t="s">
        <v>14</v>
      </c>
      <c r="B18" s="29"/>
      <c r="C18" s="72"/>
      <c r="D18" s="72"/>
      <c r="E18" s="72">
        <v>4821</v>
      </c>
      <c r="F18" s="72">
        <v>11125</v>
      </c>
      <c r="G18" s="72">
        <v>2447</v>
      </c>
      <c r="H18" s="72">
        <v>12924</v>
      </c>
      <c r="I18" s="72"/>
      <c r="J18" s="72"/>
      <c r="K18" s="29">
        <f>SUM(C18:J18)</f>
        <v>31317</v>
      </c>
    </row>
    <row r="19" spans="1:11" ht="12.75">
      <c r="A19" s="27" t="s">
        <v>15</v>
      </c>
      <c r="B19" s="29"/>
      <c r="C19" s="72"/>
      <c r="D19" s="72"/>
      <c r="E19" s="72">
        <v>19286</v>
      </c>
      <c r="F19" s="72">
        <v>44500</v>
      </c>
      <c r="G19" s="72">
        <v>31711</v>
      </c>
      <c r="H19" s="72">
        <v>62626</v>
      </c>
      <c r="I19" s="72"/>
      <c r="J19" s="72"/>
      <c r="K19" s="29">
        <f>SUM(C19:J19)</f>
        <v>158123</v>
      </c>
    </row>
    <row r="20" spans="1:11" ht="13.5" thickBot="1">
      <c r="A20" s="27" t="s">
        <v>16</v>
      </c>
      <c r="B20" s="29"/>
      <c r="C20" s="73"/>
      <c r="D20" s="73"/>
      <c r="E20" s="73">
        <v>0</v>
      </c>
      <c r="F20" s="73">
        <v>0</v>
      </c>
      <c r="G20" s="73">
        <v>16737</v>
      </c>
      <c r="H20" s="73">
        <v>2337</v>
      </c>
      <c r="I20" s="73"/>
      <c r="J20" s="73"/>
      <c r="K20" s="30">
        <f>SUM(C20:J20)</f>
        <v>19074</v>
      </c>
    </row>
    <row r="21" spans="1:11" ht="12.75">
      <c r="A21" s="31" t="s">
        <v>42</v>
      </c>
      <c r="B21" s="34"/>
      <c r="C21" s="72">
        <f>SUM(C18:C20)</f>
        <v>0</v>
      </c>
      <c r="D21" s="72">
        <f aca="true" t="shared" si="1" ref="D21:K21">SUM(D18:D20)</f>
        <v>0</v>
      </c>
      <c r="E21" s="72">
        <f t="shared" si="1"/>
        <v>24107</v>
      </c>
      <c r="F21" s="72">
        <f t="shared" si="1"/>
        <v>55625</v>
      </c>
      <c r="G21" s="72">
        <f t="shared" si="1"/>
        <v>50895</v>
      </c>
      <c r="H21" s="72">
        <f t="shared" si="1"/>
        <v>77887</v>
      </c>
      <c r="I21" s="72">
        <f t="shared" si="1"/>
        <v>0</v>
      </c>
      <c r="J21" s="72">
        <f t="shared" si="1"/>
        <v>0</v>
      </c>
      <c r="K21" s="29">
        <f t="shared" si="1"/>
        <v>208514</v>
      </c>
    </row>
    <row r="22" spans="1:11" ht="13.5" thickBot="1">
      <c r="A22" s="32"/>
      <c r="B22" s="33"/>
      <c r="C22" s="74"/>
      <c r="D22" s="74"/>
      <c r="E22" s="74"/>
      <c r="F22" s="74"/>
      <c r="G22" s="74"/>
      <c r="H22" s="74"/>
      <c r="I22" s="74"/>
      <c r="J22" s="74"/>
      <c r="K22" s="33"/>
    </row>
    <row r="23" spans="1:11" ht="13.5" thickTop="1">
      <c r="A23" s="27"/>
      <c r="B23" s="29"/>
      <c r="C23" s="72"/>
      <c r="D23" s="72"/>
      <c r="E23" s="72"/>
      <c r="F23" s="72"/>
      <c r="G23" s="72"/>
      <c r="H23" s="72"/>
      <c r="I23" s="72"/>
      <c r="J23" s="72"/>
      <c r="K23" s="29"/>
    </row>
    <row r="24" spans="1:11" ht="12.75">
      <c r="A24" s="1" t="s">
        <v>56</v>
      </c>
      <c r="B24" s="29"/>
      <c r="C24" s="72"/>
      <c r="D24" s="72"/>
      <c r="E24" s="72"/>
      <c r="F24" s="72"/>
      <c r="G24" s="72"/>
      <c r="H24" s="72"/>
      <c r="I24" s="72"/>
      <c r="J24" s="72"/>
      <c r="K24" s="29"/>
    </row>
    <row r="25" spans="1:11" ht="12.75">
      <c r="A25" s="27" t="s">
        <v>14</v>
      </c>
      <c r="B25" s="29"/>
      <c r="C25" s="72"/>
      <c r="D25" s="72"/>
      <c r="E25" s="72"/>
      <c r="F25" s="72"/>
      <c r="G25" s="72"/>
      <c r="H25" s="72">
        <v>0</v>
      </c>
      <c r="I25" s="72"/>
      <c r="J25" s="72"/>
      <c r="K25" s="29">
        <f>SUM(C25:J25)</f>
        <v>0</v>
      </c>
    </row>
    <row r="26" spans="1:11" ht="12.75">
      <c r="A26" s="27" t="s">
        <v>15</v>
      </c>
      <c r="B26" s="29"/>
      <c r="C26" s="72"/>
      <c r="D26" s="72"/>
      <c r="E26" s="72"/>
      <c r="F26" s="72"/>
      <c r="G26" s="72"/>
      <c r="H26" s="72">
        <v>139749</v>
      </c>
      <c r="I26" s="72"/>
      <c r="J26" s="72"/>
      <c r="K26" s="29">
        <f>SUM(C26:J26)</f>
        <v>139749</v>
      </c>
    </row>
    <row r="27" spans="1:11" ht="13.5" thickBot="1">
      <c r="A27" s="27" t="s">
        <v>16</v>
      </c>
      <c r="B27" s="29"/>
      <c r="C27" s="73"/>
      <c r="D27" s="73"/>
      <c r="E27" s="73"/>
      <c r="F27" s="73"/>
      <c r="G27" s="73"/>
      <c r="H27" s="73">
        <v>0</v>
      </c>
      <c r="I27" s="73"/>
      <c r="J27" s="73"/>
      <c r="K27" s="30">
        <f>SUM(C27:J27)</f>
        <v>0</v>
      </c>
    </row>
    <row r="28" spans="1:11" ht="12.75">
      <c r="A28" s="31" t="s">
        <v>42</v>
      </c>
      <c r="B28" s="34"/>
      <c r="C28" s="72">
        <f>SUM(C25:C27)</f>
        <v>0</v>
      </c>
      <c r="D28" s="72">
        <f aca="true" t="shared" si="2" ref="D28:K28">SUM(D25:D27)</f>
        <v>0</v>
      </c>
      <c r="E28" s="72">
        <f t="shared" si="2"/>
        <v>0</v>
      </c>
      <c r="F28" s="72">
        <f t="shared" si="2"/>
        <v>0</v>
      </c>
      <c r="G28" s="72">
        <f t="shared" si="2"/>
        <v>0</v>
      </c>
      <c r="H28" s="72">
        <f t="shared" si="2"/>
        <v>139749</v>
      </c>
      <c r="I28" s="72">
        <f t="shared" si="2"/>
        <v>0</v>
      </c>
      <c r="J28" s="72">
        <f t="shared" si="2"/>
        <v>0</v>
      </c>
      <c r="K28" s="29">
        <f t="shared" si="2"/>
        <v>139749</v>
      </c>
    </row>
    <row r="29" spans="1:11" ht="13.5" thickBot="1">
      <c r="A29" s="32"/>
      <c r="B29" s="33"/>
      <c r="C29" s="74"/>
      <c r="D29" s="74"/>
      <c r="E29" s="74"/>
      <c r="F29" s="74"/>
      <c r="G29" s="74"/>
      <c r="H29" s="74"/>
      <c r="I29" s="74"/>
      <c r="J29" s="74"/>
      <c r="K29" s="33"/>
    </row>
    <row r="30" spans="1:11" ht="13.5" thickTop="1">
      <c r="A30" s="27"/>
      <c r="B30" s="29"/>
      <c r="C30" s="72"/>
      <c r="D30" s="72"/>
      <c r="E30" s="72"/>
      <c r="F30" s="72"/>
      <c r="G30" s="72"/>
      <c r="H30" s="72"/>
      <c r="I30" s="72"/>
      <c r="J30" s="72"/>
      <c r="K30" s="29"/>
    </row>
    <row r="31" spans="1:11" ht="12.75">
      <c r="A31" s="1" t="s">
        <v>57</v>
      </c>
      <c r="B31" s="29"/>
      <c r="C31" s="72"/>
      <c r="D31" s="72"/>
      <c r="E31" s="72"/>
      <c r="F31" s="72"/>
      <c r="G31" s="72"/>
      <c r="H31" s="72"/>
      <c r="I31" s="72"/>
      <c r="J31" s="72"/>
      <c r="K31" s="29"/>
    </row>
    <row r="32" spans="1:11" ht="12.75">
      <c r="A32" s="27" t="s">
        <v>14</v>
      </c>
      <c r="B32" s="29"/>
      <c r="C32" s="72">
        <f>+C76</f>
        <v>1194</v>
      </c>
      <c r="D32" s="72">
        <f>1117+D76</f>
        <v>3848</v>
      </c>
      <c r="E32" s="72"/>
      <c r="F32" s="72"/>
      <c r="G32" s="72"/>
      <c r="H32" s="72">
        <v>0</v>
      </c>
      <c r="I32" s="72"/>
      <c r="J32" s="72"/>
      <c r="K32" s="29">
        <f>SUM(C32:J32)</f>
        <v>5042</v>
      </c>
    </row>
    <row r="33" spans="1:11" ht="12.75">
      <c r="A33" s="27" t="s">
        <v>15</v>
      </c>
      <c r="B33" s="29"/>
      <c r="C33" s="72">
        <f>+C77</f>
        <v>36639</v>
      </c>
      <c r="D33" s="72">
        <f>11858+D77</f>
        <v>95658</v>
      </c>
      <c r="E33" s="72"/>
      <c r="F33" s="72"/>
      <c r="G33" s="72"/>
      <c r="H33" s="72">
        <v>18161</v>
      </c>
      <c r="I33" s="72"/>
      <c r="J33" s="72"/>
      <c r="K33" s="29">
        <f>SUM(C33:J33)</f>
        <v>150458</v>
      </c>
    </row>
    <row r="34" spans="1:11" ht="13.5" thickBot="1">
      <c r="A34" s="27" t="s">
        <v>16</v>
      </c>
      <c r="B34" s="29"/>
      <c r="C34" s="73">
        <f>+C78</f>
        <v>2735</v>
      </c>
      <c r="D34" s="73">
        <f>979+D78</f>
        <v>7234</v>
      </c>
      <c r="E34" s="73"/>
      <c r="F34" s="73"/>
      <c r="G34" s="73"/>
      <c r="H34" s="73">
        <v>735</v>
      </c>
      <c r="I34" s="73"/>
      <c r="J34" s="73"/>
      <c r="K34" s="30">
        <f>SUM(C34:J34)</f>
        <v>10704</v>
      </c>
    </row>
    <row r="35" spans="1:11" ht="12.75">
      <c r="A35" s="31" t="s">
        <v>42</v>
      </c>
      <c r="B35" s="34"/>
      <c r="C35" s="72">
        <f>SUM(C32:C34)</f>
        <v>40568</v>
      </c>
      <c r="D35" s="72">
        <f aca="true" t="shared" si="3" ref="D35:K35">SUM(D32:D34)</f>
        <v>106740</v>
      </c>
      <c r="E35" s="72">
        <f t="shared" si="3"/>
        <v>0</v>
      </c>
      <c r="F35" s="72">
        <f t="shared" si="3"/>
        <v>0</v>
      </c>
      <c r="G35" s="72">
        <f t="shared" si="3"/>
        <v>0</v>
      </c>
      <c r="H35" s="72">
        <f t="shared" si="3"/>
        <v>18896</v>
      </c>
      <c r="I35" s="72">
        <f t="shared" si="3"/>
        <v>0</v>
      </c>
      <c r="J35" s="72">
        <f t="shared" si="3"/>
        <v>0</v>
      </c>
      <c r="K35" s="29">
        <f t="shared" si="3"/>
        <v>166204</v>
      </c>
    </row>
    <row r="36" spans="1:11" ht="13.5" thickBot="1">
      <c r="A36" s="32"/>
      <c r="B36" s="33"/>
      <c r="C36" s="74"/>
      <c r="D36" s="74"/>
      <c r="E36" s="74"/>
      <c r="F36" s="74"/>
      <c r="G36" s="74"/>
      <c r="H36" s="74"/>
      <c r="I36" s="74"/>
      <c r="J36" s="74"/>
      <c r="K36" s="33"/>
    </row>
    <row r="37" spans="1:11" ht="13.5" thickTop="1">
      <c r="A37" s="35"/>
      <c r="B37" s="29"/>
      <c r="C37" s="72"/>
      <c r="D37" s="72"/>
      <c r="E37" s="72"/>
      <c r="F37" s="72"/>
      <c r="G37" s="72"/>
      <c r="H37" s="72"/>
      <c r="I37" s="72"/>
      <c r="J37" s="72"/>
      <c r="K37" s="29"/>
    </row>
    <row r="38" spans="1:11" ht="12.75">
      <c r="A38" s="1" t="s">
        <v>58</v>
      </c>
      <c r="B38" s="29"/>
      <c r="C38" s="72"/>
      <c r="D38" s="72"/>
      <c r="E38" s="72"/>
      <c r="F38" s="72"/>
      <c r="G38" s="72"/>
      <c r="H38" s="72"/>
      <c r="I38" s="72"/>
      <c r="J38" s="72"/>
      <c r="K38" s="29"/>
    </row>
    <row r="39" spans="1:11" ht="12.75">
      <c r="A39" s="27" t="s">
        <v>14</v>
      </c>
      <c r="B39" s="29"/>
      <c r="C39" s="72"/>
      <c r="D39" s="72"/>
      <c r="E39" s="72"/>
      <c r="F39" s="72"/>
      <c r="G39" s="72"/>
      <c r="H39" s="72"/>
      <c r="I39" s="72"/>
      <c r="J39" s="72"/>
      <c r="K39" s="29">
        <f>SUM(C39:J39)</f>
        <v>0</v>
      </c>
    </row>
    <row r="40" spans="1:11" ht="12.75">
      <c r="A40" s="27" t="s">
        <v>15</v>
      </c>
      <c r="B40" s="29"/>
      <c r="C40" s="72"/>
      <c r="D40" s="72"/>
      <c r="E40" s="72"/>
      <c r="F40" s="72"/>
      <c r="G40" s="72"/>
      <c r="H40" s="72"/>
      <c r="I40" s="72"/>
      <c r="J40" s="72"/>
      <c r="K40" s="29">
        <f>SUM(C40:J40)</f>
        <v>0</v>
      </c>
    </row>
    <row r="41" spans="1:11" ht="13.5" thickBot="1">
      <c r="A41" s="27" t="s">
        <v>16</v>
      </c>
      <c r="B41" s="29"/>
      <c r="C41" s="73"/>
      <c r="D41" s="73"/>
      <c r="E41" s="73"/>
      <c r="F41" s="73"/>
      <c r="G41" s="73"/>
      <c r="H41" s="73"/>
      <c r="I41" s="73"/>
      <c r="J41" s="73"/>
      <c r="K41" s="30">
        <f>SUM(C41:J41)</f>
        <v>0</v>
      </c>
    </row>
    <row r="42" spans="1:11" ht="12.75">
      <c r="A42" s="31" t="s">
        <v>42</v>
      </c>
      <c r="B42" s="34"/>
      <c r="C42" s="72">
        <f>SUM(C39:C41)</f>
        <v>0</v>
      </c>
      <c r="D42" s="72">
        <f aca="true" t="shared" si="4" ref="D42:K42">SUM(D39:D41)</f>
        <v>0</v>
      </c>
      <c r="E42" s="72">
        <f t="shared" si="4"/>
        <v>0</v>
      </c>
      <c r="F42" s="72">
        <f t="shared" si="4"/>
        <v>0</v>
      </c>
      <c r="G42" s="72">
        <f t="shared" si="4"/>
        <v>0</v>
      </c>
      <c r="H42" s="72">
        <f t="shared" si="4"/>
        <v>0</v>
      </c>
      <c r="I42" s="72">
        <f t="shared" si="4"/>
        <v>0</v>
      </c>
      <c r="J42" s="72">
        <f t="shared" si="4"/>
        <v>0</v>
      </c>
      <c r="K42" s="29">
        <f t="shared" si="4"/>
        <v>0</v>
      </c>
    </row>
    <row r="43" spans="1:11" ht="13.5" thickBot="1">
      <c r="A43" s="32"/>
      <c r="B43" s="32"/>
      <c r="C43" s="75"/>
      <c r="D43" s="75"/>
      <c r="E43" s="75"/>
      <c r="F43" s="75"/>
      <c r="G43" s="75"/>
      <c r="H43" s="75"/>
      <c r="I43" s="75"/>
      <c r="J43" s="75"/>
      <c r="K43" s="36"/>
    </row>
    <row r="44" spans="1:11" ht="13.5" thickTop="1">
      <c r="A44" s="27"/>
      <c r="B44" s="35"/>
      <c r="C44" s="72"/>
      <c r="D44" s="72"/>
      <c r="E44" s="72"/>
      <c r="F44" s="72"/>
      <c r="G44" s="72"/>
      <c r="H44" s="72"/>
      <c r="I44" s="72"/>
      <c r="J44" s="72"/>
      <c r="K44" s="37"/>
    </row>
    <row r="45" spans="1:11" ht="12.75">
      <c r="A45" s="1" t="s">
        <v>59</v>
      </c>
      <c r="B45" s="27"/>
      <c r="C45" s="72"/>
      <c r="D45" s="72"/>
      <c r="E45" s="72"/>
      <c r="F45" s="72"/>
      <c r="G45" s="72"/>
      <c r="H45" s="72"/>
      <c r="I45" s="72"/>
      <c r="J45" s="72"/>
      <c r="K45" s="29"/>
    </row>
    <row r="46" spans="1:11" ht="12.75">
      <c r="A46" s="27" t="s">
        <v>14</v>
      </c>
      <c r="B46" s="29"/>
      <c r="C46" s="72"/>
      <c r="D46" s="72"/>
      <c r="E46" s="72"/>
      <c r="F46" s="72"/>
      <c r="G46" s="72"/>
      <c r="H46" s="72"/>
      <c r="I46" s="72"/>
      <c r="J46" s="72"/>
      <c r="K46" s="29">
        <f>SUM(C46:J46)</f>
        <v>0</v>
      </c>
    </row>
    <row r="47" spans="1:11" ht="12.75">
      <c r="A47" s="27" t="s">
        <v>15</v>
      </c>
      <c r="B47" s="29"/>
      <c r="C47" s="72"/>
      <c r="D47" s="72"/>
      <c r="E47" s="72"/>
      <c r="F47" s="72"/>
      <c r="G47" s="72"/>
      <c r="H47" s="72"/>
      <c r="I47" s="72"/>
      <c r="J47" s="72"/>
      <c r="K47" s="29">
        <f>SUM(C47:J47)</f>
        <v>0</v>
      </c>
    </row>
    <row r="48" spans="1:11" ht="13.5" thickBot="1">
      <c r="A48" s="27" t="s">
        <v>16</v>
      </c>
      <c r="B48" s="29"/>
      <c r="C48" s="73"/>
      <c r="D48" s="73"/>
      <c r="E48" s="73"/>
      <c r="F48" s="73"/>
      <c r="G48" s="73"/>
      <c r="H48" s="73"/>
      <c r="I48" s="73"/>
      <c r="J48" s="73"/>
      <c r="K48" s="30">
        <f>SUM(C48:J48)</f>
        <v>0</v>
      </c>
    </row>
    <row r="49" spans="1:11" ht="12.75">
      <c r="A49" s="31" t="s">
        <v>42</v>
      </c>
      <c r="B49" s="34"/>
      <c r="C49" s="72">
        <f>SUM(C46:C48)</f>
        <v>0</v>
      </c>
      <c r="D49" s="72">
        <f aca="true" t="shared" si="5" ref="D49:K49">SUM(D46:D48)</f>
        <v>0</v>
      </c>
      <c r="E49" s="72">
        <f t="shared" si="5"/>
        <v>0</v>
      </c>
      <c r="F49" s="72">
        <f t="shared" si="5"/>
        <v>0</v>
      </c>
      <c r="G49" s="72">
        <f t="shared" si="5"/>
        <v>0</v>
      </c>
      <c r="H49" s="72">
        <f t="shared" si="5"/>
        <v>0</v>
      </c>
      <c r="I49" s="72">
        <f t="shared" si="5"/>
        <v>0</v>
      </c>
      <c r="J49" s="72">
        <f t="shared" si="5"/>
        <v>0</v>
      </c>
      <c r="K49" s="29">
        <f t="shared" si="5"/>
        <v>0</v>
      </c>
    </row>
    <row r="50" spans="1:11" ht="13.5" thickBot="1">
      <c r="A50" s="32"/>
      <c r="B50" s="33"/>
      <c r="C50" s="74"/>
      <c r="D50" s="74"/>
      <c r="E50" s="74"/>
      <c r="F50" s="74"/>
      <c r="G50" s="74"/>
      <c r="H50" s="74"/>
      <c r="I50" s="74"/>
      <c r="J50" s="74"/>
      <c r="K50" s="33"/>
    </row>
    <row r="51" spans="1:11" ht="13.5" thickTop="1">
      <c r="A51" s="27"/>
      <c r="B51" s="29"/>
      <c r="C51" s="72"/>
      <c r="D51" s="72"/>
      <c r="E51" s="72"/>
      <c r="F51" s="72"/>
      <c r="G51" s="72"/>
      <c r="H51" s="72"/>
      <c r="I51" s="72"/>
      <c r="J51" s="72"/>
      <c r="K51" s="29"/>
    </row>
    <row r="52" spans="1:11" ht="12.75">
      <c r="A52" s="1" t="s">
        <v>60</v>
      </c>
      <c r="B52" s="29"/>
      <c r="C52" s="72"/>
      <c r="D52" s="72"/>
      <c r="E52" s="72"/>
      <c r="F52" s="72"/>
      <c r="G52" s="72"/>
      <c r="H52" s="72"/>
      <c r="I52" s="72"/>
      <c r="J52" s="72"/>
      <c r="K52" s="29"/>
    </row>
    <row r="53" spans="1:11" ht="12.75">
      <c r="A53" s="27" t="s">
        <v>14</v>
      </c>
      <c r="B53" s="29"/>
      <c r="C53" s="72"/>
      <c r="D53" s="72"/>
      <c r="E53" s="72"/>
      <c r="F53" s="72"/>
      <c r="G53" s="72"/>
      <c r="H53" s="72"/>
      <c r="I53" s="72"/>
      <c r="J53" s="72"/>
      <c r="K53" s="29">
        <f>SUM(C53:J53)</f>
        <v>0</v>
      </c>
    </row>
    <row r="54" spans="1:11" ht="12.75">
      <c r="A54" s="27" t="s">
        <v>15</v>
      </c>
      <c r="B54" s="29"/>
      <c r="C54" s="72"/>
      <c r="D54" s="72"/>
      <c r="E54" s="72"/>
      <c r="F54" s="72"/>
      <c r="G54" s="72"/>
      <c r="H54" s="72"/>
      <c r="I54" s="72"/>
      <c r="J54" s="72"/>
      <c r="K54" s="29">
        <f>SUM(C54:J54)</f>
        <v>0</v>
      </c>
    </row>
    <row r="55" spans="1:11" ht="13.5" thickBot="1">
      <c r="A55" s="27" t="s">
        <v>16</v>
      </c>
      <c r="B55" s="29"/>
      <c r="C55" s="73"/>
      <c r="D55" s="73"/>
      <c r="E55" s="73"/>
      <c r="F55" s="73"/>
      <c r="G55" s="73"/>
      <c r="H55" s="73"/>
      <c r="I55" s="73"/>
      <c r="J55" s="73"/>
      <c r="K55" s="30">
        <f>SUM(C55:J55)</f>
        <v>0</v>
      </c>
    </row>
    <row r="56" spans="1:11" ht="12.75">
      <c r="A56" s="31" t="s">
        <v>42</v>
      </c>
      <c r="B56" s="34"/>
      <c r="C56" s="72">
        <f>SUM(C53:C55)</f>
        <v>0</v>
      </c>
      <c r="D56" s="72">
        <f aca="true" t="shared" si="6" ref="D56:K56">SUM(D53:D55)</f>
        <v>0</v>
      </c>
      <c r="E56" s="72">
        <f t="shared" si="6"/>
        <v>0</v>
      </c>
      <c r="F56" s="72">
        <f t="shared" si="6"/>
        <v>0</v>
      </c>
      <c r="G56" s="72">
        <f t="shared" si="6"/>
        <v>0</v>
      </c>
      <c r="H56" s="72">
        <f t="shared" si="6"/>
        <v>0</v>
      </c>
      <c r="I56" s="72">
        <f t="shared" si="6"/>
        <v>0</v>
      </c>
      <c r="J56" s="72">
        <f t="shared" si="6"/>
        <v>0</v>
      </c>
      <c r="K56" s="29">
        <f t="shared" si="6"/>
        <v>0</v>
      </c>
    </row>
    <row r="57" spans="1:11" ht="13.5" thickBot="1">
      <c r="A57" s="38"/>
      <c r="B57" s="39"/>
      <c r="C57" s="76"/>
      <c r="D57" s="76"/>
      <c r="E57" s="76"/>
      <c r="F57" s="76"/>
      <c r="G57" s="76"/>
      <c r="H57" s="76"/>
      <c r="I57" s="76"/>
      <c r="J57" s="76"/>
      <c r="K57" s="39"/>
    </row>
    <row r="58" spans="1:11" ht="12.75">
      <c r="A58" s="27"/>
      <c r="B58" s="29"/>
      <c r="C58" s="72"/>
      <c r="D58" s="72"/>
      <c r="E58" s="72"/>
      <c r="F58" s="72"/>
      <c r="G58" s="72"/>
      <c r="H58" s="72"/>
      <c r="I58" s="72"/>
      <c r="J58" s="72"/>
      <c r="K58" s="29"/>
    </row>
    <row r="59" spans="1:11" ht="12.75">
      <c r="A59" s="1" t="s">
        <v>61</v>
      </c>
      <c r="B59" s="40"/>
      <c r="C59" s="72"/>
      <c r="D59" s="72"/>
      <c r="E59" s="72"/>
      <c r="F59" s="72"/>
      <c r="G59" s="72"/>
      <c r="H59" s="72"/>
      <c r="I59" s="72"/>
      <c r="J59" s="72"/>
      <c r="K59" s="29"/>
    </row>
    <row r="60" spans="1:11" ht="12.75">
      <c r="A60" s="27"/>
      <c r="B60" s="27"/>
      <c r="C60" s="72"/>
      <c r="D60" s="72"/>
      <c r="E60" s="72"/>
      <c r="F60" s="72"/>
      <c r="G60" s="72"/>
      <c r="H60" s="72"/>
      <c r="I60" s="72"/>
      <c r="J60" s="72"/>
      <c r="K60" s="29"/>
    </row>
    <row r="61" spans="1:11" ht="12.75">
      <c r="A61" s="27" t="s">
        <v>14</v>
      </c>
      <c r="B61" s="27"/>
      <c r="C61" s="72">
        <f aca="true" t="shared" si="7" ref="C61:K61">SUM(C11,C18,C25,C32,C39,C46,C53)</f>
        <v>1194</v>
      </c>
      <c r="D61" s="72">
        <f t="shared" si="7"/>
        <v>3848</v>
      </c>
      <c r="E61" s="72">
        <f t="shared" si="7"/>
        <v>4821</v>
      </c>
      <c r="F61" s="72">
        <f t="shared" si="7"/>
        <v>11125</v>
      </c>
      <c r="G61" s="72">
        <f t="shared" si="7"/>
        <v>2447</v>
      </c>
      <c r="H61" s="72">
        <f t="shared" si="7"/>
        <v>17374</v>
      </c>
      <c r="I61" s="72">
        <f t="shared" si="7"/>
        <v>0</v>
      </c>
      <c r="J61" s="72">
        <f t="shared" si="7"/>
        <v>0</v>
      </c>
      <c r="K61" s="29">
        <f t="shared" si="7"/>
        <v>40809</v>
      </c>
    </row>
    <row r="62" spans="1:11" ht="12.75">
      <c r="A62" s="27" t="s">
        <v>15</v>
      </c>
      <c r="B62" s="27"/>
      <c r="C62" s="72">
        <f aca="true" t="shared" si="8" ref="C62:J63">SUM(C12,C19,C26,C33,C40,C47,C54)</f>
        <v>36639</v>
      </c>
      <c r="D62" s="72">
        <f t="shared" si="8"/>
        <v>95658</v>
      </c>
      <c r="E62" s="72">
        <f t="shared" si="8"/>
        <v>19286</v>
      </c>
      <c r="F62" s="72">
        <f t="shared" si="8"/>
        <v>44500</v>
      </c>
      <c r="G62" s="72">
        <f t="shared" si="8"/>
        <v>31711</v>
      </c>
      <c r="H62" s="72">
        <f t="shared" si="8"/>
        <v>236324</v>
      </c>
      <c r="I62" s="72">
        <f t="shared" si="8"/>
        <v>0</v>
      </c>
      <c r="J62" s="72">
        <f t="shared" si="8"/>
        <v>0</v>
      </c>
      <c r="K62" s="29">
        <f>SUM(K12,K19,K26,K33,K40,K47,K54)</f>
        <v>464118</v>
      </c>
    </row>
    <row r="63" spans="1:11" ht="13.5" thickBot="1">
      <c r="A63" s="27" t="s">
        <v>16</v>
      </c>
      <c r="B63" s="27"/>
      <c r="C63" s="73">
        <f t="shared" si="8"/>
        <v>2735</v>
      </c>
      <c r="D63" s="73">
        <f t="shared" si="8"/>
        <v>7234</v>
      </c>
      <c r="E63" s="73">
        <f t="shared" si="8"/>
        <v>0</v>
      </c>
      <c r="F63" s="73">
        <f t="shared" si="8"/>
        <v>0</v>
      </c>
      <c r="G63" s="73">
        <f t="shared" si="8"/>
        <v>16737</v>
      </c>
      <c r="H63" s="73">
        <f t="shared" si="8"/>
        <v>33366</v>
      </c>
      <c r="I63" s="73">
        <f t="shared" si="8"/>
        <v>0</v>
      </c>
      <c r="J63" s="73">
        <f t="shared" si="8"/>
        <v>0</v>
      </c>
      <c r="K63" s="30">
        <f>SUM(K13,K20,K27,K34,K41,K48,K55)</f>
        <v>60072</v>
      </c>
    </row>
    <row r="64" spans="1:11" ht="12.75">
      <c r="A64" s="31" t="s">
        <v>42</v>
      </c>
      <c r="B64" s="27"/>
      <c r="C64" s="72">
        <f>SUM(C61:C63)</f>
        <v>40568</v>
      </c>
      <c r="D64" s="72">
        <f aca="true" t="shared" si="9" ref="D64:K64">SUM(D61:D63)</f>
        <v>106740</v>
      </c>
      <c r="E64" s="72">
        <f t="shared" si="9"/>
        <v>24107</v>
      </c>
      <c r="F64" s="72">
        <f t="shared" si="9"/>
        <v>55625</v>
      </c>
      <c r="G64" s="72">
        <f t="shared" si="9"/>
        <v>50895</v>
      </c>
      <c r="H64" s="72">
        <f t="shared" si="9"/>
        <v>287064</v>
      </c>
      <c r="I64" s="72">
        <f t="shared" si="9"/>
        <v>0</v>
      </c>
      <c r="J64" s="72">
        <f t="shared" si="9"/>
        <v>0</v>
      </c>
      <c r="K64" s="29">
        <f t="shared" si="9"/>
        <v>564999</v>
      </c>
    </row>
    <row r="65" spans="1:11" ht="12.75">
      <c r="A65" s="27"/>
      <c r="B65" s="27"/>
      <c r="C65" s="72"/>
      <c r="D65" s="72"/>
      <c r="E65" s="72"/>
      <c r="F65" s="72"/>
      <c r="G65" s="72"/>
      <c r="H65" s="72"/>
      <c r="I65" s="72"/>
      <c r="J65" s="72"/>
      <c r="K65" s="29"/>
    </row>
    <row r="66" spans="1:11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9"/>
    </row>
    <row r="67" spans="1:11" ht="12.75">
      <c r="A67" s="27"/>
      <c r="B67" s="27"/>
      <c r="C67" s="41">
        <v>1.1</v>
      </c>
      <c r="D67" s="42">
        <v>1.2</v>
      </c>
      <c r="E67" s="41">
        <v>2.1</v>
      </c>
      <c r="F67" s="42">
        <v>2.2</v>
      </c>
      <c r="G67" s="41">
        <v>4.1</v>
      </c>
      <c r="H67" s="43">
        <v>4.2</v>
      </c>
      <c r="I67" s="27"/>
      <c r="J67" s="27"/>
      <c r="K67" s="29"/>
    </row>
    <row r="68" spans="1:11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2.75">
      <c r="A71" s="27" t="s">
        <v>71</v>
      </c>
      <c r="B71" s="27"/>
      <c r="C71" s="29"/>
      <c r="D71" s="37"/>
      <c r="E71" s="29"/>
      <c r="F71" s="27"/>
      <c r="G71" s="27"/>
      <c r="H71" s="27"/>
      <c r="I71" s="27"/>
      <c r="J71" s="27"/>
      <c r="K71" s="27"/>
    </row>
    <row r="72" spans="1:11" ht="12.75">
      <c r="A72" s="27"/>
      <c r="B72" s="27"/>
      <c r="C72" s="44" t="s">
        <v>1</v>
      </c>
      <c r="D72" s="45" t="s">
        <v>3</v>
      </c>
      <c r="E72" s="46" t="s">
        <v>20</v>
      </c>
      <c r="F72" s="27"/>
      <c r="G72" s="27"/>
      <c r="H72" s="27"/>
      <c r="I72" s="27"/>
      <c r="J72" s="27"/>
      <c r="K72" s="27"/>
    </row>
    <row r="73" spans="1:11" ht="12.75">
      <c r="A73" s="27"/>
      <c r="B73" s="27"/>
      <c r="C73" s="29"/>
      <c r="D73" s="29"/>
      <c r="E73" s="29"/>
      <c r="F73" s="29"/>
      <c r="G73" s="27"/>
      <c r="H73" s="27"/>
      <c r="I73" s="27"/>
      <c r="J73" s="27"/>
      <c r="K73" s="27"/>
    </row>
    <row r="74" spans="1:11" ht="12.75">
      <c r="A74" s="27" t="s">
        <v>73</v>
      </c>
      <c r="B74" s="27"/>
      <c r="C74" s="29">
        <v>40196</v>
      </c>
      <c r="D74" s="37">
        <v>91937</v>
      </c>
      <c r="E74" s="29">
        <f>+C74+D74</f>
        <v>132133</v>
      </c>
      <c r="F74" s="29">
        <f>+E74</f>
        <v>132133</v>
      </c>
      <c r="G74" s="47" t="s">
        <v>72</v>
      </c>
      <c r="H74" s="27"/>
      <c r="I74" s="27"/>
      <c r="J74" s="27"/>
      <c r="K74" s="27"/>
    </row>
    <row r="75" spans="1:11" ht="12.75">
      <c r="A75" s="27"/>
      <c r="B75" s="27"/>
      <c r="C75" s="29"/>
      <c r="D75" s="29"/>
      <c r="E75" s="29"/>
      <c r="F75" s="29"/>
      <c r="G75" s="27"/>
      <c r="H75" s="27"/>
      <c r="I75" s="27"/>
      <c r="J75" s="27"/>
      <c r="K75" s="27"/>
    </row>
    <row r="76" spans="1:11" ht="12.75">
      <c r="A76" s="27" t="s">
        <v>14</v>
      </c>
      <c r="B76" s="27"/>
      <c r="C76" s="29">
        <f>ROUND(C74/E74*F76,0)</f>
        <v>1194</v>
      </c>
      <c r="D76" s="29">
        <f>ROUND(D74/E74*F76,0)</f>
        <v>2731</v>
      </c>
      <c r="E76" s="29">
        <f>SUM(C76:D76)</f>
        <v>3925</v>
      </c>
      <c r="F76" s="29">
        <v>3925</v>
      </c>
      <c r="G76" s="27"/>
      <c r="H76" s="27"/>
      <c r="I76" s="27"/>
      <c r="J76" s="27"/>
      <c r="K76" s="27"/>
    </row>
    <row r="77" spans="1:11" ht="12.75">
      <c r="A77" s="27" t="s">
        <v>15</v>
      </c>
      <c r="B77" s="27"/>
      <c r="C77" s="29">
        <f>ROUND(C74/E74*F77,0)</f>
        <v>36639</v>
      </c>
      <c r="D77" s="29">
        <f>ROUND(D74/E74*F77,0)</f>
        <v>83800</v>
      </c>
      <c r="E77" s="29">
        <f>SUM(C77:D77)</f>
        <v>120439</v>
      </c>
      <c r="F77" s="29">
        <v>120439</v>
      </c>
      <c r="G77" s="27"/>
      <c r="H77" s="27"/>
      <c r="I77" s="27"/>
      <c r="J77" s="27"/>
      <c r="K77" s="27"/>
    </row>
    <row r="78" spans="1:11" ht="12.75">
      <c r="A78" s="27" t="s">
        <v>16</v>
      </c>
      <c r="B78" s="27"/>
      <c r="C78" s="29">
        <f>ROUND(C74/E74*F78,0)</f>
        <v>2735</v>
      </c>
      <c r="D78" s="29">
        <f>ROUND(D74/E74*F78,0)</f>
        <v>6255</v>
      </c>
      <c r="E78" s="29">
        <f>SUM(C78:D78)</f>
        <v>8990</v>
      </c>
      <c r="F78" s="29">
        <v>8990</v>
      </c>
      <c r="G78" s="27"/>
      <c r="H78" s="27"/>
      <c r="I78" s="27"/>
      <c r="J78" s="27"/>
      <c r="K78" s="27"/>
    </row>
    <row r="79" spans="1:11" ht="12.75">
      <c r="A79" s="31" t="s">
        <v>42</v>
      </c>
      <c r="B79" s="27"/>
      <c r="C79" s="29">
        <f>SUM(C76:C78)</f>
        <v>40568</v>
      </c>
      <c r="D79" s="29">
        <f>SUM(D76:D78)</f>
        <v>92786</v>
      </c>
      <c r="E79" s="29">
        <f>SUM(C79:D79)</f>
        <v>133354</v>
      </c>
      <c r="F79" s="29">
        <f>SUM(F76:F78)</f>
        <v>133354</v>
      </c>
      <c r="G79" s="27"/>
      <c r="H79" s="27"/>
      <c r="I79" s="27"/>
      <c r="J79" s="27"/>
      <c r="K79" s="27"/>
    </row>
    <row r="80" spans="1:11" ht="12.75">
      <c r="A80" s="27"/>
      <c r="B80" s="27"/>
      <c r="C80" s="29"/>
      <c r="D80" s="29"/>
      <c r="E80" s="29">
        <f>SUM(E76:E78)</f>
        <v>133354</v>
      </c>
      <c r="F80" s="29"/>
      <c r="G80" s="27"/>
      <c r="H80" s="27"/>
      <c r="I80" s="27"/>
      <c r="J80" s="27"/>
      <c r="K80" s="27"/>
    </row>
    <row r="81" spans="1:11" ht="12.75">
      <c r="A81" s="27"/>
      <c r="B81" s="27"/>
      <c r="C81" s="29"/>
      <c r="D81" s="29"/>
      <c r="E81" s="29"/>
      <c r="F81" s="29"/>
      <c r="G81" s="27"/>
      <c r="H81" s="27"/>
      <c r="I81" s="27"/>
      <c r="J81" s="27"/>
      <c r="K81" s="27"/>
    </row>
    <row r="82" spans="1:11" ht="12.75">
      <c r="A82" s="27"/>
      <c r="B82" s="27"/>
      <c r="C82" s="29"/>
      <c r="D82" s="29"/>
      <c r="E82" s="29"/>
      <c r="F82" s="29"/>
      <c r="G82" s="27"/>
      <c r="H82" s="27"/>
      <c r="I82" s="27"/>
      <c r="J82" s="27"/>
      <c r="K82" s="27"/>
    </row>
    <row r="83" spans="1:1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1:1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  <row r="341" spans="1:11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</row>
    <row r="342" spans="1:11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</row>
    <row r="343" spans="1:11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</row>
    <row r="344" spans="1:11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</row>
    <row r="345" spans="1:11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</row>
    <row r="346" spans="1:11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</row>
    <row r="347" spans="1:11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</row>
    <row r="348" spans="1:11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1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</row>
    <row r="350" spans="1:11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</row>
    <row r="351" spans="1:11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</row>
    <row r="352" spans="1:11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</row>
    <row r="353" spans="1:11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</row>
    <row r="354" spans="1:11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</row>
    <row r="355" spans="1:11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</row>
    <row r="356" spans="1:11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</row>
    <row r="357" spans="1:11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</row>
    <row r="358" spans="1:11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</row>
    <row r="359" spans="1:11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</row>
    <row r="360" spans="1:11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</row>
    <row r="361" spans="1:11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</row>
    <row r="362" spans="1:11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</row>
    <row r="363" spans="1:11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</row>
    <row r="364" spans="1:11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</row>
    <row r="365" spans="1:11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</row>
    <row r="366" spans="1:11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</row>
    <row r="367" spans="1:11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</row>
    <row r="368" spans="1:11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</row>
    <row r="369" spans="1:11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</row>
    <row r="370" spans="1:11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</row>
    <row r="371" spans="1:11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</row>
    <row r="372" spans="1:11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</row>
    <row r="373" spans="1:11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</row>
    <row r="374" spans="1:11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</row>
    <row r="375" spans="1:11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1:11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</row>
    <row r="377" spans="1:11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</row>
    <row r="380" spans="1:11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</row>
    <row r="381" spans="1:11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</row>
    <row r="382" spans="1:11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</row>
    <row r="383" spans="1:11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</row>
    <row r="385" spans="1:11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</row>
    <row r="386" spans="1:11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</row>
    <row r="389" spans="1:11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</row>
    <row r="390" spans="1:11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</row>
    <row r="391" spans="1:11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</row>
    <row r="394" spans="1:11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</row>
    <row r="395" spans="1:11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</row>
    <row r="396" spans="1:11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</row>
    <row r="397" spans="1:11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</row>
    <row r="398" spans="1:11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</row>
    <row r="399" spans="1:11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</row>
    <row r="400" spans="1:11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</row>
    <row r="401" spans="1:11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</row>
    <row r="402" spans="1:11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</row>
    <row r="403" spans="1:11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</row>
    <row r="404" spans="1:11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</row>
    <row r="405" spans="1:11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</row>
    <row r="406" spans="1:11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1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</row>
    <row r="408" spans="1:11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</row>
    <row r="409" spans="1:11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</row>
    <row r="410" spans="1:11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</row>
    <row r="411" spans="1:11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</row>
    <row r="412" spans="1:11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</row>
    <row r="413" spans="1:11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</row>
    <row r="414" spans="1:11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</row>
    <row r="415" spans="1:11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</row>
    <row r="416" spans="1:11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</row>
    <row r="417" spans="1:11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</row>
    <row r="418" spans="1:11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</row>
    <row r="419" spans="1:11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</row>
    <row r="420" spans="1:11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</row>
    <row r="421" spans="1:11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</row>
    <row r="422" spans="1:11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</row>
    <row r="423" spans="1:11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</row>
    <row r="424" spans="1:11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</row>
    <row r="425" spans="1:11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</row>
    <row r="426" spans="1:11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</row>
    <row r="427" spans="1:11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</row>
    <row r="428" spans="1:11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</row>
    <row r="429" spans="1:11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</row>
    <row r="430" spans="1:11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</row>
    <row r="431" spans="1:11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</row>
    <row r="432" spans="1:11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</row>
    <row r="433" spans="1:11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</row>
    <row r="434" spans="1:11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</row>
    <row r="435" spans="1:11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</row>
    <row r="436" spans="1:11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</row>
    <row r="437" spans="1:11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</row>
    <row r="438" spans="1:11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</row>
    <row r="439" spans="1:11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</row>
    <row r="440" spans="1:11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</row>
    <row r="441" spans="1:11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</row>
    <row r="442" spans="1:11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</row>
    <row r="443" spans="1:11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</row>
    <row r="444" spans="1:11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</row>
    <row r="445" spans="1:11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</row>
    <row r="446" spans="1:11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</row>
    <row r="447" spans="1:11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</row>
    <row r="448" spans="1:11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1:11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</row>
    <row r="450" spans="1:11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</row>
    <row r="451" spans="1:11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</row>
    <row r="452" spans="1:11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</row>
    <row r="453" spans="1:11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</row>
    <row r="454" spans="1:11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</row>
    <row r="455" spans="1:11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</row>
    <row r="456" spans="1:11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</row>
    <row r="457" spans="1:11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</row>
    <row r="458" spans="1:11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</row>
    <row r="459" spans="1:11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</row>
    <row r="460" spans="1:11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</row>
    <row r="461" spans="1:11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</row>
    <row r="462" spans="1:11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</row>
    <row r="463" spans="1:11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</row>
    <row r="464" spans="1:11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1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</row>
    <row r="466" spans="1:11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</row>
    <row r="467" spans="1:11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</row>
    <row r="468" spans="1:11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</row>
    <row r="469" spans="1:11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</row>
    <row r="470" spans="1:11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</row>
    <row r="471" spans="1:11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</row>
    <row r="472" spans="1:11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</row>
    <row r="473" spans="1:11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</row>
    <row r="474" spans="1:11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</row>
    <row r="475" spans="1:11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</row>
    <row r="476" spans="1:11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</row>
    <row r="477" spans="1:11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</row>
    <row r="478" spans="1:11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</row>
    <row r="479" spans="1:11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</row>
    <row r="480" spans="1:11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</row>
    <row r="481" spans="1:11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</row>
    <row r="482" spans="1:11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</row>
    <row r="483" spans="1:11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</row>
    <row r="484" spans="1:11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</row>
    <row r="485" spans="1:11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</row>
    <row r="486" spans="1:11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</row>
    <row r="487" spans="1:11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</row>
    <row r="488" spans="1:11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</row>
    <row r="489" spans="1:11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</row>
    <row r="490" spans="1:11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</row>
    <row r="491" spans="1:11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</row>
    <row r="492" spans="1:11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</row>
    <row r="493" spans="1:11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</row>
    <row r="494" spans="1:11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</row>
    <row r="495" spans="1:11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</row>
    <row r="496" spans="1:11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</row>
    <row r="497" spans="1:11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</row>
    <row r="498" spans="1:11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</row>
    <row r="499" spans="1:11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</row>
    <row r="500" spans="1:11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</row>
    <row r="501" spans="1:11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</row>
    <row r="502" spans="1:11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</row>
    <row r="503" spans="1:11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</row>
    <row r="504" spans="1:11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</row>
    <row r="505" spans="1:11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</row>
    <row r="506" spans="1:11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</row>
    <row r="507" spans="1:11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</row>
    <row r="508" spans="1:11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</row>
    <row r="509" spans="1:11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</row>
    <row r="510" spans="1:11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</row>
    <row r="511" spans="1:11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</row>
    <row r="512" spans="1:11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</row>
    <row r="513" spans="1:11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</row>
    <row r="514" spans="1:11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</row>
    <row r="515" spans="1:11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</row>
    <row r="516" spans="1:11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</row>
    <row r="517" spans="1:11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</row>
    <row r="518" spans="1:11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</row>
    <row r="519" spans="1:11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</row>
    <row r="520" spans="1:11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</row>
    <row r="521" spans="1:11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1:11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1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</row>
    <row r="524" spans="1:11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</row>
    <row r="525" spans="1:11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</row>
    <row r="526" spans="1:11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</row>
    <row r="527" spans="1:11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</row>
    <row r="528" spans="1:11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</row>
    <row r="529" spans="1:11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</row>
    <row r="530" spans="1:11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</row>
    <row r="531" spans="1:11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</row>
    <row r="532" spans="1:11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</row>
    <row r="533" spans="1:11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</row>
    <row r="534" spans="1:11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</row>
    <row r="535" spans="1:11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</row>
    <row r="536" spans="1:11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</row>
    <row r="537" spans="1:11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</row>
    <row r="538" spans="1:11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</row>
    <row r="539" spans="1:11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</row>
    <row r="540" spans="1:11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</row>
    <row r="541" spans="1:11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</row>
    <row r="542" spans="1:11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</row>
    <row r="543" spans="1:11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</row>
    <row r="544" spans="1:11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</row>
    <row r="545" spans="1:11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</row>
    <row r="546" spans="1:11" ht="12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</row>
    <row r="547" spans="1:11" ht="12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</row>
    <row r="548" spans="1:11" ht="12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</row>
    <row r="549" spans="1:11" ht="12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</row>
    <row r="550" spans="1:11" ht="12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</row>
    <row r="551" spans="1:11" ht="12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</row>
    <row r="552" spans="1:11" ht="12.7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</row>
    <row r="553" spans="1:11" ht="12.7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</row>
    <row r="554" spans="1:11" ht="12.7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</row>
    <row r="555" spans="1:11" ht="12.7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</row>
    <row r="556" spans="1:11" ht="12.7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</row>
    <row r="557" spans="1:11" ht="12.7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</row>
    <row r="558" spans="1:11" ht="12.7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</row>
    <row r="559" spans="1:11" ht="12.7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</row>
    <row r="560" spans="1:11" ht="12.7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</row>
    <row r="561" spans="1:11" ht="12.7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</row>
    <row r="562" spans="1:11" ht="12.7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</row>
    <row r="563" spans="1:11" ht="12.7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</row>
    <row r="564" spans="1:11" ht="12.7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</row>
    <row r="565" spans="1:11" ht="12.7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</row>
    <row r="566" spans="1:11" ht="12.7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</row>
    <row r="567" spans="1:11" ht="12.7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</row>
    <row r="568" spans="1:11" ht="12.7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</row>
    <row r="569" spans="1:11" ht="12.7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</row>
    <row r="570" spans="1:11" ht="12.7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</row>
    <row r="571" spans="1:11" ht="12.7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</row>
    <row r="572" spans="1:11" ht="12.7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</row>
    <row r="573" spans="1:11" ht="12.7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</row>
    <row r="574" spans="1:11" ht="12.7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</row>
    <row r="575" spans="1:11" ht="12.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</row>
    <row r="576" spans="1:11" ht="12.7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</row>
    <row r="577" spans="1:11" ht="12.7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</row>
    <row r="578" spans="1:11" ht="12.7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</row>
    <row r="579" spans="1:11" ht="12.7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</row>
    <row r="580" spans="1:11" ht="12.7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1" ht="12.7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</row>
    <row r="582" spans="1:11" ht="12.7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</row>
    <row r="583" spans="1:11" ht="12.7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</row>
    <row r="584" spans="1:11" ht="12.7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</row>
    <row r="585" spans="1:11" ht="12.7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</row>
    <row r="586" spans="1:11" ht="12.7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</row>
    <row r="587" spans="1:11" ht="12.7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</row>
    <row r="588" spans="1:11" ht="12.7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</row>
    <row r="589" spans="1:11" ht="12.7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</row>
    <row r="590" spans="1:11" ht="12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</row>
    <row r="591" spans="1:11" ht="12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</row>
    <row r="592" spans="1:11" ht="12.7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</row>
    <row r="593" spans="1:11" ht="12.7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</row>
    <row r="594" spans="1:11" ht="12.7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</row>
    <row r="595" spans="1:11" ht="12.7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</row>
    <row r="596" spans="1:11" ht="12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</row>
    <row r="597" spans="1:11" ht="12.7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</row>
    <row r="598" spans="1:11" ht="12.7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</row>
    <row r="599" spans="1:11" ht="12.7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</row>
    <row r="600" spans="1:11" ht="12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</row>
    <row r="601" spans="1:11" ht="12.7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</row>
    <row r="602" spans="1:11" ht="12.7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</row>
    <row r="603" spans="1:11" ht="12.7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</row>
    <row r="604" spans="1:11" ht="12.7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</row>
    <row r="605" spans="1:11" ht="12.7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</row>
    <row r="606" spans="1:11" ht="12.7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</row>
    <row r="607" spans="1:11" ht="12.7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</row>
    <row r="608" spans="1:11" ht="12.7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</row>
    <row r="609" spans="1:11" ht="12.7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</row>
    <row r="610" spans="1:11" ht="12.7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</row>
    <row r="611" spans="1:11" ht="12.7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</row>
    <row r="612" spans="1:11" ht="12.7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</row>
    <row r="613" spans="1:11" ht="12.7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</row>
    <row r="614" spans="1:11" ht="12.7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</row>
    <row r="615" spans="1:11" ht="12.7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</row>
    <row r="616" spans="1:11" ht="12.7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</row>
    <row r="617" spans="1:11" ht="12.7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</row>
    <row r="618" spans="1:11" ht="12.7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</row>
    <row r="619" spans="1:11" ht="12.7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</row>
    <row r="620" spans="1:11" ht="12.7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</row>
    <row r="621" spans="1:11" ht="12.7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</row>
    <row r="622" spans="1:11" ht="12.7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</row>
    <row r="623" spans="1:11" ht="12.7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</row>
    <row r="624" spans="1:11" ht="12.7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</row>
    <row r="625" spans="1:11" ht="12.7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</row>
    <row r="626" spans="1:11" ht="12.7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</row>
    <row r="627" spans="1:11" ht="12.7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</row>
    <row r="628" spans="1:11" ht="12.7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</row>
    <row r="629" spans="1:11" ht="12.7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</row>
    <row r="630" spans="1:11" ht="12.7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</row>
    <row r="631" spans="1:11" ht="12.7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</row>
    <row r="632" spans="1:11" ht="12.7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</row>
    <row r="633" spans="1:11" ht="12.7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</row>
    <row r="634" spans="1:11" ht="12.7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</row>
    <row r="635" spans="1:11" ht="12.7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</row>
    <row r="636" spans="1:11" ht="12.7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</row>
    <row r="637" spans="1:11" ht="12.7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</row>
    <row r="638" spans="1:11" ht="12.7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1:11" ht="12.7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</row>
    <row r="640" spans="1:11" ht="12.7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</row>
    <row r="641" spans="1:11" ht="12.7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</row>
    <row r="642" spans="1:11" ht="12.7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</row>
    <row r="643" spans="1:11" ht="12.7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</row>
    <row r="644" spans="1:11" ht="12.7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</row>
    <row r="645" spans="1:11" ht="12.7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</row>
    <row r="646" spans="1:11" ht="12.7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</row>
    <row r="647" spans="1:11" ht="12.7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</row>
    <row r="648" spans="1:11" ht="12.7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</row>
    <row r="649" spans="1:11" ht="12.7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</row>
    <row r="650" spans="1:11" ht="12.7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</row>
    <row r="651" spans="1:11" ht="12.7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</row>
    <row r="652" spans="1:11" ht="12.7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</row>
    <row r="653" spans="1:11" ht="12.7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</row>
    <row r="654" spans="1:11" ht="12.7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</row>
    <row r="655" spans="1:11" ht="12.7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</row>
    <row r="656" spans="1:11" ht="12.7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</row>
    <row r="657" spans="1:11" ht="12.7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</row>
    <row r="658" spans="1:11" ht="12.7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</row>
    <row r="659" spans="1:11" ht="12.7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</row>
    <row r="660" spans="1:11" ht="12.7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</row>
    <row r="661" spans="1:11" ht="12.7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</row>
    <row r="662" spans="1:11" ht="12.7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</row>
    <row r="663" spans="1:11" ht="12.7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</row>
    <row r="664" spans="1:11" ht="12.7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</row>
    <row r="665" spans="1:11" ht="12.7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</row>
    <row r="666" spans="1:11" ht="12.7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</row>
    <row r="667" spans="1:11" ht="12.7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</row>
    <row r="668" spans="1:11" ht="12.7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</row>
    <row r="669" spans="1:11" ht="12.7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</row>
    <row r="670" spans="1:11" ht="12.7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</row>
    <row r="671" spans="1:11" ht="12.7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</row>
    <row r="672" spans="1:11" ht="12.7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</row>
    <row r="673" spans="1:11" ht="12.7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</row>
    <row r="674" spans="1:11" ht="12.7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</row>
    <row r="675" spans="1:11" ht="12.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</row>
    <row r="676" spans="1:11" ht="12.7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</row>
    <row r="677" spans="1:11" ht="12.7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</row>
    <row r="678" spans="1:11" ht="12.7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</row>
    <row r="679" spans="1:11" ht="12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</row>
    <row r="680" spans="1:11" ht="12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</row>
    <row r="681" spans="1:11" ht="12.7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</row>
    <row r="682" spans="1:11" ht="12.7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</row>
    <row r="683" spans="1:11" ht="12.7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</row>
    <row r="684" spans="1:11" ht="12.7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</row>
    <row r="685" spans="1:11" ht="12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</row>
    <row r="686" spans="1:11" ht="12.7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</row>
    <row r="687" spans="1:11" ht="12.7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</row>
    <row r="688" spans="1:11" ht="12.7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</row>
    <row r="689" spans="1:11" ht="12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</row>
    <row r="690" spans="1:11" ht="12.7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</row>
    <row r="691" spans="1:11" ht="12.7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</row>
    <row r="692" spans="1:11" ht="12.7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</row>
    <row r="693" spans="1:11" ht="12.7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</row>
    <row r="694" spans="1:11" ht="12.7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</row>
    <row r="695" spans="1:11" ht="12.7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</row>
    <row r="696" spans="1:11" ht="12.7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</row>
    <row r="697" spans="1:11" ht="12.7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</row>
    <row r="698" spans="1:11" ht="12.7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</row>
    <row r="699" spans="1:11" ht="12.7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</row>
    <row r="700" spans="1:11" ht="12.7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</row>
    <row r="701" spans="1:11" ht="12.7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</row>
    <row r="702" spans="1:11" ht="12.7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</row>
    <row r="703" spans="1:11" ht="12.7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</row>
    <row r="704" spans="1:11" ht="12.7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</row>
    <row r="705" spans="1:11" ht="12.7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</row>
    <row r="706" spans="1:11" ht="12.7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</row>
    <row r="707" spans="1:11" ht="12.7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</row>
    <row r="708" spans="1:11" ht="12.7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</row>
    <row r="709" spans="1:11" ht="12.7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</row>
    <row r="710" spans="1:11" ht="12.7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</row>
    <row r="711" spans="1:11" ht="12.7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</row>
    <row r="712" spans="1:11" ht="12.7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</row>
    <row r="713" spans="1:11" ht="12.7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</row>
    <row r="714" spans="1:11" ht="12.7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</row>
    <row r="715" spans="1:11" ht="12.7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</row>
    <row r="716" spans="1:11" ht="12.7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</row>
    <row r="717" spans="1:11" ht="12.7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</row>
    <row r="718" spans="1:11" ht="12.7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</row>
    <row r="719" spans="1:11" ht="12.7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</row>
    <row r="720" spans="1:11" ht="12.7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</row>
    <row r="721" spans="1:11" ht="12.7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</row>
    <row r="722" spans="1:11" ht="12.7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</row>
    <row r="723" spans="1:11" ht="12.7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</row>
    <row r="724" spans="1:11" ht="12.7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</row>
    <row r="725" spans="1:11" ht="12.7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</row>
    <row r="726" spans="1:11" ht="12.7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</row>
    <row r="727" spans="1:11" ht="12.7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</row>
    <row r="728" spans="1:11" ht="12.7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</row>
    <row r="729" spans="1:11" ht="12.7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</row>
    <row r="730" spans="1:11" ht="12.7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</row>
    <row r="731" spans="1:11" ht="12.7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</row>
    <row r="732" spans="1:11" ht="12.7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</row>
    <row r="733" spans="1:11" ht="12.7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</row>
    <row r="734" spans="1:11" ht="12.7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</row>
    <row r="735" spans="1:11" ht="12.7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</row>
    <row r="736" spans="1:11" ht="12.7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</row>
    <row r="737" spans="1:11" ht="12.7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</row>
    <row r="738" spans="1:11" ht="12.7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</row>
    <row r="739" spans="1:11" ht="12.7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</row>
    <row r="740" spans="1:11" ht="12.7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</row>
    <row r="741" spans="1:11" ht="12.7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</row>
    <row r="742" spans="1:11" ht="12.7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</row>
    <row r="743" spans="1:11" ht="12.7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</row>
    <row r="744" spans="1:11" ht="12.7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</row>
    <row r="745" spans="1:11" ht="12.7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</row>
    <row r="746" spans="1:11" ht="12.7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</row>
    <row r="747" spans="1:11" ht="12.7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</row>
    <row r="748" spans="1:11" ht="12.7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</row>
    <row r="749" spans="1:11" ht="12.7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</row>
    <row r="750" spans="1:11" ht="12.7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</row>
    <row r="751" spans="1:11" ht="12.7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</row>
    <row r="752" spans="1:11" ht="12.7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</row>
    <row r="753" spans="1:11" ht="12.7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</row>
    <row r="754" spans="1:11" ht="12.7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</row>
    <row r="755" spans="1:11" ht="12.7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</row>
    <row r="756" spans="1:11" ht="12.7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</row>
    <row r="757" spans="1:11" ht="12.7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</row>
    <row r="758" spans="1:11" ht="12.7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</row>
    <row r="759" spans="1:11" ht="12.7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</row>
    <row r="760" spans="1:11" ht="12.7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</row>
    <row r="761" spans="1:11" ht="12.7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</row>
    <row r="762" spans="1:11" ht="12.7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</row>
    <row r="763" spans="1:11" ht="12.7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</row>
    <row r="764" spans="1:11" ht="12.7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</row>
    <row r="765" spans="1:11" ht="12.7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</row>
    <row r="766" spans="1:11" ht="12.7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</row>
    <row r="767" spans="1:11" ht="12.7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</row>
    <row r="768" spans="1:11" ht="12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</row>
    <row r="769" spans="1:11" ht="12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</row>
    <row r="770" spans="1:11" ht="12.7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</row>
    <row r="771" spans="1:11" ht="12.7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</row>
    <row r="772" spans="1:11" ht="12.7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</row>
    <row r="773" spans="1:11" ht="12.7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</row>
    <row r="774" spans="1:11" ht="12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</row>
    <row r="775" spans="1:11" ht="12.7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</row>
    <row r="776" spans="1:11" ht="12.7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</row>
    <row r="777" spans="1:11" ht="12.7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</row>
    <row r="778" spans="1:11" ht="12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</row>
    <row r="779" spans="1:11" ht="12.7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</row>
    <row r="780" spans="1:11" ht="12.7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</row>
    <row r="781" spans="1:11" ht="12.7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</row>
    <row r="782" spans="1:11" ht="12.7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</row>
    <row r="783" spans="1:11" ht="12.7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</row>
    <row r="784" spans="1:11" ht="12.7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</row>
    <row r="785" spans="1:11" ht="12.7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</row>
    <row r="786" spans="1:11" ht="12.7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</row>
    <row r="787" spans="1:11" ht="12.7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</row>
    <row r="788" spans="1:11" ht="12.7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</row>
    <row r="789" spans="1:11" ht="12.7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</row>
    <row r="790" spans="1:11" ht="12.7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</row>
    <row r="791" spans="1:11" ht="12.7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</row>
    <row r="792" spans="1:11" ht="12.7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</row>
    <row r="793" spans="1:11" ht="12.7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</row>
    <row r="794" spans="1:11" ht="12.7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</row>
    <row r="795" spans="1:11" ht="12.7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</row>
    <row r="796" spans="1:11" ht="12.7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</row>
    <row r="797" spans="1:11" ht="12.7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</row>
    <row r="798" spans="1:11" ht="12.7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</row>
    <row r="799" spans="1:11" ht="12.7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</row>
    <row r="800" spans="1:11" ht="12.7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</row>
    <row r="801" spans="1:11" ht="12.7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</row>
    <row r="802" spans="1:11" ht="12.7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</row>
    <row r="803" spans="1:11" ht="12.7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</row>
    <row r="804" spans="1:11" ht="12.7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</row>
    <row r="805" spans="1:11" ht="12.7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</row>
    <row r="806" spans="1:11" ht="12.7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</row>
    <row r="807" spans="1:11" ht="12.7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</row>
    <row r="808" spans="1:11" ht="12.7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</row>
    <row r="809" spans="1:11" ht="12.7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</row>
    <row r="810" spans="1:11" ht="12.7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</row>
    <row r="811" spans="1:11" ht="12.7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</row>
    <row r="812" spans="1:11" ht="12.7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</row>
    <row r="813" spans="1:11" ht="12.7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</row>
    <row r="814" spans="1:11" ht="12.7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</row>
    <row r="815" spans="1:11" ht="12.7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</row>
    <row r="816" spans="1:11" ht="12.7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</row>
    <row r="817" spans="1:11" ht="12.7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</row>
    <row r="818" spans="1:11" ht="12.7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</row>
    <row r="819" spans="1:11" ht="12.7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</row>
    <row r="820" spans="1:11" ht="12.7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</row>
    <row r="821" spans="1:11" ht="12.7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</row>
    <row r="822" spans="1:11" ht="12.7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</row>
    <row r="823" spans="1:11" ht="12.7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</row>
    <row r="824" spans="1:11" ht="12.7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</row>
    <row r="825" spans="1:11" ht="12.7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</row>
    <row r="826" spans="1:11" ht="12.7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</row>
    <row r="827" spans="1:11" ht="12.7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</row>
    <row r="828" spans="1:11" ht="12.7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</row>
    <row r="829" spans="1:11" ht="12.7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</row>
    <row r="830" spans="1:11" ht="12.7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</row>
    <row r="831" spans="1:11" ht="12.7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</row>
    <row r="832" spans="1:11" ht="12.7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</row>
    <row r="833" spans="1:11" ht="12.7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</row>
    <row r="834" spans="1:11" ht="12.7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</row>
    <row r="835" spans="1:11" ht="12.7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</row>
    <row r="836" spans="1:11" ht="12.7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</row>
    <row r="837" spans="1:11" ht="12.7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</row>
    <row r="838" spans="1:11" ht="12.7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</row>
    <row r="839" spans="1:11" ht="12.7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</row>
    <row r="840" spans="1:11" ht="12.7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</row>
    <row r="841" spans="1:11" ht="12.7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</row>
    <row r="842" spans="1:11" ht="12.7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</row>
    <row r="843" spans="1:11" ht="12.7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</row>
    <row r="844" spans="1:11" ht="12.7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</row>
    <row r="845" spans="1:11" ht="12.7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</row>
    <row r="846" spans="1:11" ht="12.7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</row>
    <row r="847" spans="1:11" ht="12.7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</row>
    <row r="848" spans="1:11" ht="12.7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</row>
    <row r="849" spans="1:11" ht="12.7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</row>
    <row r="850" spans="1:11" ht="12.7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</row>
    <row r="851" spans="1:11" ht="12.7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</row>
    <row r="852" spans="1:11" ht="12.7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</row>
    <row r="853" spans="1:11" ht="12.7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</row>
    <row r="854" spans="1:11" ht="12.7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</row>
    <row r="855" spans="1:11" ht="12.7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</row>
    <row r="856" spans="1:11" ht="12.7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</row>
    <row r="857" spans="1:11" ht="12.7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</row>
    <row r="858" spans="1:11" ht="12.7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</row>
    <row r="859" spans="1:11" ht="12.7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</row>
    <row r="860" spans="1:11" ht="12.7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</row>
    <row r="861" spans="1:11" ht="12.7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</row>
    <row r="862" spans="1:11" ht="12.7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</row>
    <row r="863" spans="1:11" ht="12.7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</row>
    <row r="864" spans="1:11" ht="12.7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</row>
    <row r="865" spans="1:11" ht="12.7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</row>
    <row r="866" spans="1:11" ht="12.7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</row>
    <row r="867" spans="1:11" ht="12.7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</row>
    <row r="868" spans="1:11" ht="12.7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</row>
    <row r="869" spans="1:11" ht="12.7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</row>
    <row r="870" spans="1:11" ht="12.7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</row>
    <row r="871" spans="1:11" ht="12.7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</row>
    <row r="872" spans="1:11" ht="12.7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</row>
    <row r="873" spans="1:11" ht="12.7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</row>
    <row r="874" spans="1:11" ht="12.7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</row>
    <row r="875" spans="1:11" ht="12.7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</row>
    <row r="876" spans="1:11" ht="12.7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</row>
    <row r="877" spans="1:11" ht="12.7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</row>
    <row r="878" spans="1:11" ht="12.7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</row>
    <row r="879" spans="1:11" ht="12.7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</row>
    <row r="880" spans="1:11" ht="12.7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</row>
    <row r="881" spans="1:11" ht="12.7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</row>
    <row r="882" spans="1:11" ht="12.7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</row>
    <row r="883" spans="1:11" ht="12.7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</row>
    <row r="884" spans="1:11" ht="12.7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</row>
    <row r="885" spans="1:11" ht="12.7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</row>
    <row r="886" spans="1:11" ht="12.7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</row>
    <row r="887" spans="1:11" ht="12.7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</row>
    <row r="888" spans="1:11" ht="12.7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</row>
    <row r="889" spans="1:11" ht="12.7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</row>
    <row r="890" spans="1:11" ht="12.7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</row>
    <row r="891" spans="1:11" ht="12.7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</row>
    <row r="892" spans="1:11" ht="12.7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</row>
    <row r="893" spans="1:11" ht="12.7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</row>
    <row r="894" spans="1:11" ht="12.7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</row>
    <row r="895" spans="1:11" ht="12.7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</row>
    <row r="896" spans="1:11" ht="12.7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</row>
    <row r="897" spans="1:11" ht="12.7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</row>
    <row r="898" spans="1:11" ht="12.7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</row>
    <row r="899" spans="1:11" ht="12.7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</row>
    <row r="900" spans="1:11" ht="12.7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</row>
    <row r="901" spans="1:11" ht="12.7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</row>
    <row r="902" spans="1:11" ht="12.7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</row>
    <row r="903" spans="1:11" ht="12.7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</row>
    <row r="904" spans="1:11" ht="12.7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</row>
    <row r="905" spans="1:11" ht="12.7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</row>
    <row r="906" spans="1:11" ht="12.7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</row>
    <row r="907" spans="1:11" ht="12.7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</row>
    <row r="908" spans="1:11" ht="12.7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</row>
    <row r="909" spans="1:11" ht="12.7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</row>
    <row r="910" spans="1:11" ht="12.7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</row>
    <row r="911" spans="1:11" ht="12.7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</row>
    <row r="912" spans="1:11" ht="12.7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</row>
    <row r="913" spans="1:11" ht="12.7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</row>
    <row r="914" spans="1:11" ht="12.7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</row>
    <row r="915" spans="1:11" ht="12.7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</row>
    <row r="916" spans="1:11" ht="12.7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</row>
    <row r="917" spans="1:11" ht="12.7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</row>
    <row r="918" spans="1:11" ht="12.7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</row>
    <row r="919" spans="1:11" ht="12.7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</row>
    <row r="920" spans="1:11" ht="12.7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</row>
    <row r="921" spans="1:11" ht="12.7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</row>
    <row r="922" spans="1:11" ht="12.7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</row>
    <row r="923" spans="1:11" ht="12.7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</row>
    <row r="924" spans="1:11" ht="12.7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</row>
    <row r="925" spans="1:11" ht="12.7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</row>
    <row r="926" spans="1:11" ht="12.7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</row>
    <row r="927" spans="1:11" ht="12.7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</row>
    <row r="928" spans="1:11" ht="12.7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</row>
    <row r="929" spans="1:11" ht="12.7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</row>
    <row r="930" spans="1:11" ht="12.7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</row>
    <row r="931" spans="1:11" ht="12.7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</row>
    <row r="932" spans="1:11" ht="12.7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</row>
    <row r="933" spans="1:11" ht="12.7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</row>
    <row r="934" spans="1:11" ht="12.7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</row>
    <row r="935" spans="1:11" ht="12.7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</row>
    <row r="936" spans="1:11" ht="12.7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</row>
    <row r="937" spans="1:11" ht="12.7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</row>
    <row r="938" spans="1:11" ht="12.7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</row>
    <row r="939" spans="1:11" ht="12.7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</row>
    <row r="940" spans="1:11" ht="12.7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</row>
    <row r="941" spans="1:11" ht="12.7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</row>
    <row r="942" spans="1:11" ht="12.7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</row>
    <row r="943" spans="1:11" ht="12.7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</row>
    <row r="944" spans="1:11" ht="12.7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</row>
    <row r="945" spans="1:11" ht="12.7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</row>
    <row r="946" spans="1:11" ht="12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</row>
    <row r="947" spans="1:11" ht="12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</row>
    <row r="948" spans="1:11" ht="12.7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</row>
    <row r="949" spans="1:11" ht="12.7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</row>
    <row r="950" spans="1:11" ht="12.7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</row>
    <row r="951" spans="1:11" ht="12.7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</row>
    <row r="952" spans="1:11" ht="12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</row>
    <row r="953" spans="1:11" ht="12.7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</row>
    <row r="954" spans="1:11" ht="12.7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</row>
    <row r="955" spans="1:11" ht="12.7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</row>
    <row r="956" spans="1:11" ht="12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</row>
    <row r="957" spans="1:11" ht="12.7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</row>
    <row r="958" spans="1:11" ht="12.7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</row>
    <row r="959" spans="1:11" ht="12.7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</row>
    <row r="960" spans="1:11" ht="12.7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</row>
    <row r="961" spans="1:11" ht="12.7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</row>
    <row r="962" spans="1:11" ht="12.7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</row>
    <row r="963" spans="1:11" ht="12.7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</row>
    <row r="964" spans="1:11" ht="12.7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</row>
    <row r="965" spans="1:11" ht="12.7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</row>
    <row r="966" spans="1:11" ht="12.7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</row>
    <row r="967" spans="1:11" ht="12.7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</row>
    <row r="968" spans="1:11" ht="12.7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</row>
    <row r="969" spans="1:11" ht="12.7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</row>
    <row r="970" spans="1:11" ht="12.7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</row>
    <row r="971" spans="1:11" ht="12.7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</row>
    <row r="972" spans="1:11" ht="12.7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</row>
    <row r="973" spans="1:11" ht="12.7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</row>
    <row r="974" spans="1:11" ht="12.7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</row>
    <row r="975" spans="1:11" ht="12.7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</row>
    <row r="976" spans="1:11" ht="12.7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</row>
    <row r="977" spans="1:11" ht="12.7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</row>
    <row r="978" spans="1:11" ht="12.7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</row>
    <row r="979" spans="1:11" ht="12.7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</row>
    <row r="980" spans="1:11" ht="12.7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</row>
    <row r="981" spans="1:11" ht="12.7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</row>
    <row r="982" spans="1:11" ht="12.7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</row>
    <row r="983" spans="1:11" ht="12.7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</row>
    <row r="984" spans="1:11" ht="12.7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</row>
    <row r="985" spans="1:11" ht="12.7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</row>
    <row r="986" spans="1:11" ht="12.7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</row>
    <row r="987" spans="1:11" ht="12.7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</row>
    <row r="988" spans="1:11" ht="12.7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</row>
    <row r="989" spans="1:11" ht="12.7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</row>
    <row r="990" spans="1:11" ht="12.7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</row>
    <row r="991" spans="1:11" ht="12.7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</row>
    <row r="992" spans="1:11" ht="12.7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</row>
    <row r="993" spans="1:11" ht="12.7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</row>
    <row r="994" spans="1:11" ht="12.7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</row>
    <row r="995" spans="1:11" ht="12.7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</row>
    <row r="996" spans="1:11" ht="12.7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</row>
    <row r="997" spans="1:11" ht="12.7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</row>
    <row r="998" spans="1:11" ht="12.7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</row>
    <row r="999" spans="1:11" ht="12.7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</row>
    <row r="1000" spans="1:11" ht="12.7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</row>
    <row r="1001" spans="1:11" ht="12.75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</row>
    <row r="1002" spans="1:11" ht="12.75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</row>
    <row r="1003" spans="1:11" ht="12.75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</row>
    <row r="1004" spans="1:11" ht="12.75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</row>
    <row r="1005" spans="1:11" ht="12.75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</row>
    <row r="1006" spans="1:11" ht="12.75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</row>
    <row r="1007" spans="1:11" ht="12.75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</row>
    <row r="1008" spans="1:11" ht="12.75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</row>
    <row r="1009" spans="1:11" ht="12.75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</row>
    <row r="1010" spans="1:11" ht="12.75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</row>
    <row r="1011" spans="1:11" ht="12.75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</row>
    <row r="1012" spans="1:11" ht="12.75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</row>
    <row r="1013" spans="1:11" ht="12.75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</row>
    <row r="1014" spans="1:11" ht="12.75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</row>
    <row r="1015" spans="1:11" ht="12.75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</row>
    <row r="1016" spans="1:11" ht="12.75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</row>
    <row r="1017" spans="1:11" ht="12.75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</row>
    <row r="1018" spans="1:11" ht="12.75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</row>
    <row r="1019" spans="1:11" ht="12.75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</row>
    <row r="1020" spans="1:11" ht="12.75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</row>
    <row r="1021" spans="1:11" ht="12.75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</row>
    <row r="1022" spans="1:11" ht="12.75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</row>
    <row r="1023" spans="1:11" ht="12.75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</row>
    <row r="1024" spans="1:11" ht="12.75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</row>
    <row r="1025" spans="1:11" ht="12.75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</row>
    <row r="1026" spans="1:11" ht="12.75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</row>
    <row r="1027" spans="1:11" ht="12.75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</row>
    <row r="1028" spans="1:11" ht="12.75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</row>
    <row r="1029" spans="1:11" ht="12.75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</row>
    <row r="1030" spans="1:11" ht="12.75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</row>
    <row r="1031" spans="1:11" ht="12.75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</row>
    <row r="1032" spans="1:11" ht="12.75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</row>
    <row r="1033" spans="1:11" ht="12.75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</row>
    <row r="1034" spans="1:11" ht="12.75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</row>
    <row r="1035" spans="1:11" ht="12.75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</row>
    <row r="1036" spans="1:11" ht="12.75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</row>
    <row r="1037" spans="1:11" ht="12.75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</row>
    <row r="1038" spans="1:11" ht="12.75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</row>
    <row r="1039" spans="1:11" ht="12.75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</row>
    <row r="1040" spans="1:11" ht="12.75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</row>
    <row r="1041" spans="1:11" ht="12.7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</row>
    <row r="1042" spans="1:11" ht="12.75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</row>
    <row r="1043" spans="1:11" ht="12.75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</row>
    <row r="1044" spans="1:11" ht="12.75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1" ht="12.7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</row>
    <row r="1046" spans="1:11" ht="12.75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</row>
    <row r="1047" spans="1:11" ht="12.75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</row>
    <row r="1048" spans="1:11" ht="12.75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</row>
    <row r="1049" spans="1:11" ht="12.75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</row>
    <row r="1050" spans="1:11" ht="12.75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</row>
    <row r="1051" spans="1:11" ht="12.75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</row>
    <row r="1052" spans="1:11" ht="12.75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</row>
    <row r="1053" spans="1:11" ht="12.75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</row>
    <row r="1054" spans="1:11" ht="12.75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</row>
    <row r="1055" spans="1:11" ht="12.75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</row>
    <row r="1056" spans="1:11" ht="12.75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</row>
    <row r="1057" spans="1:11" ht="12.75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</row>
    <row r="1058" spans="1:11" ht="12.75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</row>
    <row r="1059" spans="1:11" ht="12.75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</row>
    <row r="1060" spans="1:11" ht="12.75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</row>
    <row r="1061" spans="1:11" ht="12.75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</row>
    <row r="1062" spans="1:11" ht="12.75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</row>
    <row r="1063" spans="1:11" ht="12.75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</row>
    <row r="1064" spans="1:11" ht="12.75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</row>
    <row r="1065" spans="1:11" ht="12.75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</row>
    <row r="1066" spans="1:11" ht="12.75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</row>
    <row r="1067" spans="1:11" ht="12.75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</row>
    <row r="1068" spans="1:11" ht="12.75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</row>
    <row r="1069" spans="1:11" ht="12.75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</row>
    <row r="1070" spans="1:11" ht="12.75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</row>
    <row r="1071" spans="1:11" ht="12.75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</row>
    <row r="1072" spans="1:11" ht="12.75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</row>
    <row r="1073" spans="1:11" ht="12.75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</row>
    <row r="1074" spans="1:11" ht="12.75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</row>
    <row r="1075" spans="1:11" ht="12.75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</row>
    <row r="1076" spans="1:11" ht="12.75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</row>
    <row r="1077" spans="1:11" ht="12.75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</row>
    <row r="1078" spans="1:11" ht="12.75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</row>
    <row r="1079" spans="1:11" ht="12.75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</row>
    <row r="1080" spans="1:11" ht="12.75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</row>
    <row r="1081" spans="1:11" ht="12.75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</row>
    <row r="1082" spans="1:11" ht="12.75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</row>
    <row r="1083" spans="1:11" ht="12.75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</row>
    <row r="1084" spans="1:11" ht="12.75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</row>
    <row r="1085" spans="1:11" ht="12.75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</row>
    <row r="1086" spans="1:11" ht="12.75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</row>
    <row r="1087" spans="1:11" ht="12.75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</row>
    <row r="1088" spans="1:11" ht="12.75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</row>
    <row r="1089" spans="1:11" ht="12.75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</row>
    <row r="1090" spans="1:11" ht="12.75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</row>
    <row r="1091" spans="1:11" ht="12.75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</row>
    <row r="1092" spans="1:11" ht="12.75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</row>
    <row r="1093" spans="1:11" ht="12.75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</row>
    <row r="1094" spans="1:11" ht="12.75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</row>
    <row r="1095" spans="1:11" ht="12.75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</row>
    <row r="1096" spans="1:11" ht="12.75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</row>
    <row r="1097" spans="1:11" ht="12.75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</row>
    <row r="1098" spans="1:11" ht="12.75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</row>
    <row r="1099" spans="1:11" ht="12.75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</row>
    <row r="1100" spans="1:11" ht="12.75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</row>
    <row r="1101" spans="1:11" ht="12.75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</row>
    <row r="1102" spans="1:11" ht="12.75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1:11" ht="12.75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</row>
    <row r="1104" spans="1:11" ht="12.75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</row>
    <row r="1105" spans="1:11" ht="12.75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</row>
    <row r="1106" spans="1:11" ht="12.75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</row>
    <row r="1107" spans="1:11" ht="12.75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</row>
    <row r="1108" spans="1:11" ht="12.75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</row>
    <row r="1109" spans="1:11" ht="12.75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</row>
    <row r="1110" spans="1:11" ht="12.75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</row>
    <row r="1111" spans="1:11" ht="12.75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</row>
    <row r="1112" spans="1:11" ht="12.75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</row>
    <row r="1113" spans="1:11" ht="12.75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</row>
    <row r="1114" spans="1:11" ht="12.75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</row>
    <row r="1115" spans="1:11" ht="12.75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</row>
    <row r="1116" spans="1:11" ht="12.75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</row>
    <row r="1117" spans="1:11" ht="12.75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</row>
    <row r="1118" spans="1:11" ht="12.75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</row>
    <row r="1119" spans="1:11" ht="12.75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</row>
    <row r="1120" spans="1:11" ht="12.75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</row>
    <row r="1121" spans="1:11" ht="12.75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</row>
    <row r="1122" spans="1:11" ht="12.75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</row>
    <row r="1123" spans="1:11" ht="12.75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</row>
    <row r="1124" spans="1:11" ht="12.75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</row>
    <row r="1125" spans="1:11" ht="12.75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</row>
    <row r="1126" spans="1:11" ht="12.75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</row>
    <row r="1127" spans="1:11" ht="12.75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</row>
    <row r="1128" spans="1:11" ht="12.75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</row>
    <row r="1129" spans="1:11" ht="12.75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</row>
    <row r="1130" spans="1:11" ht="12.75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</row>
    <row r="1131" spans="1:11" ht="12.75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</row>
    <row r="1132" spans="1:11" ht="12.75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</row>
    <row r="1133" spans="1:11" ht="12.75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</row>
    <row r="1134" spans="1:11" ht="12.75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</row>
    <row r="1135" spans="1:11" ht="12.75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</row>
    <row r="1136" spans="1:11" ht="12.75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</row>
    <row r="1137" spans="1:11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</row>
    <row r="1138" spans="1:11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</row>
    <row r="1139" spans="1:11" ht="12.75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</row>
    <row r="1140" spans="1:11" ht="12.75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</row>
    <row r="1141" spans="1:11" ht="12.75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</row>
    <row r="1142" spans="1:11" ht="12.75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</row>
    <row r="1143" spans="1:11" ht="12.75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</row>
    <row r="1144" spans="1:11" ht="12.75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</row>
    <row r="1145" spans="1:11" ht="12.75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</row>
    <row r="1146" spans="1:11" ht="12.75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</row>
    <row r="1147" spans="1:11" ht="12.75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</row>
    <row r="1148" spans="1:11" ht="12.75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</row>
    <row r="1149" spans="1:11" ht="12.75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</row>
    <row r="1150" spans="1:11" ht="12.75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</row>
    <row r="1151" spans="1:11" ht="12.75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</row>
    <row r="1152" spans="1:11" ht="12.75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</row>
    <row r="1153" spans="1:11" ht="12.75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</row>
    <row r="1154" spans="1:11" ht="12.75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</row>
    <row r="1155" spans="1:11" ht="12.75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</row>
    <row r="1156" spans="1:11" ht="12.75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</row>
    <row r="1157" spans="1:11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</row>
    <row r="1158" spans="1:11" ht="12.75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</row>
    <row r="1159" spans="1:11" ht="12.75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</row>
    <row r="1160" spans="1:11" ht="12.75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1" spans="1:11" ht="12.75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</row>
    <row r="1162" spans="1:11" ht="12.75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</row>
    <row r="1163" spans="1:11" ht="12.75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</row>
    <row r="1164" spans="1:11" ht="12.75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</row>
    <row r="1165" spans="1:11" ht="12.75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</row>
    <row r="1166" spans="1:11" ht="12.75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</row>
    <row r="1167" spans="1:11" ht="12.75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</row>
    <row r="1168" spans="1:11" ht="12.75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</row>
    <row r="1169" spans="1:11" ht="12.75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</row>
    <row r="1170" spans="1:11" ht="12.75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</row>
    <row r="1171" spans="1:11" ht="12.75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</row>
    <row r="1172" spans="1:11" ht="12.75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</row>
    <row r="1173" spans="1:11" ht="12.75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</row>
    <row r="1174" spans="1:11" ht="12.75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</row>
    <row r="1175" spans="1:11" ht="12.75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</row>
    <row r="1176" spans="1:11" ht="12.75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</row>
    <row r="1177" spans="1:11" ht="12.75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</row>
    <row r="1178" spans="1:11" ht="12.75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</row>
    <row r="1179" spans="1:11" ht="12.75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</row>
    <row r="1180" spans="1:11" ht="12.75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</row>
    <row r="1181" spans="1:11" ht="12.75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</row>
    <row r="1182" spans="1:11" ht="12.75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</row>
    <row r="1183" spans="1:11" ht="12.75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</row>
    <row r="1184" spans="1:11" ht="12.75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</row>
    <row r="1185" spans="1:11" ht="12.75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</row>
    <row r="1186" spans="1:11" ht="12.75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</row>
    <row r="1187" spans="1:11" ht="12.75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</row>
    <row r="1188" spans="1:11" ht="12.75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</row>
    <row r="1189" spans="1:11" ht="12.75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</row>
    <row r="1190" spans="1:11" ht="12.75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</row>
    <row r="1191" spans="1:11" ht="12.75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</row>
    <row r="1192" spans="1:11" ht="12.75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</row>
    <row r="1193" spans="1:11" ht="12.75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</row>
    <row r="1194" spans="1:11" ht="12.75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</row>
    <row r="1195" spans="1:11" ht="12.75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</row>
    <row r="1196" spans="1:11" ht="12.75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</row>
    <row r="1197" spans="1:11" ht="12.75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</row>
    <row r="1198" spans="1:11" ht="12.75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</row>
    <row r="1199" spans="1:11" ht="12.75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</row>
    <row r="1200" spans="1:11" ht="12.75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</row>
    <row r="1201" spans="1:11" ht="12.75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</row>
    <row r="1202" spans="1:11" ht="12.75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</row>
    <row r="1203" spans="1:11" ht="12.75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</row>
    <row r="1204" spans="1:11" ht="12.75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</row>
    <row r="1205" spans="1:11" ht="12.75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</row>
    <row r="1206" spans="1:11" ht="12.75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</row>
    <row r="1207" spans="1:11" ht="12.75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</row>
    <row r="1208" spans="1:11" ht="12.75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</row>
    <row r="1209" spans="1:11" ht="12.75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</row>
    <row r="1210" spans="1:11" ht="12.75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</row>
    <row r="1211" spans="1:11" ht="12.75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</row>
    <row r="1212" spans="1:11" ht="12.75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</row>
    <row r="1213" spans="1:11" ht="12.7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</row>
    <row r="1214" spans="1:11" ht="12.75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</row>
    <row r="1215" spans="1:11" ht="12.75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</row>
    <row r="1216" spans="1:11" ht="12.75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</row>
    <row r="1217" spans="1:11" ht="12.75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</row>
    <row r="1218" spans="1:11" ht="12.75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</row>
    <row r="1219" spans="1:11" ht="12.75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</row>
    <row r="1220" spans="1:11" ht="12.75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</row>
    <row r="1221" spans="1:11" ht="12.75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</row>
    <row r="1222" spans="1:11" ht="12.75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</row>
    <row r="1223" spans="1:11" ht="12.7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</row>
    <row r="1224" spans="1:11" ht="12.75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</row>
    <row r="1225" spans="1:11" ht="12.75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</row>
    <row r="1226" spans="1:11" ht="12.75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</row>
    <row r="1227" spans="1:11" ht="12.75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</row>
    <row r="1228" spans="1:11" ht="12.75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</row>
    <row r="1229" spans="1:11" ht="12.75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</row>
    <row r="1230" spans="1:11" ht="12.75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</row>
    <row r="1231" spans="1:11" ht="12.75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</row>
    <row r="1232" spans="1:11" ht="12.75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</row>
    <row r="1233" spans="1:11" ht="12.75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</row>
    <row r="1234" spans="1:11" ht="12.75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</row>
    <row r="1235" spans="1:11" ht="12.75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</row>
    <row r="1236" spans="1:11" ht="12.75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</row>
    <row r="1237" spans="1:11" ht="12.75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</row>
    <row r="1238" spans="1:11" ht="12.75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</row>
    <row r="1239" spans="1:11" ht="12.75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</row>
    <row r="1240" spans="1:11" ht="12.75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</row>
    <row r="1241" spans="1:11" ht="12.75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</row>
    <row r="1242" spans="1:11" ht="12.75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</row>
    <row r="1243" spans="1:11" ht="12.75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</row>
    <row r="1244" spans="1:11" ht="12.75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</row>
    <row r="1245" spans="1:11" ht="12.75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</row>
    <row r="1246" spans="1:11" ht="12.75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</row>
    <row r="1247" spans="1:11" ht="12.75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</row>
    <row r="1248" spans="1:11" ht="12.75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</row>
    <row r="1249" spans="1:11" ht="12.75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</row>
    <row r="1250" spans="1:11" ht="12.75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</row>
    <row r="1251" spans="1:11" ht="12.75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</row>
    <row r="1252" spans="1:11" ht="12.75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</row>
    <row r="1253" spans="1:11" ht="12.75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</row>
    <row r="1254" spans="1:11" ht="12.75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</row>
    <row r="1255" spans="1:11" ht="12.75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</row>
    <row r="1256" spans="1:11" ht="12.75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</row>
    <row r="1257" spans="1:11" ht="12.75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</row>
    <row r="1258" spans="1:11" ht="12.75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</row>
    <row r="1259" spans="1:11" ht="12.75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</row>
    <row r="1260" spans="1:11" ht="12.75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</row>
    <row r="1261" spans="1:11" ht="12.75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</row>
    <row r="1262" spans="1:11" ht="12.75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</row>
    <row r="1263" spans="1:11" ht="12.7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</row>
    <row r="1264" spans="1:11" ht="12.7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</row>
    <row r="1265" spans="1:11" ht="12.7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</row>
    <row r="1266" spans="1:11" ht="12.7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</row>
    <row r="1267" spans="1:11" ht="12.7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</row>
    <row r="1268" spans="1:11" ht="12.7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</row>
    <row r="1269" spans="1:11" ht="12.7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</row>
    <row r="1270" spans="1:11" ht="12.7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</row>
    <row r="1271" spans="1:11" ht="12.7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</row>
    <row r="1272" spans="1:11" ht="12.7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</row>
    <row r="1273" spans="1:11" ht="12.7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</row>
    <row r="1274" spans="1:11" ht="12.7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</row>
    <row r="1275" spans="1:11" ht="12.7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</row>
    <row r="1276" spans="1:11" ht="12.7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</row>
    <row r="1277" spans="1:11" ht="12.7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</row>
    <row r="1278" spans="1:11" ht="12.7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</row>
    <row r="1279" spans="1:11" ht="12.7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</row>
    <row r="1280" spans="1:11" ht="12.7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</row>
    <row r="1281" spans="1:11" ht="12.7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</row>
    <row r="1282" spans="1:11" ht="12.7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</row>
    <row r="1283" spans="1:11" ht="12.7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</row>
    <row r="1284" spans="1:11" ht="12.7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</row>
    <row r="1285" spans="1:11" ht="12.7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</row>
    <row r="1286" spans="1:11" ht="12.7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</row>
    <row r="1287" spans="1:11" ht="12.7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</row>
    <row r="1288" spans="1:11" ht="12.7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</row>
    <row r="1289" spans="1:11" ht="12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</row>
    <row r="1290" spans="1:11" ht="12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</row>
    <row r="1291" spans="1:11" ht="12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</row>
    <row r="1292" spans="1:11" ht="12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</row>
    <row r="1293" spans="1:11" ht="12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</row>
    <row r="1294" spans="1:11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</row>
    <row r="1295" spans="1:11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</row>
    <row r="1296" spans="1:11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</row>
    <row r="1297" spans="1:11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</row>
    <row r="1298" spans="1:11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</row>
    <row r="1299" spans="1:11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</row>
    <row r="1300" spans="1:11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</row>
    <row r="1301" spans="1:11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</row>
    <row r="1302" spans="1:11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</row>
    <row r="1303" spans="1:11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</row>
    <row r="1304" spans="1:11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</row>
    <row r="1305" spans="1:11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</row>
    <row r="1306" spans="1:11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</row>
    <row r="1307" spans="1:11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</row>
    <row r="1308" spans="1:11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</row>
    <row r="1309" spans="1:11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</row>
    <row r="1310" spans="1:11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</row>
    <row r="1311" spans="1:11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</row>
    <row r="1312" spans="1:11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</row>
    <row r="1313" spans="1:11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</row>
    <row r="1314" spans="1:11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</row>
    <row r="1315" spans="1:11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</row>
    <row r="1316" spans="1:11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</row>
    <row r="1317" spans="1:11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</row>
    <row r="1318" spans="1:11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</row>
    <row r="1319" spans="1:11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</row>
    <row r="1320" spans="1:11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</row>
    <row r="1321" spans="1:11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</row>
    <row r="1322" spans="1:11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</row>
    <row r="1323" spans="1:11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</row>
    <row r="1324" spans="1:11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</row>
    <row r="1325" spans="1:11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</row>
    <row r="1326" spans="1:11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</row>
    <row r="1327" spans="1:11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</row>
    <row r="1328" spans="1:11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</row>
    <row r="1329" spans="1:11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</row>
    <row r="1330" spans="1:11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</row>
    <row r="1331" spans="1:11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</row>
    <row r="1332" spans="1:11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</row>
    <row r="1333" spans="1:11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</row>
    <row r="1334" spans="1:11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</row>
    <row r="1335" spans="1:11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</row>
    <row r="1336" spans="1:11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</row>
    <row r="1337" spans="1:11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</row>
    <row r="1338" spans="1:11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</row>
    <row r="1339" spans="1:11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</row>
    <row r="1340" spans="1:11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</row>
    <row r="1341" spans="1:11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</row>
    <row r="1342" spans="1:11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</row>
    <row r="1343" spans="1:11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</row>
    <row r="1344" spans="1:11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</row>
    <row r="1345" spans="1:11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</row>
    <row r="1346" spans="1:11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</row>
    <row r="1347" spans="1:11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</row>
    <row r="1348" spans="1:11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</row>
    <row r="1349" spans="1:11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</row>
    <row r="1350" spans="1:11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</row>
    <row r="1351" spans="1:11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</row>
    <row r="1352" spans="1:11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</row>
    <row r="1353" spans="1:11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</row>
    <row r="1354" spans="1:11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</row>
    <row r="1355" spans="1:11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</row>
    <row r="1356" spans="1:11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</row>
    <row r="1357" spans="1:11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</row>
    <row r="1358" spans="1:11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</row>
    <row r="1359" spans="1:11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</row>
    <row r="1360" spans="1:11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</row>
    <row r="1361" spans="1:11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</row>
    <row r="1362" spans="1:11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</row>
    <row r="1363" spans="1:11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</row>
    <row r="1364" spans="1:11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</row>
    <row r="1365" spans="1:11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</row>
    <row r="1366" spans="1:11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</row>
    <row r="1367" spans="1:11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</row>
    <row r="1368" spans="1:11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</row>
    <row r="1369" spans="1:11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</row>
    <row r="1370" spans="1:11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</row>
    <row r="1371" spans="1:11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</row>
    <row r="1372" spans="1:11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</row>
    <row r="1373" spans="1:11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</row>
    <row r="1374" spans="1:11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</row>
    <row r="1375" spans="1:11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</row>
    <row r="1376" spans="1:11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</row>
    <row r="1377" spans="1:11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</row>
    <row r="1378" spans="1:11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</row>
    <row r="1379" spans="1:11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</row>
    <row r="1380" spans="1:11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</row>
    <row r="1381" spans="1:11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</row>
    <row r="1382" spans="1:11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</row>
    <row r="1383" spans="1:11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</row>
    <row r="1384" spans="1:11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</row>
    <row r="1385" spans="1:11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</row>
    <row r="1386" spans="1:11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</row>
    <row r="1387" spans="1:11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</row>
    <row r="1388" spans="1:11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</row>
    <row r="1389" spans="1:11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</row>
    <row r="1390" spans="1:11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</row>
    <row r="1391" spans="1:11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</row>
    <row r="1392" spans="1:11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</row>
    <row r="1393" spans="1:11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</row>
    <row r="1394" spans="1:11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</row>
    <row r="1395" spans="1:11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</row>
    <row r="1396" spans="1:11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</row>
    <row r="1397" spans="1:11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</row>
    <row r="1398" spans="1:11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</row>
    <row r="1399" spans="1:11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</row>
    <row r="1400" spans="1:11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</row>
    <row r="1401" spans="1:11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</row>
    <row r="1402" spans="1:11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</row>
    <row r="1403" spans="1:11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</row>
    <row r="1404" spans="1:11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</row>
    <row r="1405" spans="1:11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</row>
    <row r="1406" spans="1:11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</row>
    <row r="1407" spans="1:11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</row>
    <row r="1408" spans="1:11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</row>
    <row r="1409" spans="1:11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</row>
    <row r="1410" spans="1:11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</row>
    <row r="1411" spans="1:11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</row>
    <row r="1412" spans="1:11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</row>
    <row r="1413" spans="1:11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</row>
    <row r="1414" spans="1:11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</row>
    <row r="1415" spans="1:11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</row>
    <row r="1416" spans="1:11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</row>
    <row r="1417" spans="1:11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</row>
    <row r="1418" spans="1:11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</row>
    <row r="1419" spans="1:11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</row>
    <row r="1420" spans="1:11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</row>
    <row r="1421" spans="1:11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</row>
    <row r="1422" spans="1:11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</row>
    <row r="1423" spans="1:11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</row>
    <row r="1424" spans="1:11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</row>
    <row r="1425" spans="1:11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</row>
    <row r="1426" spans="1:11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</row>
    <row r="1427" spans="1:11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</row>
    <row r="1428" spans="1:11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</row>
    <row r="1429" spans="1:11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</row>
    <row r="1430" spans="1:11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</row>
    <row r="1431" spans="1:11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</row>
    <row r="1432" spans="1:11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</row>
    <row r="1433" spans="1:11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</row>
    <row r="1434" spans="1:11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</row>
    <row r="1435" spans="1:11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</row>
    <row r="1436" spans="1:11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</row>
    <row r="1437" spans="1:11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</row>
    <row r="1438" spans="1:11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</row>
    <row r="1439" spans="1:11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</row>
    <row r="1440" spans="1:11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</row>
    <row r="1441" spans="1:11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</row>
    <row r="1442" spans="1:11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</row>
    <row r="1443" spans="1:11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</row>
    <row r="1444" spans="1:11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</row>
    <row r="1445" spans="1:11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</row>
    <row r="1446" spans="1:11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</row>
    <row r="1447" spans="1:11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</row>
    <row r="1448" spans="1:11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</row>
    <row r="1449" spans="1:11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</row>
    <row r="1450" spans="1:11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</row>
    <row r="1451" spans="1:11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</row>
    <row r="1452" spans="1:11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</row>
    <row r="1453" spans="1:11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</row>
    <row r="1454" spans="1:11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</row>
    <row r="1455" spans="1:11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</row>
    <row r="1456" spans="1:11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</row>
    <row r="1457" spans="1:11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</row>
    <row r="1458" spans="1:11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</row>
    <row r="1459" spans="1:11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</row>
    <row r="1460" spans="1:11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</row>
    <row r="1461" spans="1:11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</row>
    <row r="1462" spans="1:11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</row>
    <row r="1463" spans="1:11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</row>
    <row r="1464" spans="1:11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</row>
    <row r="1465" spans="1:11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</row>
    <row r="1466" spans="1:11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</row>
    <row r="1467" spans="1:11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</row>
    <row r="1468" spans="1:11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</row>
    <row r="1469" spans="1:11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</row>
    <row r="1470" spans="1:11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</row>
    <row r="1471" spans="1:11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</row>
    <row r="1472" spans="1:11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</row>
    <row r="1473" spans="1:11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</row>
    <row r="1474" spans="1:11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</row>
    <row r="1475" spans="1:11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</row>
    <row r="1476" spans="1:11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</row>
    <row r="1477" spans="1:11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</row>
    <row r="1478" spans="1:11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</row>
    <row r="1479" spans="1:11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</row>
    <row r="1480" spans="1:11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</row>
    <row r="1481" spans="1:11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</row>
    <row r="1482" spans="1:11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</row>
    <row r="1483" spans="1:11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</row>
    <row r="1484" spans="1:11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</row>
    <row r="1485" spans="1:11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</row>
    <row r="1486" spans="1:11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</row>
    <row r="1487" spans="1:11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</row>
    <row r="1488" spans="1:11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</row>
    <row r="1489" spans="1:11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</row>
    <row r="1490" spans="1:11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</row>
    <row r="1491" spans="1:11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</row>
    <row r="1492" spans="1:11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</row>
    <row r="1493" spans="1:11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</row>
    <row r="1494" spans="1:11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</row>
    <row r="1495" spans="1:11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</row>
    <row r="1496" spans="1:11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</row>
    <row r="1497" spans="1:11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</row>
    <row r="1498" spans="1:11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</row>
    <row r="1499" spans="1:11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</row>
    <row r="1500" spans="1:11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</row>
    <row r="1501" spans="1:11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</row>
    <row r="1502" spans="1:11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</row>
    <row r="1503" spans="1:11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</row>
    <row r="1504" spans="1:11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</row>
    <row r="1505" spans="1:11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</row>
    <row r="1506" spans="1:11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</row>
    <row r="1507" spans="1:11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</row>
    <row r="1508" spans="1:11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</row>
    <row r="1509" spans="1:11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</row>
    <row r="1510" spans="1:11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</row>
    <row r="1511" spans="1:11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</row>
    <row r="1512" spans="1:11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</row>
    <row r="1513" spans="1:11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</row>
    <row r="1514" spans="1:11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</row>
    <row r="1515" spans="1:11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</row>
    <row r="1516" spans="1:11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</row>
    <row r="1517" spans="1:11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</row>
    <row r="1518" spans="1:11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</row>
    <row r="1519" spans="1:11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</row>
    <row r="1520" spans="1:11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</row>
    <row r="1521" spans="1:11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</row>
    <row r="1522" spans="1:11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</row>
    <row r="1523" spans="1:11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</row>
    <row r="1524" spans="1:11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</row>
    <row r="1525" spans="1:11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</row>
    <row r="1526" spans="1:11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</row>
    <row r="1527" spans="1:11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</row>
    <row r="1528" spans="1:11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</row>
    <row r="1529" spans="1:11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</row>
    <row r="1530" spans="1:11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</row>
    <row r="1531" spans="1:11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</row>
    <row r="1532" spans="1:11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</row>
    <row r="1533" spans="1:11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</row>
    <row r="1534" spans="1:11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</row>
    <row r="1535" spans="1:11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</row>
    <row r="1536" spans="1:11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</row>
    <row r="1537" spans="1:11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</row>
    <row r="1538" spans="1:11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</row>
    <row r="1539" spans="1:11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</row>
    <row r="1540" spans="1:11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</row>
    <row r="1541" spans="1:11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</row>
    <row r="1542" spans="1:11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</row>
    <row r="1543" spans="1:11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</row>
    <row r="1544" spans="1:11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</row>
    <row r="1545" spans="1:11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</row>
    <row r="1546" spans="1:11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</row>
    <row r="1547" spans="1:11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</row>
    <row r="1548" spans="1:11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</row>
    <row r="1549" spans="1:11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</row>
    <row r="1550" spans="1:11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</row>
    <row r="1551" spans="1:11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</row>
    <row r="1552" spans="1:11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</row>
    <row r="1553" spans="1:11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</row>
    <row r="1554" spans="1:11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</row>
    <row r="1555" spans="1:11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</row>
    <row r="1556" spans="1:11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</row>
    <row r="1557" spans="1:11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</row>
    <row r="1558" spans="1:11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</row>
    <row r="1559" spans="1:11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</row>
    <row r="1560" spans="1:11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</row>
    <row r="1561" spans="1:11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</row>
    <row r="1562" spans="1:11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</row>
    <row r="1563" spans="1:11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</row>
    <row r="1564" spans="1:11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</row>
    <row r="1565" spans="1:11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</row>
    <row r="1566" spans="1:11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</row>
    <row r="1567" spans="1:11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</row>
    <row r="1568" spans="1:11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</row>
    <row r="1569" spans="1:11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</row>
    <row r="1570" spans="1:11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</row>
    <row r="1571" spans="1:11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</row>
    <row r="1572" spans="1:11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</row>
    <row r="1573" spans="1:11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</row>
    <row r="1574" spans="1:11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</row>
    <row r="1575" spans="1:11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</row>
    <row r="1576" spans="1:11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</row>
    <row r="1577" spans="1:11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</row>
    <row r="1578" spans="1:11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</row>
    <row r="1579" spans="1:11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</row>
    <row r="1580" spans="1:11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</row>
    <row r="1581" spans="1:11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</row>
    <row r="1582" spans="1:11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</row>
    <row r="1583" spans="1:11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</row>
    <row r="1584" spans="1:11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</row>
    <row r="1585" spans="1:11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</row>
    <row r="1586" spans="1:11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</row>
    <row r="1587" spans="1:11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</row>
    <row r="1588" spans="1:11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</row>
    <row r="1589" spans="1:11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</row>
    <row r="1590" spans="1:11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</row>
    <row r="1591" spans="1:11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</row>
    <row r="1592" spans="1:11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</row>
    <row r="1593" spans="1:11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</row>
    <row r="1594" spans="1:11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</row>
    <row r="1595" spans="1:11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</row>
    <row r="1596" spans="1:11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</row>
    <row r="1597" spans="1:11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</row>
    <row r="1598" spans="1:11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</row>
    <row r="1599" spans="1:11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</row>
    <row r="1600" spans="1:11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</row>
    <row r="1601" spans="1:11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</row>
    <row r="1602" spans="1:11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</row>
    <row r="1603" spans="1:11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</row>
    <row r="1604" spans="1:11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</row>
    <row r="1605" spans="1:11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</row>
    <row r="1606" spans="1:11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</row>
    <row r="1607" spans="1:11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</row>
    <row r="1608" spans="1:11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</row>
    <row r="1609" spans="1:11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</row>
    <row r="1610" spans="1:11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</row>
    <row r="1611" spans="1:11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</row>
    <row r="1612" spans="1:11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</row>
    <row r="1613" spans="1:11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</row>
    <row r="1614" spans="1:11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</row>
    <row r="1615" spans="1:11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</row>
    <row r="1616" spans="1:11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</row>
    <row r="1617" spans="1:11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</row>
    <row r="1618" spans="1:11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</row>
    <row r="1619" spans="1:11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</row>
    <row r="1620" spans="1:11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</row>
    <row r="1621" spans="1:11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</row>
    <row r="1622" spans="1:11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</row>
    <row r="1623" spans="1:11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</row>
    <row r="1624" spans="1:11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</row>
    <row r="1625" spans="1:11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</row>
    <row r="1626" spans="1:11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</row>
    <row r="1627" spans="1:11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</row>
    <row r="1628" spans="1:11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</row>
    <row r="1629" spans="1:11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</row>
    <row r="1630" spans="1:11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</row>
    <row r="1631" spans="1:11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</row>
    <row r="1632" spans="1:11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</row>
    <row r="1633" spans="1:11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</row>
    <row r="1634" spans="1:11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</row>
    <row r="1635" spans="1:11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</row>
    <row r="1636" spans="1:11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</row>
    <row r="1637" spans="1:11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</row>
    <row r="1638" spans="1:11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</row>
    <row r="1639" spans="1:11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</row>
    <row r="1640" spans="1:11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</row>
    <row r="1641" spans="1:11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</row>
    <row r="1642" spans="1:11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</row>
    <row r="1643" spans="1:11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</row>
    <row r="1644" spans="1:11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</row>
    <row r="1645" spans="1:11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</row>
    <row r="1646" spans="1:11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</row>
    <row r="1647" spans="1:11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</row>
    <row r="1648" spans="1:11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</row>
    <row r="1649" spans="1:11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</row>
    <row r="1650" spans="1:11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</row>
    <row r="1651" spans="1:11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</row>
    <row r="1652" spans="1:11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</row>
    <row r="1653" spans="1:11" ht="12.75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</row>
    <row r="1654" spans="1:11" ht="12.75">
      <c r="A1654" s="27"/>
      <c r="B1654" s="27"/>
      <c r="C1654" s="27"/>
      <c r="D1654" s="27"/>
      <c r="E1654" s="27"/>
      <c r="F1654" s="27"/>
      <c r="G1654" s="27"/>
      <c r="H1654" s="27"/>
      <c r="I1654" s="27"/>
      <c r="J1654" s="27"/>
      <c r="K1654" s="27"/>
    </row>
    <row r="1655" spans="1:11" ht="12.75">
      <c r="A1655" s="27"/>
      <c r="B1655" s="27"/>
      <c r="C1655" s="27"/>
      <c r="D1655" s="27"/>
      <c r="E1655" s="27"/>
      <c r="F1655" s="27"/>
      <c r="G1655" s="27"/>
      <c r="H1655" s="27"/>
      <c r="I1655" s="27"/>
      <c r="J1655" s="27"/>
      <c r="K1655" s="27"/>
    </row>
    <row r="1656" spans="1:11" ht="12.75">
      <c r="A1656" s="27"/>
      <c r="B1656" s="27"/>
      <c r="C1656" s="27"/>
      <c r="D1656" s="27"/>
      <c r="E1656" s="27"/>
      <c r="F1656" s="27"/>
      <c r="G1656" s="27"/>
      <c r="H1656" s="27"/>
      <c r="I1656" s="27"/>
      <c r="J1656" s="27"/>
      <c r="K1656" s="27"/>
    </row>
    <row r="1657" spans="1:11" ht="12.75">
      <c r="A1657" s="27"/>
      <c r="B1657" s="27"/>
      <c r="C1657" s="27"/>
      <c r="D1657" s="27"/>
      <c r="E1657" s="27"/>
      <c r="F1657" s="27"/>
      <c r="G1657" s="27"/>
      <c r="H1657" s="27"/>
      <c r="I1657" s="27"/>
      <c r="J1657" s="27"/>
      <c r="K1657" s="27"/>
    </row>
    <row r="1658" spans="1:11" ht="12.75">
      <c r="A1658" s="27"/>
      <c r="B1658" s="27"/>
      <c r="C1658" s="27"/>
      <c r="D1658" s="27"/>
      <c r="E1658" s="27"/>
      <c r="F1658" s="27"/>
      <c r="G1658" s="27"/>
      <c r="H1658" s="27"/>
      <c r="I1658" s="27"/>
      <c r="J1658" s="27"/>
      <c r="K1658" s="27"/>
    </row>
    <row r="1659" spans="1:11" ht="12.75">
      <c r="A1659" s="27"/>
      <c r="B1659" s="27"/>
      <c r="C1659" s="27"/>
      <c r="D1659" s="27"/>
      <c r="E1659" s="27"/>
      <c r="F1659" s="27"/>
      <c r="G1659" s="27"/>
      <c r="H1659" s="27"/>
      <c r="I1659" s="27"/>
      <c r="J1659" s="27"/>
      <c r="K1659" s="27"/>
    </row>
    <row r="1660" spans="1:11" ht="12.75">
      <c r="A1660" s="27"/>
      <c r="B1660" s="27"/>
      <c r="C1660" s="27"/>
      <c r="D1660" s="27"/>
      <c r="E1660" s="27"/>
      <c r="F1660" s="27"/>
      <c r="G1660" s="27"/>
      <c r="H1660" s="27"/>
      <c r="I1660" s="27"/>
      <c r="J1660" s="27"/>
      <c r="K1660" s="27"/>
    </row>
    <row r="1661" spans="1:11" ht="12.75">
      <c r="A1661" s="27"/>
      <c r="B1661" s="27"/>
      <c r="C1661" s="27"/>
      <c r="D1661" s="27"/>
      <c r="E1661" s="27"/>
      <c r="F1661" s="27"/>
      <c r="G1661" s="27"/>
      <c r="H1661" s="27"/>
      <c r="I1661" s="27"/>
      <c r="J1661" s="27"/>
      <c r="K1661" s="27"/>
    </row>
    <row r="1662" spans="1:11" ht="12.75">
      <c r="A1662" s="27"/>
      <c r="B1662" s="27"/>
      <c r="C1662" s="27"/>
      <c r="D1662" s="27"/>
      <c r="E1662" s="27"/>
      <c r="F1662" s="27"/>
      <c r="G1662" s="27"/>
      <c r="H1662" s="27"/>
      <c r="I1662" s="27"/>
      <c r="J1662" s="27"/>
      <c r="K1662" s="27"/>
    </row>
    <row r="1663" spans="1:11" ht="12.75">
      <c r="A1663" s="27"/>
      <c r="B1663" s="27"/>
      <c r="C1663" s="27"/>
      <c r="D1663" s="27"/>
      <c r="E1663" s="27"/>
      <c r="F1663" s="27"/>
      <c r="G1663" s="27"/>
      <c r="H1663" s="27"/>
      <c r="I1663" s="27"/>
      <c r="J1663" s="27"/>
      <c r="K1663" s="27"/>
    </row>
    <row r="1664" spans="1:11" ht="12.75">
      <c r="A1664" s="27"/>
      <c r="B1664" s="27"/>
      <c r="C1664" s="27"/>
      <c r="D1664" s="27"/>
      <c r="E1664" s="27"/>
      <c r="F1664" s="27"/>
      <c r="G1664" s="27"/>
      <c r="H1664" s="27"/>
      <c r="I1664" s="27"/>
      <c r="J1664" s="27"/>
      <c r="K1664" s="27"/>
    </row>
    <row r="1665" spans="1:11" ht="12.75">
      <c r="A1665" s="27"/>
      <c r="B1665" s="27"/>
      <c r="C1665" s="27"/>
      <c r="D1665" s="27"/>
      <c r="E1665" s="27"/>
      <c r="F1665" s="27"/>
      <c r="G1665" s="27"/>
      <c r="H1665" s="27"/>
      <c r="I1665" s="27"/>
      <c r="J1665" s="27"/>
      <c r="K1665" s="27"/>
    </row>
    <row r="1666" spans="1:11" ht="12.75">
      <c r="A1666" s="27"/>
      <c r="B1666" s="27"/>
      <c r="C1666" s="27"/>
      <c r="D1666" s="27"/>
      <c r="E1666" s="27"/>
      <c r="F1666" s="27"/>
      <c r="G1666" s="27"/>
      <c r="H1666" s="27"/>
      <c r="I1666" s="27"/>
      <c r="J1666" s="27"/>
      <c r="K1666" s="27"/>
    </row>
    <row r="1667" spans="1:11" ht="12.75">
      <c r="A1667" s="27"/>
      <c r="B1667" s="27"/>
      <c r="C1667" s="27"/>
      <c r="D1667" s="27"/>
      <c r="E1667" s="27"/>
      <c r="F1667" s="27"/>
      <c r="G1667" s="27"/>
      <c r="H1667" s="27"/>
      <c r="I1667" s="27"/>
      <c r="J1667" s="27"/>
      <c r="K1667" s="27"/>
    </row>
    <row r="1668" spans="1:11" ht="12.75">
      <c r="A1668" s="27"/>
      <c r="B1668" s="27"/>
      <c r="C1668" s="27"/>
      <c r="D1668" s="27"/>
      <c r="E1668" s="27"/>
      <c r="F1668" s="27"/>
      <c r="G1668" s="27"/>
      <c r="H1668" s="27"/>
      <c r="I1668" s="27"/>
      <c r="J1668" s="27"/>
      <c r="K1668" s="27"/>
    </row>
    <row r="1669" spans="1:11" ht="12.75">
      <c r="A1669" s="27"/>
      <c r="B1669" s="27"/>
      <c r="C1669" s="27"/>
      <c r="D1669" s="27"/>
      <c r="E1669" s="27"/>
      <c r="F1669" s="27"/>
      <c r="G1669" s="27"/>
      <c r="H1669" s="27"/>
      <c r="I1669" s="27"/>
      <c r="J1669" s="27"/>
      <c r="K1669" s="27"/>
    </row>
    <row r="1670" spans="1:11" ht="12.75">
      <c r="A1670" s="27"/>
      <c r="B1670" s="27"/>
      <c r="C1670" s="27"/>
      <c r="D1670" s="27"/>
      <c r="E1670" s="27"/>
      <c r="F1670" s="27"/>
      <c r="G1670" s="27"/>
      <c r="H1670" s="27"/>
      <c r="I1670" s="27"/>
      <c r="J1670" s="27"/>
      <c r="K1670" s="27"/>
    </row>
    <row r="1671" spans="1:11" ht="12.75">
      <c r="A1671" s="27"/>
      <c r="B1671" s="27"/>
      <c r="C1671" s="27"/>
      <c r="D1671" s="27"/>
      <c r="E1671" s="27"/>
      <c r="F1671" s="27"/>
      <c r="G1671" s="27"/>
      <c r="H1671" s="27"/>
      <c r="I1671" s="27"/>
      <c r="J1671" s="27"/>
      <c r="K1671" s="27"/>
    </row>
    <row r="1672" spans="1:11" ht="12.75">
      <c r="A1672" s="27"/>
      <c r="B1672" s="27"/>
      <c r="C1672" s="27"/>
      <c r="D1672" s="27"/>
      <c r="E1672" s="27"/>
      <c r="F1672" s="27"/>
      <c r="G1672" s="27"/>
      <c r="H1672" s="27"/>
      <c r="I1672" s="27"/>
      <c r="J1672" s="27"/>
      <c r="K1672" s="27"/>
    </row>
    <row r="1673" spans="1:11" ht="12.75">
      <c r="A1673" s="27"/>
      <c r="B1673" s="27"/>
      <c r="C1673" s="27"/>
      <c r="D1673" s="27"/>
      <c r="E1673" s="27"/>
      <c r="F1673" s="27"/>
      <c r="G1673" s="27"/>
      <c r="H1673" s="27"/>
      <c r="I1673" s="27"/>
      <c r="J1673" s="27"/>
      <c r="K1673" s="27"/>
    </row>
    <row r="1674" spans="1:11" ht="12.75">
      <c r="A1674" s="27"/>
      <c r="B1674" s="27"/>
      <c r="C1674" s="27"/>
      <c r="D1674" s="27"/>
      <c r="E1674" s="27"/>
      <c r="F1674" s="27"/>
      <c r="G1674" s="27"/>
      <c r="H1674" s="27"/>
      <c r="I1674" s="27"/>
      <c r="J1674" s="27"/>
      <c r="K1674" s="27"/>
    </row>
    <row r="1675" spans="1:11" ht="12.75">
      <c r="A1675" s="27"/>
      <c r="B1675" s="27"/>
      <c r="C1675" s="27"/>
      <c r="D1675" s="27"/>
      <c r="E1675" s="27"/>
      <c r="F1675" s="27"/>
      <c r="G1675" s="27"/>
      <c r="H1675" s="27"/>
      <c r="I1675" s="27"/>
      <c r="J1675" s="27"/>
      <c r="K1675" s="27"/>
    </row>
    <row r="1676" spans="1:11" ht="12.75">
      <c r="A1676" s="27"/>
      <c r="B1676" s="27"/>
      <c r="C1676" s="27"/>
      <c r="D1676" s="27"/>
      <c r="E1676" s="27"/>
      <c r="F1676" s="27"/>
      <c r="G1676" s="27"/>
      <c r="H1676" s="27"/>
      <c r="I1676" s="27"/>
      <c r="J1676" s="27"/>
      <c r="K1676" s="27"/>
    </row>
    <row r="1677" spans="1:11" ht="12.75">
      <c r="A1677" s="27"/>
      <c r="B1677" s="27"/>
      <c r="C1677" s="27"/>
      <c r="D1677" s="27"/>
      <c r="E1677" s="27"/>
      <c r="F1677" s="27"/>
      <c r="G1677" s="27"/>
      <c r="H1677" s="27"/>
      <c r="I1677" s="27"/>
      <c r="J1677" s="27"/>
      <c r="K1677" s="27"/>
    </row>
    <row r="1678" spans="1:11" ht="12.75">
      <c r="A1678" s="27"/>
      <c r="B1678" s="27"/>
      <c r="C1678" s="27"/>
      <c r="D1678" s="27"/>
      <c r="E1678" s="27"/>
      <c r="F1678" s="27"/>
      <c r="G1678" s="27"/>
      <c r="H1678" s="27"/>
      <c r="I1678" s="27"/>
      <c r="J1678" s="27"/>
      <c r="K1678" s="27"/>
    </row>
    <row r="1679" spans="1:11" ht="12.75">
      <c r="A1679" s="27"/>
      <c r="B1679" s="27"/>
      <c r="C1679" s="27"/>
      <c r="D1679" s="27"/>
      <c r="E1679" s="27"/>
      <c r="F1679" s="27"/>
      <c r="G1679" s="27"/>
      <c r="H1679" s="27"/>
      <c r="I1679" s="27"/>
      <c r="J1679" s="27"/>
      <c r="K1679" s="27"/>
    </row>
    <row r="1680" spans="1:11" ht="12.75">
      <c r="A1680" s="27"/>
      <c r="B1680" s="27"/>
      <c r="C1680" s="27"/>
      <c r="D1680" s="27"/>
      <c r="E1680" s="27"/>
      <c r="F1680" s="27"/>
      <c r="G1680" s="27"/>
      <c r="H1680" s="27"/>
      <c r="I1680" s="27"/>
      <c r="J1680" s="27"/>
      <c r="K1680" s="27"/>
    </row>
    <row r="1681" spans="1:11" ht="12.75">
      <c r="A1681" s="27"/>
      <c r="B1681" s="27"/>
      <c r="C1681" s="27"/>
      <c r="D1681" s="27"/>
      <c r="E1681" s="27"/>
      <c r="F1681" s="27"/>
      <c r="G1681" s="27"/>
      <c r="H1681" s="27"/>
      <c r="I1681" s="27"/>
      <c r="J1681" s="27"/>
      <c r="K1681" s="27"/>
    </row>
    <row r="1682" spans="1:11" ht="12.75">
      <c r="A1682" s="27"/>
      <c r="B1682" s="27"/>
      <c r="C1682" s="27"/>
      <c r="D1682" s="27"/>
      <c r="E1682" s="27"/>
      <c r="F1682" s="27"/>
      <c r="G1682" s="27"/>
      <c r="H1682" s="27"/>
      <c r="I1682" s="27"/>
      <c r="J1682" s="27"/>
      <c r="K1682" s="27"/>
    </row>
    <row r="1683" spans="1:11" ht="12.75">
      <c r="A1683" s="27"/>
      <c r="B1683" s="27"/>
      <c r="C1683" s="27"/>
      <c r="D1683" s="27"/>
      <c r="E1683" s="27"/>
      <c r="F1683" s="27"/>
      <c r="G1683" s="27"/>
      <c r="H1683" s="27"/>
      <c r="I1683" s="27"/>
      <c r="J1683" s="27"/>
      <c r="K1683" s="27"/>
    </row>
    <row r="1684" spans="1:11" ht="12.75">
      <c r="A1684" s="27"/>
      <c r="B1684" s="27"/>
      <c r="C1684" s="27"/>
      <c r="D1684" s="27"/>
      <c r="E1684" s="27"/>
      <c r="F1684" s="27"/>
      <c r="G1684" s="27"/>
      <c r="H1684" s="27"/>
      <c r="I1684" s="27"/>
      <c r="J1684" s="27"/>
      <c r="K1684" s="27"/>
    </row>
    <row r="1685" spans="1:11" ht="12.75">
      <c r="A1685" s="27"/>
      <c r="B1685" s="27"/>
      <c r="C1685" s="27"/>
      <c r="D1685" s="27"/>
      <c r="E1685" s="27"/>
      <c r="F1685" s="27"/>
      <c r="G1685" s="27"/>
      <c r="H1685" s="27"/>
      <c r="I1685" s="27"/>
      <c r="J1685" s="27"/>
      <c r="K1685" s="27"/>
    </row>
    <row r="1686" spans="1:11" ht="12.75">
      <c r="A1686" s="27"/>
      <c r="B1686" s="27"/>
      <c r="C1686" s="27"/>
      <c r="D1686" s="27"/>
      <c r="E1686" s="27"/>
      <c r="F1686" s="27"/>
      <c r="G1686" s="27"/>
      <c r="H1686" s="27"/>
      <c r="I1686" s="27"/>
      <c r="J1686" s="27"/>
      <c r="K1686" s="27"/>
    </row>
    <row r="1687" spans="1:11" ht="12.75">
      <c r="A1687" s="27"/>
      <c r="B1687" s="27"/>
      <c r="C1687" s="27"/>
      <c r="D1687" s="27"/>
      <c r="E1687" s="27"/>
      <c r="F1687" s="27"/>
      <c r="G1687" s="27"/>
      <c r="H1687" s="27"/>
      <c r="I1687" s="27"/>
      <c r="J1687" s="27"/>
      <c r="K1687" s="27"/>
    </row>
    <row r="1688" spans="1:11" ht="12.75">
      <c r="A1688" s="27"/>
      <c r="B1688" s="27"/>
      <c r="C1688" s="27"/>
      <c r="D1688" s="27"/>
      <c r="E1688" s="27"/>
      <c r="F1688" s="27"/>
      <c r="G1688" s="27"/>
      <c r="H1688" s="27"/>
      <c r="I1688" s="27"/>
      <c r="J1688" s="27"/>
      <c r="K1688" s="27"/>
    </row>
    <row r="1689" spans="1:11" ht="12.75">
      <c r="A1689" s="27"/>
      <c r="B1689" s="27"/>
      <c r="C1689" s="27"/>
      <c r="D1689" s="27"/>
      <c r="E1689" s="27"/>
      <c r="F1689" s="27"/>
      <c r="G1689" s="27"/>
      <c r="H1689" s="27"/>
      <c r="I1689" s="27"/>
      <c r="J1689" s="27"/>
      <c r="K1689" s="27"/>
    </row>
    <row r="1690" spans="1:11" ht="12.75">
      <c r="A1690" s="27"/>
      <c r="B1690" s="27"/>
      <c r="C1690" s="27"/>
      <c r="D1690" s="27"/>
      <c r="E1690" s="27"/>
      <c r="F1690" s="27"/>
      <c r="G1690" s="27"/>
      <c r="H1690" s="27"/>
      <c r="I1690" s="27"/>
      <c r="J1690" s="27"/>
      <c r="K1690" s="27"/>
    </row>
    <row r="1691" spans="1:11" ht="12.75">
      <c r="A1691" s="27"/>
      <c r="B1691" s="27"/>
      <c r="C1691" s="27"/>
      <c r="D1691" s="27"/>
      <c r="E1691" s="27"/>
      <c r="F1691" s="27"/>
      <c r="G1691" s="27"/>
      <c r="H1691" s="27"/>
      <c r="I1691" s="27"/>
      <c r="J1691" s="27"/>
      <c r="K1691" s="27"/>
    </row>
    <row r="1692" spans="1:11" ht="12.75">
      <c r="A1692" s="27"/>
      <c r="B1692" s="27"/>
      <c r="C1692" s="27"/>
      <c r="D1692" s="27"/>
      <c r="E1692" s="27"/>
      <c r="F1692" s="27"/>
      <c r="G1692" s="27"/>
      <c r="H1692" s="27"/>
      <c r="I1692" s="27"/>
      <c r="J1692" s="27"/>
      <c r="K1692" s="27"/>
    </row>
    <row r="1693" spans="1:11" ht="12.75">
      <c r="A1693" s="27"/>
      <c r="B1693" s="27"/>
      <c r="C1693" s="27"/>
      <c r="D1693" s="27"/>
      <c r="E1693" s="27"/>
      <c r="F1693" s="27"/>
      <c r="G1693" s="27"/>
      <c r="H1693" s="27"/>
      <c r="I1693" s="27"/>
      <c r="J1693" s="27"/>
      <c r="K1693" s="27"/>
    </row>
    <row r="1694" spans="1:11" ht="12.75">
      <c r="A1694" s="27"/>
      <c r="B1694" s="27"/>
      <c r="C1694" s="27"/>
      <c r="D1694" s="27"/>
      <c r="E1694" s="27"/>
      <c r="F1694" s="27"/>
      <c r="G1694" s="27"/>
      <c r="H1694" s="27"/>
      <c r="I1694" s="27"/>
      <c r="J1694" s="27"/>
      <c r="K1694" s="27"/>
    </row>
    <row r="1695" spans="1:11" ht="12.75">
      <c r="A1695" s="27"/>
      <c r="B1695" s="27"/>
      <c r="C1695" s="27"/>
      <c r="D1695" s="27"/>
      <c r="E1695" s="27"/>
      <c r="F1695" s="27"/>
      <c r="G1695" s="27"/>
      <c r="H1695" s="27"/>
      <c r="I1695" s="27"/>
      <c r="J1695" s="27"/>
      <c r="K1695" s="27"/>
    </row>
    <row r="1696" spans="1:11" ht="12.75">
      <c r="A1696" s="27"/>
      <c r="B1696" s="27"/>
      <c r="C1696" s="27"/>
      <c r="D1696" s="27"/>
      <c r="E1696" s="27"/>
      <c r="F1696" s="27"/>
      <c r="G1696" s="27"/>
      <c r="H1696" s="27"/>
      <c r="I1696" s="27"/>
      <c r="J1696" s="27"/>
      <c r="K1696" s="27"/>
    </row>
    <row r="1697" spans="1:11" ht="12.75">
      <c r="A1697" s="27"/>
      <c r="B1697" s="27"/>
      <c r="C1697" s="27"/>
      <c r="D1697" s="27"/>
      <c r="E1697" s="27"/>
      <c r="F1697" s="27"/>
      <c r="G1697" s="27"/>
      <c r="H1697" s="27"/>
      <c r="I1697" s="27"/>
      <c r="J1697" s="27"/>
      <c r="K1697" s="27"/>
    </row>
    <row r="1698" spans="1:11" ht="12.75">
      <c r="A1698" s="27"/>
      <c r="B1698" s="27"/>
      <c r="C1698" s="27"/>
      <c r="D1698" s="27"/>
      <c r="E1698" s="27"/>
      <c r="F1698" s="27"/>
      <c r="G1698" s="27"/>
      <c r="H1698" s="27"/>
      <c r="I1698" s="27"/>
      <c r="J1698" s="27"/>
      <c r="K1698" s="27"/>
    </row>
    <row r="1699" spans="1:11" ht="12.75">
      <c r="A1699" s="27"/>
      <c r="B1699" s="27"/>
      <c r="C1699" s="27"/>
      <c r="D1699" s="27"/>
      <c r="E1699" s="27"/>
      <c r="F1699" s="27"/>
      <c r="G1699" s="27"/>
      <c r="H1699" s="27"/>
      <c r="I1699" s="27"/>
      <c r="J1699" s="27"/>
      <c r="K1699" s="27"/>
    </row>
    <row r="1700" spans="1:11" ht="12.75">
      <c r="A1700" s="27"/>
      <c r="B1700" s="27"/>
      <c r="C1700" s="27"/>
      <c r="D1700" s="27"/>
      <c r="E1700" s="27"/>
      <c r="F1700" s="27"/>
      <c r="G1700" s="27"/>
      <c r="H1700" s="27"/>
      <c r="I1700" s="27"/>
      <c r="J1700" s="27"/>
      <c r="K1700" s="27"/>
    </row>
    <row r="1701" spans="1:11" ht="12.75">
      <c r="A1701" s="27"/>
      <c r="B1701" s="27"/>
      <c r="C1701" s="27"/>
      <c r="D1701" s="27"/>
      <c r="E1701" s="27"/>
      <c r="F1701" s="27"/>
      <c r="G1701" s="27"/>
      <c r="H1701" s="27"/>
      <c r="I1701" s="27"/>
      <c r="J1701" s="27"/>
      <c r="K1701" s="27"/>
    </row>
    <row r="1702" spans="1:11" ht="12.75">
      <c r="A1702" s="27"/>
      <c r="B1702" s="27"/>
      <c r="C1702" s="27"/>
      <c r="D1702" s="27"/>
      <c r="E1702" s="27"/>
      <c r="F1702" s="27"/>
      <c r="G1702" s="27"/>
      <c r="H1702" s="27"/>
      <c r="I1702" s="27"/>
      <c r="J1702" s="27"/>
      <c r="K1702" s="27"/>
    </row>
    <row r="1703" spans="1:11" ht="12.75">
      <c r="A1703" s="27"/>
      <c r="B1703" s="27"/>
      <c r="C1703" s="27"/>
      <c r="D1703" s="27"/>
      <c r="E1703" s="27"/>
      <c r="F1703" s="27"/>
      <c r="G1703" s="27"/>
      <c r="H1703" s="27"/>
      <c r="I1703" s="27"/>
      <c r="J1703" s="27"/>
      <c r="K1703" s="27"/>
    </row>
    <row r="1704" spans="1:11" ht="12.75">
      <c r="A1704" s="27"/>
      <c r="B1704" s="27"/>
      <c r="C1704" s="27"/>
      <c r="D1704" s="27"/>
      <c r="E1704" s="27"/>
      <c r="F1704" s="27"/>
      <c r="G1704" s="27"/>
      <c r="H1704" s="27"/>
      <c r="I1704" s="27"/>
      <c r="J1704" s="27"/>
      <c r="K1704" s="27"/>
    </row>
    <row r="1705" spans="1:11" ht="12.75">
      <c r="A1705" s="27"/>
      <c r="B1705" s="27"/>
      <c r="C1705" s="27"/>
      <c r="D1705" s="27"/>
      <c r="E1705" s="27"/>
      <c r="F1705" s="27"/>
      <c r="G1705" s="27"/>
      <c r="H1705" s="27"/>
      <c r="I1705" s="27"/>
      <c r="J1705" s="27"/>
      <c r="K1705" s="27"/>
    </row>
    <row r="1706" spans="1:11" ht="12.75">
      <c r="A1706" s="27"/>
      <c r="B1706" s="27"/>
      <c r="C1706" s="27"/>
      <c r="D1706" s="27"/>
      <c r="E1706" s="27"/>
      <c r="F1706" s="27"/>
      <c r="G1706" s="27"/>
      <c r="H1706" s="27"/>
      <c r="I1706" s="27"/>
      <c r="J1706" s="27"/>
      <c r="K1706" s="27"/>
    </row>
    <row r="1707" spans="1:11" ht="12.75">
      <c r="A1707" s="27"/>
      <c r="B1707" s="27"/>
      <c r="C1707" s="27"/>
      <c r="D1707" s="27"/>
      <c r="E1707" s="27"/>
      <c r="F1707" s="27"/>
      <c r="G1707" s="27"/>
      <c r="H1707" s="27"/>
      <c r="I1707" s="27"/>
      <c r="J1707" s="27"/>
      <c r="K1707" s="27"/>
    </row>
    <row r="1708" spans="1:11" ht="12.75">
      <c r="A1708" s="27"/>
      <c r="B1708" s="27"/>
      <c r="C1708" s="27"/>
      <c r="D1708" s="27"/>
      <c r="E1708" s="27"/>
      <c r="F1708" s="27"/>
      <c r="G1708" s="27"/>
      <c r="H1708" s="27"/>
      <c r="I1708" s="27"/>
      <c r="J1708" s="27"/>
      <c r="K1708" s="27"/>
    </row>
    <row r="1709" spans="1:11" ht="12.75">
      <c r="A1709" s="27"/>
      <c r="B1709" s="27"/>
      <c r="C1709" s="27"/>
      <c r="D1709" s="27"/>
      <c r="E1709" s="27"/>
      <c r="F1709" s="27"/>
      <c r="G1709" s="27"/>
      <c r="H1709" s="27"/>
      <c r="I1709" s="27"/>
      <c r="J1709" s="27"/>
      <c r="K1709" s="27"/>
    </row>
    <row r="1710" spans="1:11" ht="12.75">
      <c r="A1710" s="27"/>
      <c r="B1710" s="27"/>
      <c r="C1710" s="27"/>
      <c r="D1710" s="27"/>
      <c r="E1710" s="27"/>
      <c r="F1710" s="27"/>
      <c r="G1710" s="27"/>
      <c r="H1710" s="27"/>
      <c r="I1710" s="27"/>
      <c r="J1710" s="27"/>
      <c r="K1710" s="27"/>
    </row>
    <row r="1711" spans="1:11" ht="12.75">
      <c r="A1711" s="27"/>
      <c r="B1711" s="27"/>
      <c r="C1711" s="27"/>
      <c r="D1711" s="27"/>
      <c r="E1711" s="27"/>
      <c r="F1711" s="27"/>
      <c r="G1711" s="27"/>
      <c r="H1711" s="27"/>
      <c r="I1711" s="27"/>
      <c r="J1711" s="27"/>
      <c r="K1711" s="27"/>
    </row>
    <row r="1712" spans="1:11" ht="12.75">
      <c r="A1712" s="27"/>
      <c r="B1712" s="27"/>
      <c r="C1712" s="27"/>
      <c r="D1712" s="27"/>
      <c r="E1712" s="27"/>
      <c r="F1712" s="27"/>
      <c r="G1712" s="27"/>
      <c r="H1712" s="27"/>
      <c r="I1712" s="27"/>
      <c r="J1712" s="27"/>
      <c r="K1712" s="27"/>
    </row>
    <row r="1713" spans="1:11" ht="12.75">
      <c r="A1713" s="27"/>
      <c r="B1713" s="27"/>
      <c r="C1713" s="27"/>
      <c r="D1713" s="27"/>
      <c r="E1713" s="27"/>
      <c r="F1713" s="27"/>
      <c r="G1713" s="27"/>
      <c r="H1713" s="27"/>
      <c r="I1713" s="27"/>
      <c r="J1713" s="27"/>
      <c r="K1713" s="27"/>
    </row>
    <row r="1714" spans="1:11" ht="12.75">
      <c r="A1714" s="27"/>
      <c r="B1714" s="27"/>
      <c r="C1714" s="27"/>
      <c r="D1714" s="27"/>
      <c r="E1714" s="27"/>
      <c r="F1714" s="27"/>
      <c r="G1714" s="27"/>
      <c r="H1714" s="27"/>
      <c r="I1714" s="27"/>
      <c r="J1714" s="27"/>
      <c r="K1714" s="27"/>
    </row>
    <row r="1715" spans="1:11" ht="12.75">
      <c r="A1715" s="27"/>
      <c r="B1715" s="27"/>
      <c r="C1715" s="27"/>
      <c r="D1715" s="27"/>
      <c r="E1715" s="27"/>
      <c r="F1715" s="27"/>
      <c r="G1715" s="27"/>
      <c r="H1715" s="27"/>
      <c r="I1715" s="27"/>
      <c r="J1715" s="27"/>
      <c r="K1715" s="27"/>
    </row>
    <row r="1716" spans="1:11" ht="12.75">
      <c r="A1716" s="27"/>
      <c r="B1716" s="27"/>
      <c r="C1716" s="27"/>
      <c r="D1716" s="27"/>
      <c r="E1716" s="27"/>
      <c r="F1716" s="27"/>
      <c r="G1716" s="27"/>
      <c r="H1716" s="27"/>
      <c r="I1716" s="27"/>
      <c r="J1716" s="27"/>
      <c r="K1716" s="27"/>
    </row>
    <row r="1717" spans="1:11" ht="12.75">
      <c r="A1717" s="27"/>
      <c r="B1717" s="27"/>
      <c r="C1717" s="27"/>
      <c r="D1717" s="27"/>
      <c r="E1717" s="27"/>
      <c r="F1717" s="27"/>
      <c r="G1717" s="27"/>
      <c r="H1717" s="27"/>
      <c r="I1717" s="27"/>
      <c r="J1717" s="27"/>
      <c r="K1717" s="27"/>
    </row>
    <row r="1718" spans="1:11" ht="12.75">
      <c r="A1718" s="27"/>
      <c r="B1718" s="27"/>
      <c r="C1718" s="27"/>
      <c r="D1718" s="27"/>
      <c r="E1718" s="27"/>
      <c r="F1718" s="27"/>
      <c r="G1718" s="27"/>
      <c r="H1718" s="27"/>
      <c r="I1718" s="27"/>
      <c r="J1718" s="27"/>
      <c r="K1718" s="27"/>
    </row>
    <row r="1719" spans="1:11" ht="12.75">
      <c r="A1719" s="27"/>
      <c r="B1719" s="27"/>
      <c r="C1719" s="27"/>
      <c r="D1719" s="27"/>
      <c r="E1719" s="27"/>
      <c r="F1719" s="27"/>
      <c r="G1719" s="27"/>
      <c r="H1719" s="27"/>
      <c r="I1719" s="27"/>
      <c r="J1719" s="27"/>
      <c r="K1719" s="27"/>
    </row>
    <row r="1720" spans="1:11" ht="12.75">
      <c r="A1720" s="27"/>
      <c r="B1720" s="27"/>
      <c r="C1720" s="27"/>
      <c r="D1720" s="27"/>
      <c r="E1720" s="27"/>
      <c r="F1720" s="27"/>
      <c r="G1720" s="27"/>
      <c r="H1720" s="27"/>
      <c r="I1720" s="27"/>
      <c r="J1720" s="27"/>
      <c r="K1720" s="27"/>
    </row>
    <row r="1721" spans="1:11" ht="12.75">
      <c r="A1721" s="27"/>
      <c r="B1721" s="27"/>
      <c r="C1721" s="27"/>
      <c r="D1721" s="27"/>
      <c r="E1721" s="27"/>
      <c r="F1721" s="27"/>
      <c r="G1721" s="27"/>
      <c r="H1721" s="27"/>
      <c r="I1721" s="27"/>
      <c r="J1721" s="27"/>
      <c r="K1721" s="27"/>
    </row>
    <row r="1722" spans="1:11" ht="12.75">
      <c r="A1722" s="27"/>
      <c r="B1722" s="27"/>
      <c r="C1722" s="27"/>
      <c r="D1722" s="27"/>
      <c r="E1722" s="27"/>
      <c r="F1722" s="27"/>
      <c r="G1722" s="27"/>
      <c r="H1722" s="27"/>
      <c r="I1722" s="27"/>
      <c r="J1722" s="27"/>
      <c r="K1722" s="27"/>
    </row>
    <row r="1723" spans="1:11" ht="12.75">
      <c r="A1723" s="27"/>
      <c r="B1723" s="27"/>
      <c r="C1723" s="27"/>
      <c r="D1723" s="27"/>
      <c r="E1723" s="27"/>
      <c r="F1723" s="27"/>
      <c r="G1723" s="27"/>
      <c r="H1723" s="27"/>
      <c r="I1723" s="27"/>
      <c r="J1723" s="27"/>
      <c r="K1723" s="27"/>
    </row>
    <row r="1724" spans="1:11" ht="12.75">
      <c r="A1724" s="27"/>
      <c r="B1724" s="27"/>
      <c r="C1724" s="27"/>
      <c r="D1724" s="27"/>
      <c r="E1724" s="27"/>
      <c r="F1724" s="27"/>
      <c r="G1724" s="27"/>
      <c r="H1724" s="27"/>
      <c r="I1724" s="27"/>
      <c r="J1724" s="27"/>
      <c r="K1724" s="27"/>
    </row>
    <row r="1725" spans="1:11" ht="12.75">
      <c r="A1725" s="27"/>
      <c r="B1725" s="27"/>
      <c r="C1725" s="27"/>
      <c r="D1725" s="27"/>
      <c r="E1725" s="27"/>
      <c r="F1725" s="27"/>
      <c r="G1725" s="27"/>
      <c r="H1725" s="27"/>
      <c r="I1725" s="27"/>
      <c r="J1725" s="27"/>
      <c r="K1725" s="27"/>
    </row>
    <row r="1726" spans="1:11" ht="12.75">
      <c r="A1726" s="27"/>
      <c r="B1726" s="27"/>
      <c r="C1726" s="27"/>
      <c r="D1726" s="27"/>
      <c r="E1726" s="27"/>
      <c r="F1726" s="27"/>
      <c r="G1726" s="27"/>
      <c r="H1726" s="27"/>
      <c r="I1726" s="27"/>
      <c r="J1726" s="27"/>
      <c r="K1726" s="27"/>
    </row>
    <row r="1727" spans="1:11" ht="12.75">
      <c r="A1727" s="27"/>
      <c r="B1727" s="27"/>
      <c r="C1727" s="27"/>
      <c r="D1727" s="27"/>
      <c r="E1727" s="27"/>
      <c r="F1727" s="27"/>
      <c r="G1727" s="27"/>
      <c r="H1727" s="27"/>
      <c r="I1727" s="27"/>
      <c r="J1727" s="27"/>
      <c r="K1727" s="27"/>
    </row>
    <row r="1728" spans="1:11" ht="12.75">
      <c r="A1728" s="27"/>
      <c r="B1728" s="27"/>
      <c r="C1728" s="27"/>
      <c r="D1728" s="27"/>
      <c r="E1728" s="27"/>
      <c r="F1728" s="27"/>
      <c r="G1728" s="27"/>
      <c r="H1728" s="27"/>
      <c r="I1728" s="27"/>
      <c r="J1728" s="27"/>
      <c r="K1728" s="27"/>
    </row>
    <row r="1729" spans="1:11" ht="12.75">
      <c r="A1729" s="27"/>
      <c r="B1729" s="27"/>
      <c r="C1729" s="27"/>
      <c r="D1729" s="27"/>
      <c r="E1729" s="27"/>
      <c r="F1729" s="27"/>
      <c r="G1729" s="27"/>
      <c r="H1729" s="27"/>
      <c r="I1729" s="27"/>
      <c r="J1729" s="27"/>
      <c r="K1729" s="27"/>
    </row>
    <row r="1730" spans="1:11" ht="12.75">
      <c r="A1730" s="27"/>
      <c r="B1730" s="27"/>
      <c r="C1730" s="27"/>
      <c r="D1730" s="27"/>
      <c r="E1730" s="27"/>
      <c r="F1730" s="27"/>
      <c r="G1730" s="27"/>
      <c r="H1730" s="27"/>
      <c r="I1730" s="27"/>
      <c r="J1730" s="27"/>
      <c r="K1730" s="27"/>
    </row>
    <row r="1731" spans="1:11" ht="12.75">
      <c r="A1731" s="27"/>
      <c r="B1731" s="27"/>
      <c r="C1731" s="27"/>
      <c r="D1731" s="27"/>
      <c r="E1731" s="27"/>
      <c r="F1731" s="27"/>
      <c r="G1731" s="27"/>
      <c r="H1731" s="27"/>
      <c r="I1731" s="27"/>
      <c r="J1731" s="27"/>
      <c r="K1731" s="27"/>
    </row>
    <row r="1732" spans="1:11" ht="12.75">
      <c r="A1732" s="27"/>
      <c r="B1732" s="27"/>
      <c r="C1732" s="27"/>
      <c r="D1732" s="27"/>
      <c r="E1732" s="27"/>
      <c r="F1732" s="27"/>
      <c r="G1732" s="27"/>
      <c r="H1732" s="27"/>
      <c r="I1732" s="27"/>
      <c r="J1732" s="27"/>
      <c r="K1732" s="27"/>
    </row>
    <row r="1733" spans="1:11" ht="12.75">
      <c r="A1733" s="27"/>
      <c r="B1733" s="27"/>
      <c r="C1733" s="27"/>
      <c r="D1733" s="27"/>
      <c r="E1733" s="27"/>
      <c r="F1733" s="27"/>
      <c r="G1733" s="27"/>
      <c r="H1733" s="27"/>
      <c r="I1733" s="27"/>
      <c r="J1733" s="27"/>
      <c r="K1733" s="27"/>
    </row>
    <row r="1734" spans="1:11" ht="12.75">
      <c r="A1734" s="27"/>
      <c r="B1734" s="27"/>
      <c r="C1734" s="27"/>
      <c r="D1734" s="27"/>
      <c r="E1734" s="27"/>
      <c r="F1734" s="27"/>
      <c r="G1734" s="27"/>
      <c r="H1734" s="27"/>
      <c r="I1734" s="27"/>
      <c r="J1734" s="27"/>
      <c r="K1734" s="27"/>
    </row>
    <row r="1735" spans="1:11" ht="12.75">
      <c r="A1735" s="27"/>
      <c r="B1735" s="27"/>
      <c r="C1735" s="27"/>
      <c r="D1735" s="27"/>
      <c r="E1735" s="27"/>
      <c r="F1735" s="27"/>
      <c r="G1735" s="27"/>
      <c r="H1735" s="27"/>
      <c r="I1735" s="27"/>
      <c r="J1735" s="27"/>
      <c r="K1735" s="27"/>
    </row>
    <row r="1736" spans="1:11" ht="12.75">
      <c r="A1736" s="27"/>
      <c r="B1736" s="27"/>
      <c r="C1736" s="27"/>
      <c r="D1736" s="27"/>
      <c r="E1736" s="27"/>
      <c r="F1736" s="27"/>
      <c r="G1736" s="27"/>
      <c r="H1736" s="27"/>
      <c r="I1736" s="27"/>
      <c r="J1736" s="27"/>
      <c r="K1736" s="27"/>
    </row>
    <row r="1737" spans="1:11" ht="12.75">
      <c r="A1737" s="27"/>
      <c r="B1737" s="27"/>
      <c r="C1737" s="27"/>
      <c r="D1737" s="27"/>
      <c r="E1737" s="27"/>
      <c r="F1737" s="27"/>
      <c r="G1737" s="27"/>
      <c r="H1737" s="27"/>
      <c r="I1737" s="27"/>
      <c r="J1737" s="27"/>
      <c r="K1737" s="27"/>
    </row>
    <row r="1738" spans="1:11" ht="12.75">
      <c r="A1738" s="27"/>
      <c r="B1738" s="27"/>
      <c r="C1738" s="27"/>
      <c r="D1738" s="27"/>
      <c r="E1738" s="27"/>
      <c r="F1738" s="27"/>
      <c r="G1738" s="27"/>
      <c r="H1738" s="27"/>
      <c r="I1738" s="27"/>
      <c r="J1738" s="27"/>
      <c r="K1738" s="27"/>
    </row>
    <row r="1739" spans="1:11" ht="12.75">
      <c r="A1739" s="27"/>
      <c r="B1739" s="27"/>
      <c r="C1739" s="27"/>
      <c r="D1739" s="27"/>
      <c r="E1739" s="27"/>
      <c r="F1739" s="27"/>
      <c r="G1739" s="27"/>
      <c r="H1739" s="27"/>
      <c r="I1739" s="27"/>
      <c r="J1739" s="27"/>
      <c r="K1739" s="27"/>
    </row>
    <row r="1740" spans="1:11" ht="12.75">
      <c r="A1740" s="27"/>
      <c r="B1740" s="27"/>
      <c r="C1740" s="27"/>
      <c r="D1740" s="27"/>
      <c r="E1740" s="27"/>
      <c r="F1740" s="27"/>
      <c r="G1740" s="27"/>
      <c r="H1740" s="27"/>
      <c r="I1740" s="27"/>
      <c r="J1740" s="27"/>
      <c r="K1740" s="27"/>
    </row>
    <row r="1741" spans="1:11" ht="12.75">
      <c r="A1741" s="27"/>
      <c r="B1741" s="27"/>
      <c r="C1741" s="27"/>
      <c r="D1741" s="27"/>
      <c r="E1741" s="27"/>
      <c r="F1741" s="27"/>
      <c r="G1741" s="27"/>
      <c r="H1741" s="27"/>
      <c r="I1741" s="27"/>
      <c r="J1741" s="27"/>
      <c r="K1741" s="27"/>
    </row>
    <row r="1742" spans="1:11" ht="12.75">
      <c r="A1742" s="27"/>
      <c r="B1742" s="27"/>
      <c r="C1742" s="27"/>
      <c r="D1742" s="27"/>
      <c r="E1742" s="27"/>
      <c r="F1742" s="27"/>
      <c r="G1742" s="27"/>
      <c r="H1742" s="27"/>
      <c r="I1742" s="27"/>
      <c r="J1742" s="27"/>
      <c r="K1742" s="27"/>
    </row>
    <row r="1743" spans="1:11" ht="12.75">
      <c r="A1743" s="27"/>
      <c r="B1743" s="27"/>
      <c r="C1743" s="27"/>
      <c r="D1743" s="27"/>
      <c r="E1743" s="27"/>
      <c r="F1743" s="27"/>
      <c r="G1743" s="27"/>
      <c r="H1743" s="27"/>
      <c r="I1743" s="27"/>
      <c r="J1743" s="27"/>
      <c r="K1743" s="27"/>
    </row>
    <row r="1744" spans="1:11" ht="12.75">
      <c r="A1744" s="27"/>
      <c r="B1744" s="27"/>
      <c r="C1744" s="27"/>
      <c r="D1744" s="27"/>
      <c r="E1744" s="27"/>
      <c r="F1744" s="27"/>
      <c r="G1744" s="27"/>
      <c r="H1744" s="27"/>
      <c r="I1744" s="27"/>
      <c r="J1744" s="27"/>
      <c r="K1744" s="27"/>
    </row>
    <row r="1745" spans="1:11" ht="12.75">
      <c r="A1745" s="27"/>
      <c r="B1745" s="27"/>
      <c r="C1745" s="27"/>
      <c r="D1745" s="27"/>
      <c r="E1745" s="27"/>
      <c r="F1745" s="27"/>
      <c r="G1745" s="27"/>
      <c r="H1745" s="27"/>
      <c r="I1745" s="27"/>
      <c r="J1745" s="27"/>
      <c r="K1745" s="27"/>
    </row>
    <row r="1746" spans="1:11" ht="12.75">
      <c r="A1746" s="27"/>
      <c r="B1746" s="27"/>
      <c r="C1746" s="27"/>
      <c r="D1746" s="27"/>
      <c r="E1746" s="27"/>
      <c r="F1746" s="27"/>
      <c r="G1746" s="27"/>
      <c r="H1746" s="27"/>
      <c r="I1746" s="27"/>
      <c r="J1746" s="27"/>
      <c r="K1746" s="27"/>
    </row>
    <row r="1747" spans="1:11" ht="12.75">
      <c r="A1747" s="27"/>
      <c r="B1747" s="27"/>
      <c r="C1747" s="27"/>
      <c r="D1747" s="27"/>
      <c r="E1747" s="27"/>
      <c r="F1747" s="27"/>
      <c r="G1747" s="27"/>
      <c r="H1747" s="27"/>
      <c r="I1747" s="27"/>
      <c r="J1747" s="27"/>
      <c r="K1747" s="27"/>
    </row>
    <row r="1748" spans="1:11" ht="12.75">
      <c r="A1748" s="27"/>
      <c r="B1748" s="27"/>
      <c r="C1748" s="27"/>
      <c r="D1748" s="27"/>
      <c r="E1748" s="27"/>
      <c r="F1748" s="27"/>
      <c r="G1748" s="27"/>
      <c r="H1748" s="27"/>
      <c r="I1748" s="27"/>
      <c r="J1748" s="27"/>
      <c r="K1748" s="27"/>
    </row>
    <row r="1749" spans="1:11" ht="12.75">
      <c r="A1749" s="27"/>
      <c r="B1749" s="27"/>
      <c r="C1749" s="27"/>
      <c r="D1749" s="27"/>
      <c r="E1749" s="27"/>
      <c r="F1749" s="27"/>
      <c r="G1749" s="27"/>
      <c r="H1749" s="27"/>
      <c r="I1749" s="27"/>
      <c r="J1749" s="27"/>
      <c r="K1749" s="27"/>
    </row>
    <row r="1750" spans="1:11" ht="12.75">
      <c r="A1750" s="27"/>
      <c r="B1750" s="27"/>
      <c r="C1750" s="27"/>
      <c r="D1750" s="27"/>
      <c r="E1750" s="27"/>
      <c r="F1750" s="27"/>
      <c r="G1750" s="27"/>
      <c r="H1750" s="27"/>
      <c r="I1750" s="27"/>
      <c r="J1750" s="27"/>
      <c r="K1750" s="27"/>
    </row>
    <row r="1751" spans="1:11" ht="12.75">
      <c r="A1751" s="27"/>
      <c r="B1751" s="27"/>
      <c r="C1751" s="27"/>
      <c r="D1751" s="27"/>
      <c r="E1751" s="27"/>
      <c r="F1751" s="27"/>
      <c r="G1751" s="27"/>
      <c r="H1751" s="27"/>
      <c r="I1751" s="27"/>
      <c r="J1751" s="27"/>
      <c r="K1751" s="27"/>
    </row>
    <row r="1752" spans="1:11" ht="12.75">
      <c r="A1752" s="27"/>
      <c r="B1752" s="27"/>
      <c r="C1752" s="27"/>
      <c r="D1752" s="27"/>
      <c r="E1752" s="27"/>
      <c r="F1752" s="27"/>
      <c r="G1752" s="27"/>
      <c r="H1752" s="27"/>
      <c r="I1752" s="27"/>
      <c r="J1752" s="27"/>
      <c r="K1752" s="27"/>
    </row>
    <row r="1753" spans="1:11" ht="12.75">
      <c r="A1753" s="27"/>
      <c r="B1753" s="27"/>
      <c r="C1753" s="27"/>
      <c r="D1753" s="27"/>
      <c r="E1753" s="27"/>
      <c r="F1753" s="27"/>
      <c r="G1753" s="27"/>
      <c r="H1753" s="27"/>
      <c r="I1753" s="27"/>
      <c r="J1753" s="27"/>
      <c r="K1753" s="27"/>
    </row>
    <row r="1754" spans="1:11" ht="12.75">
      <c r="A1754" s="27"/>
      <c r="B1754" s="27"/>
      <c r="C1754" s="27"/>
      <c r="D1754" s="27"/>
      <c r="E1754" s="27"/>
      <c r="F1754" s="27"/>
      <c r="G1754" s="27"/>
      <c r="H1754" s="27"/>
      <c r="I1754" s="27"/>
      <c r="J1754" s="27"/>
      <c r="K1754" s="27"/>
    </row>
    <row r="1755" spans="1:11" ht="12.75">
      <c r="A1755" s="27"/>
      <c r="B1755" s="27"/>
      <c r="C1755" s="27"/>
      <c r="D1755" s="27"/>
      <c r="E1755" s="27"/>
      <c r="F1755" s="27"/>
      <c r="G1755" s="27"/>
      <c r="H1755" s="27"/>
      <c r="I1755" s="27"/>
      <c r="J1755" s="27"/>
      <c r="K1755" s="27"/>
    </row>
    <row r="1756" spans="1:11" ht="12.75">
      <c r="A1756" s="27"/>
      <c r="B1756" s="27"/>
      <c r="C1756" s="27"/>
      <c r="D1756" s="27"/>
      <c r="E1756" s="27"/>
      <c r="F1756" s="27"/>
      <c r="G1756" s="27"/>
      <c r="H1756" s="27"/>
      <c r="I1756" s="27"/>
      <c r="J1756" s="27"/>
      <c r="K1756" s="27"/>
    </row>
    <row r="1757" spans="1:11" ht="12.75">
      <c r="A1757" s="27"/>
      <c r="B1757" s="27"/>
      <c r="C1757" s="27"/>
      <c r="D1757" s="27"/>
      <c r="E1757" s="27"/>
      <c r="F1757" s="27"/>
      <c r="G1757" s="27"/>
      <c r="H1757" s="27"/>
      <c r="I1757" s="27"/>
      <c r="J1757" s="27"/>
      <c r="K1757" s="27"/>
    </row>
    <row r="1758" spans="1:11" ht="12.75">
      <c r="A1758" s="27"/>
      <c r="B1758" s="27"/>
      <c r="C1758" s="27"/>
      <c r="D1758" s="27"/>
      <c r="E1758" s="27"/>
      <c r="F1758" s="27"/>
      <c r="G1758" s="27"/>
      <c r="H1758" s="27"/>
      <c r="I1758" s="27"/>
      <c r="J1758" s="27"/>
      <c r="K1758" s="27"/>
    </row>
    <row r="1759" spans="1:11" ht="12.75">
      <c r="A1759" s="27"/>
      <c r="B1759" s="27"/>
      <c r="C1759" s="27"/>
      <c r="D1759" s="27"/>
      <c r="E1759" s="27"/>
      <c r="F1759" s="27"/>
      <c r="G1759" s="27"/>
      <c r="H1759" s="27"/>
      <c r="I1759" s="27"/>
      <c r="J1759" s="27"/>
      <c r="K1759" s="27"/>
    </row>
    <row r="1760" spans="1:11" ht="12.75">
      <c r="A1760" s="27"/>
      <c r="B1760" s="27"/>
      <c r="C1760" s="27"/>
      <c r="D1760" s="27"/>
      <c r="E1760" s="27"/>
      <c r="F1760" s="27"/>
      <c r="G1760" s="27"/>
      <c r="H1760" s="27"/>
      <c r="I1760" s="27"/>
      <c r="J1760" s="27"/>
      <c r="K1760" s="27"/>
    </row>
    <row r="1761" spans="1:11" ht="12.75">
      <c r="A1761" s="27"/>
      <c r="B1761" s="27"/>
      <c r="C1761" s="27"/>
      <c r="D1761" s="27"/>
      <c r="E1761" s="27"/>
      <c r="F1761" s="27"/>
      <c r="G1761" s="27"/>
      <c r="H1761" s="27"/>
      <c r="I1761" s="27"/>
      <c r="J1761" s="27"/>
      <c r="K1761" s="27"/>
    </row>
    <row r="1762" spans="1:11" ht="12.75">
      <c r="A1762" s="27"/>
      <c r="B1762" s="27"/>
      <c r="C1762" s="27"/>
      <c r="D1762" s="27"/>
      <c r="E1762" s="27"/>
      <c r="F1762" s="27"/>
      <c r="G1762" s="27"/>
      <c r="H1762" s="27"/>
      <c r="I1762" s="27"/>
      <c r="J1762" s="27"/>
      <c r="K1762" s="27"/>
    </row>
    <row r="1763" spans="1:11" ht="12.75">
      <c r="A1763" s="27"/>
      <c r="B1763" s="27"/>
      <c r="C1763" s="27"/>
      <c r="D1763" s="27"/>
      <c r="E1763" s="27"/>
      <c r="F1763" s="27"/>
      <c r="G1763" s="27"/>
      <c r="H1763" s="27"/>
      <c r="I1763" s="27"/>
      <c r="J1763" s="27"/>
      <c r="K1763" s="27"/>
    </row>
    <row r="1764" spans="1:11" ht="12.75">
      <c r="A1764" s="27"/>
      <c r="B1764" s="27"/>
      <c r="C1764" s="27"/>
      <c r="D1764" s="27"/>
      <c r="E1764" s="27"/>
      <c r="F1764" s="27"/>
      <c r="G1764" s="27"/>
      <c r="H1764" s="27"/>
      <c r="I1764" s="27"/>
      <c r="J1764" s="27"/>
      <c r="K1764" s="27"/>
    </row>
    <row r="1765" spans="1:11" ht="12.75">
      <c r="A1765" s="27"/>
      <c r="B1765" s="27"/>
      <c r="C1765" s="27"/>
      <c r="D1765" s="27"/>
      <c r="E1765" s="27"/>
      <c r="F1765" s="27"/>
      <c r="G1765" s="27"/>
      <c r="H1765" s="27"/>
      <c r="I1765" s="27"/>
      <c r="J1765" s="27"/>
      <c r="K1765" s="27"/>
    </row>
    <row r="1766" spans="1:11" ht="12.75">
      <c r="A1766" s="27"/>
      <c r="B1766" s="27"/>
      <c r="C1766" s="27"/>
      <c r="D1766" s="27"/>
      <c r="E1766" s="27"/>
      <c r="F1766" s="27"/>
      <c r="G1766" s="27"/>
      <c r="H1766" s="27"/>
      <c r="I1766" s="27"/>
      <c r="J1766" s="27"/>
      <c r="K1766" s="27"/>
    </row>
    <row r="1767" spans="1:11" ht="12.75">
      <c r="A1767" s="27"/>
      <c r="B1767" s="27"/>
      <c r="C1767" s="27"/>
      <c r="D1767" s="27"/>
      <c r="E1767" s="27"/>
      <c r="F1767" s="27"/>
      <c r="G1767" s="27"/>
      <c r="H1767" s="27"/>
      <c r="I1767" s="27"/>
      <c r="J1767" s="27"/>
      <c r="K1767" s="27"/>
    </row>
    <row r="1768" spans="1:11" ht="12.75">
      <c r="A1768" s="27"/>
      <c r="B1768" s="27"/>
      <c r="C1768" s="27"/>
      <c r="D1768" s="27"/>
      <c r="E1768" s="27"/>
      <c r="F1768" s="27"/>
      <c r="G1768" s="27"/>
      <c r="H1768" s="27"/>
      <c r="I1768" s="27"/>
      <c r="J1768" s="27"/>
      <c r="K1768" s="27"/>
    </row>
    <row r="1769" spans="1:11" ht="12.75">
      <c r="A1769" s="27"/>
      <c r="B1769" s="27"/>
      <c r="C1769" s="27"/>
      <c r="D1769" s="27"/>
      <c r="E1769" s="27"/>
      <c r="F1769" s="27"/>
      <c r="G1769" s="27"/>
      <c r="H1769" s="27"/>
      <c r="I1769" s="27"/>
      <c r="J1769" s="27"/>
      <c r="K1769" s="27"/>
    </row>
    <row r="1770" spans="1:11" ht="12.75">
      <c r="A1770" s="27"/>
      <c r="B1770" s="27"/>
      <c r="C1770" s="27"/>
      <c r="D1770" s="27"/>
      <c r="E1770" s="27"/>
      <c r="F1770" s="27"/>
      <c r="G1770" s="27"/>
      <c r="H1770" s="27"/>
      <c r="I1770" s="27"/>
      <c r="J1770" s="27"/>
      <c r="K1770" s="27"/>
    </row>
    <row r="1771" spans="1:11" ht="12.75">
      <c r="A1771" s="27"/>
      <c r="B1771" s="27"/>
      <c r="C1771" s="27"/>
      <c r="D1771" s="27"/>
      <c r="E1771" s="27"/>
      <c r="F1771" s="27"/>
      <c r="G1771" s="27"/>
      <c r="H1771" s="27"/>
      <c r="I1771" s="27"/>
      <c r="J1771" s="27"/>
      <c r="K1771" s="27"/>
    </row>
    <row r="1772" spans="1:11" ht="12.75">
      <c r="A1772" s="27"/>
      <c r="B1772" s="27"/>
      <c r="C1772" s="27"/>
      <c r="D1772" s="27"/>
      <c r="E1772" s="27"/>
      <c r="F1772" s="27"/>
      <c r="G1772" s="27"/>
      <c r="H1772" s="27"/>
      <c r="I1772" s="27"/>
      <c r="J1772" s="27"/>
      <c r="K1772" s="27"/>
    </row>
    <row r="1773" spans="1:11" ht="12.75">
      <c r="A1773" s="27"/>
      <c r="B1773" s="27"/>
      <c r="C1773" s="27"/>
      <c r="D1773" s="27"/>
      <c r="E1773" s="27"/>
      <c r="F1773" s="27"/>
      <c r="G1773" s="27"/>
      <c r="H1773" s="27"/>
      <c r="I1773" s="27"/>
      <c r="J1773" s="27"/>
      <c r="K1773" s="27"/>
    </row>
    <row r="1774" spans="1:11" ht="12.75">
      <c r="A1774" s="27"/>
      <c r="B1774" s="27"/>
      <c r="C1774" s="27"/>
      <c r="D1774" s="27"/>
      <c r="E1774" s="27"/>
      <c r="F1774" s="27"/>
      <c r="G1774" s="27"/>
      <c r="H1774" s="27"/>
      <c r="I1774" s="27"/>
      <c r="J1774" s="27"/>
      <c r="K1774" s="27"/>
    </row>
    <row r="1775" spans="1:11" ht="12.75">
      <c r="A1775" s="27"/>
      <c r="B1775" s="27"/>
      <c r="C1775" s="27"/>
      <c r="D1775" s="27"/>
      <c r="E1775" s="27"/>
      <c r="F1775" s="27"/>
      <c r="G1775" s="27"/>
      <c r="H1775" s="27"/>
      <c r="I1775" s="27"/>
      <c r="J1775" s="27"/>
      <c r="K1775" s="27"/>
    </row>
    <row r="1776" spans="1:11" ht="12.75">
      <c r="A1776" s="27"/>
      <c r="B1776" s="27"/>
      <c r="C1776" s="27"/>
      <c r="D1776" s="27"/>
      <c r="E1776" s="27"/>
      <c r="F1776" s="27"/>
      <c r="G1776" s="27"/>
      <c r="H1776" s="27"/>
      <c r="I1776" s="27"/>
      <c r="J1776" s="27"/>
      <c r="K1776" s="27"/>
    </row>
    <row r="1777" spans="1:11" ht="12.75">
      <c r="A1777" s="27"/>
      <c r="B1777" s="27"/>
      <c r="C1777" s="27"/>
      <c r="D1777" s="27"/>
      <c r="E1777" s="27"/>
      <c r="F1777" s="27"/>
      <c r="G1777" s="27"/>
      <c r="H1777" s="27"/>
      <c r="I1777" s="27"/>
      <c r="J1777" s="27"/>
      <c r="K1777" s="27"/>
    </row>
    <row r="1778" spans="1:11" ht="12.75">
      <c r="A1778" s="27"/>
      <c r="B1778" s="27"/>
      <c r="C1778" s="27"/>
      <c r="D1778" s="27"/>
      <c r="E1778" s="27"/>
      <c r="F1778" s="27"/>
      <c r="G1778" s="27"/>
      <c r="H1778" s="27"/>
      <c r="I1778" s="27"/>
      <c r="J1778" s="27"/>
      <c r="K1778" s="27"/>
    </row>
    <row r="1779" spans="1:11" ht="12.75">
      <c r="A1779" s="27"/>
      <c r="B1779" s="27"/>
      <c r="C1779" s="27"/>
      <c r="D1779" s="27"/>
      <c r="E1779" s="27"/>
      <c r="F1779" s="27"/>
      <c r="G1779" s="27"/>
      <c r="H1779" s="27"/>
      <c r="I1779" s="27"/>
      <c r="J1779" s="27"/>
      <c r="K1779" s="27"/>
    </row>
    <row r="1780" spans="1:11" ht="12.75">
      <c r="A1780" s="27"/>
      <c r="B1780" s="27"/>
      <c r="C1780" s="27"/>
      <c r="D1780" s="27"/>
      <c r="E1780" s="27"/>
      <c r="F1780" s="27"/>
      <c r="G1780" s="27"/>
      <c r="H1780" s="27"/>
      <c r="I1780" s="27"/>
      <c r="J1780" s="27"/>
      <c r="K1780" s="27"/>
    </row>
    <row r="1781" spans="1:11" ht="12.75">
      <c r="A1781" s="27"/>
      <c r="B1781" s="27"/>
      <c r="C1781" s="27"/>
      <c r="D1781" s="27"/>
      <c r="E1781" s="27"/>
      <c r="F1781" s="27"/>
      <c r="G1781" s="27"/>
      <c r="H1781" s="27"/>
      <c r="I1781" s="27"/>
      <c r="J1781" s="27"/>
      <c r="K1781" s="27"/>
    </row>
    <row r="1782" spans="1:11" ht="12.75">
      <c r="A1782" s="27"/>
      <c r="B1782" s="27"/>
      <c r="C1782" s="27"/>
      <c r="D1782" s="27"/>
      <c r="E1782" s="27"/>
      <c r="F1782" s="27"/>
      <c r="G1782" s="27"/>
      <c r="H1782" s="27"/>
      <c r="I1782" s="27"/>
      <c r="J1782" s="27"/>
      <c r="K1782" s="27"/>
    </row>
    <row r="1783" spans="1:11" ht="12.75">
      <c r="A1783" s="27"/>
      <c r="B1783" s="27"/>
      <c r="C1783" s="27"/>
      <c r="D1783" s="27"/>
      <c r="E1783" s="27"/>
      <c r="F1783" s="27"/>
      <c r="G1783" s="27"/>
      <c r="H1783" s="27"/>
      <c r="I1783" s="27"/>
      <c r="J1783" s="27"/>
      <c r="K1783" s="27"/>
    </row>
    <row r="1784" spans="1:11" ht="12.75">
      <c r="A1784" s="27"/>
      <c r="B1784" s="27"/>
      <c r="C1784" s="27"/>
      <c r="D1784" s="27"/>
      <c r="E1784" s="27"/>
      <c r="F1784" s="27"/>
      <c r="G1784" s="27"/>
      <c r="H1784" s="27"/>
      <c r="I1784" s="27"/>
      <c r="J1784" s="27"/>
      <c r="K1784" s="27"/>
    </row>
    <row r="1785" spans="1:11" ht="12.75">
      <c r="A1785" s="27"/>
      <c r="B1785" s="27"/>
      <c r="C1785" s="27"/>
      <c r="D1785" s="27"/>
      <c r="E1785" s="27"/>
      <c r="F1785" s="27"/>
      <c r="G1785" s="27"/>
      <c r="H1785" s="27"/>
      <c r="I1785" s="27"/>
      <c r="J1785" s="27"/>
      <c r="K1785" s="27"/>
    </row>
    <row r="1786" spans="1:11" ht="12.75">
      <c r="A1786" s="27"/>
      <c r="B1786" s="27"/>
      <c r="C1786" s="27"/>
      <c r="D1786" s="27"/>
      <c r="E1786" s="27"/>
      <c r="F1786" s="27"/>
      <c r="G1786" s="27"/>
      <c r="H1786" s="27"/>
      <c r="I1786" s="27"/>
      <c r="J1786" s="27"/>
      <c r="K1786" s="27"/>
    </row>
    <row r="1787" spans="1:11" ht="12.75">
      <c r="A1787" s="27"/>
      <c r="B1787" s="27"/>
      <c r="C1787" s="27"/>
      <c r="D1787" s="27"/>
      <c r="E1787" s="27"/>
      <c r="F1787" s="27"/>
      <c r="G1787" s="27"/>
      <c r="H1787" s="27"/>
      <c r="I1787" s="27"/>
      <c r="J1787" s="27"/>
      <c r="K1787" s="27"/>
    </row>
    <row r="1788" spans="1:11" ht="12.75">
      <c r="A1788" s="27"/>
      <c r="B1788" s="27"/>
      <c r="C1788" s="27"/>
      <c r="D1788" s="27"/>
      <c r="E1788" s="27"/>
      <c r="F1788" s="27"/>
      <c r="G1788" s="27"/>
      <c r="H1788" s="27"/>
      <c r="I1788" s="27"/>
      <c r="J1788" s="27"/>
      <c r="K1788" s="27"/>
    </row>
    <row r="1789" spans="1:11" ht="12.75">
      <c r="A1789" s="27"/>
      <c r="B1789" s="27"/>
      <c r="C1789" s="27"/>
      <c r="D1789" s="27"/>
      <c r="E1789" s="27"/>
      <c r="F1789" s="27"/>
      <c r="G1789" s="27"/>
      <c r="H1789" s="27"/>
      <c r="I1789" s="27"/>
      <c r="J1789" s="27"/>
      <c r="K1789" s="27"/>
    </row>
    <row r="1790" spans="1:11" ht="12.75">
      <c r="A1790" s="27"/>
      <c r="B1790" s="27"/>
      <c r="C1790" s="27"/>
      <c r="D1790" s="27"/>
      <c r="E1790" s="27"/>
      <c r="F1790" s="27"/>
      <c r="G1790" s="27"/>
      <c r="H1790" s="27"/>
      <c r="I1790" s="27"/>
      <c r="J1790" s="27"/>
      <c r="K1790" s="27"/>
    </row>
    <row r="1791" spans="1:11" ht="12.75">
      <c r="A1791" s="27"/>
      <c r="B1791" s="27"/>
      <c r="C1791" s="27"/>
      <c r="D1791" s="27"/>
      <c r="E1791" s="27"/>
      <c r="F1791" s="27"/>
      <c r="G1791" s="27"/>
      <c r="H1791" s="27"/>
      <c r="I1791" s="27"/>
      <c r="J1791" s="27"/>
      <c r="K1791" s="27"/>
    </row>
    <row r="1792" spans="1:11" ht="12.75">
      <c r="A1792" s="27"/>
      <c r="B1792" s="27"/>
      <c r="C1792" s="27"/>
      <c r="D1792" s="27"/>
      <c r="E1792" s="27"/>
      <c r="F1792" s="27"/>
      <c r="G1792" s="27"/>
      <c r="H1792" s="27"/>
      <c r="I1792" s="27"/>
      <c r="J1792" s="27"/>
      <c r="K1792" s="27"/>
    </row>
    <row r="1793" spans="1:11" ht="12.75">
      <c r="A1793" s="27"/>
      <c r="B1793" s="27"/>
      <c r="C1793" s="27"/>
      <c r="D1793" s="27"/>
      <c r="E1793" s="27"/>
      <c r="F1793" s="27"/>
      <c r="G1793" s="27"/>
      <c r="H1793" s="27"/>
      <c r="I1793" s="27"/>
      <c r="J1793" s="27"/>
      <c r="K1793" s="27"/>
    </row>
    <row r="1794" spans="1:11" ht="12.75">
      <c r="A1794" s="27"/>
      <c r="B1794" s="27"/>
      <c r="C1794" s="27"/>
      <c r="D1794" s="27"/>
      <c r="E1794" s="27"/>
      <c r="F1794" s="27"/>
      <c r="G1794" s="27"/>
      <c r="H1794" s="27"/>
      <c r="I1794" s="27"/>
      <c r="J1794" s="27"/>
      <c r="K1794" s="27"/>
    </row>
    <row r="1795" spans="1:11" ht="12.75">
      <c r="A1795" s="27"/>
      <c r="B1795" s="27"/>
      <c r="C1795" s="27"/>
      <c r="D1795" s="27"/>
      <c r="E1795" s="27"/>
      <c r="F1795" s="27"/>
      <c r="G1795" s="27"/>
      <c r="H1795" s="27"/>
      <c r="I1795" s="27"/>
      <c r="J1795" s="27"/>
      <c r="K1795" s="27"/>
    </row>
    <row r="1796" spans="1:11" ht="12.75">
      <c r="A1796" s="27"/>
      <c r="B1796" s="27"/>
      <c r="C1796" s="27"/>
      <c r="D1796" s="27"/>
      <c r="E1796" s="27"/>
      <c r="F1796" s="27"/>
      <c r="G1796" s="27"/>
      <c r="H1796" s="27"/>
      <c r="I1796" s="27"/>
      <c r="J1796" s="27"/>
      <c r="K1796" s="27"/>
    </row>
    <row r="1797" spans="1:11" ht="12.75">
      <c r="A1797" s="27"/>
      <c r="B1797" s="27"/>
      <c r="C1797" s="27"/>
      <c r="D1797" s="27"/>
      <c r="E1797" s="27"/>
      <c r="F1797" s="27"/>
      <c r="G1797" s="27"/>
      <c r="H1797" s="27"/>
      <c r="I1797" s="27"/>
      <c r="J1797" s="27"/>
      <c r="K1797" s="27"/>
    </row>
    <row r="1798" spans="1:11" ht="12.75">
      <c r="A1798" s="27"/>
      <c r="B1798" s="27"/>
      <c r="C1798" s="27"/>
      <c r="D1798" s="27"/>
      <c r="E1798" s="27"/>
      <c r="F1798" s="27"/>
      <c r="G1798" s="27"/>
      <c r="H1798" s="27"/>
      <c r="I1798" s="27"/>
      <c r="J1798" s="27"/>
      <c r="K1798" s="27"/>
    </row>
    <row r="1799" spans="1:11" ht="12.75">
      <c r="A1799" s="27"/>
      <c r="B1799" s="27"/>
      <c r="C1799" s="27"/>
      <c r="D1799" s="27"/>
      <c r="E1799" s="27"/>
      <c r="F1799" s="27"/>
      <c r="G1799" s="27"/>
      <c r="H1799" s="27"/>
      <c r="I1799" s="27"/>
      <c r="J1799" s="27"/>
      <c r="K1799" s="27"/>
    </row>
    <row r="1800" spans="1:11" ht="12.75">
      <c r="A1800" s="27"/>
      <c r="B1800" s="27"/>
      <c r="C1800" s="27"/>
      <c r="D1800" s="27"/>
      <c r="E1800" s="27"/>
      <c r="F1800" s="27"/>
      <c r="G1800" s="27"/>
      <c r="H1800" s="27"/>
      <c r="I1800" s="27"/>
      <c r="J1800" s="27"/>
      <c r="K1800" s="27"/>
    </row>
    <row r="1801" spans="1:11" ht="12.75">
      <c r="A1801" s="27"/>
      <c r="B1801" s="27"/>
      <c r="C1801" s="27"/>
      <c r="D1801" s="27"/>
      <c r="E1801" s="27"/>
      <c r="F1801" s="27"/>
      <c r="G1801" s="27"/>
      <c r="H1801" s="27"/>
      <c r="I1801" s="27"/>
      <c r="J1801" s="27"/>
      <c r="K1801" s="27"/>
    </row>
    <row r="1802" spans="1:11" ht="12.75">
      <c r="A1802" s="27"/>
      <c r="B1802" s="27"/>
      <c r="C1802" s="27"/>
      <c r="D1802" s="27"/>
      <c r="E1802" s="27"/>
      <c r="F1802" s="27"/>
      <c r="G1802" s="27"/>
      <c r="H1802" s="27"/>
      <c r="I1802" s="27"/>
      <c r="J1802" s="27"/>
      <c r="K1802" s="27"/>
    </row>
    <row r="1803" spans="1:11" ht="12.75">
      <c r="A1803" s="27"/>
      <c r="B1803" s="27"/>
      <c r="C1803" s="27"/>
      <c r="D1803" s="27"/>
      <c r="E1803" s="27"/>
      <c r="F1803" s="27"/>
      <c r="G1803" s="27"/>
      <c r="H1803" s="27"/>
      <c r="I1803" s="27"/>
      <c r="J1803" s="27"/>
      <c r="K1803" s="27"/>
    </row>
    <row r="1804" spans="1:11" ht="12.75">
      <c r="A1804" s="27"/>
      <c r="B1804" s="27"/>
      <c r="C1804" s="27"/>
      <c r="D1804" s="27"/>
      <c r="E1804" s="27"/>
      <c r="F1804" s="27"/>
      <c r="G1804" s="27"/>
      <c r="H1804" s="27"/>
      <c r="I1804" s="27"/>
      <c r="J1804" s="27"/>
      <c r="K1804" s="27"/>
    </row>
    <row r="1805" spans="1:11" ht="12.75">
      <c r="A1805" s="27"/>
      <c r="B1805" s="27"/>
      <c r="C1805" s="27"/>
      <c r="D1805" s="27"/>
      <c r="E1805" s="27"/>
      <c r="F1805" s="27"/>
      <c r="G1805" s="27"/>
      <c r="H1805" s="27"/>
      <c r="I1805" s="27"/>
      <c r="J1805" s="27"/>
      <c r="K1805" s="27"/>
    </row>
    <row r="1806" spans="1:11" ht="12.75">
      <c r="A1806" s="27"/>
      <c r="B1806" s="27"/>
      <c r="C1806" s="27"/>
      <c r="D1806" s="27"/>
      <c r="E1806" s="27"/>
      <c r="F1806" s="27"/>
      <c r="G1806" s="27"/>
      <c r="H1806" s="27"/>
      <c r="I1806" s="27"/>
      <c r="J1806" s="27"/>
      <c r="K1806" s="27"/>
    </row>
    <row r="1807" spans="1:11" ht="12.75">
      <c r="A1807" s="27"/>
      <c r="B1807" s="27"/>
      <c r="C1807" s="27"/>
      <c r="D1807" s="27"/>
      <c r="E1807" s="27"/>
      <c r="F1807" s="27"/>
      <c r="G1807" s="27"/>
      <c r="H1807" s="27"/>
      <c r="I1807" s="27"/>
      <c r="J1807" s="27"/>
      <c r="K1807" s="27"/>
    </row>
    <row r="1808" spans="1:11" ht="12.75">
      <c r="A1808" s="27"/>
      <c r="B1808" s="27"/>
      <c r="C1808" s="27"/>
      <c r="D1808" s="27"/>
      <c r="E1808" s="27"/>
      <c r="F1808" s="27"/>
      <c r="G1808" s="27"/>
      <c r="H1808" s="27"/>
      <c r="I1808" s="27"/>
      <c r="J1808" s="27"/>
      <c r="K1808" s="27"/>
    </row>
    <row r="1809" spans="1:11" ht="12.75">
      <c r="A1809" s="27"/>
      <c r="B1809" s="27"/>
      <c r="C1809" s="27"/>
      <c r="D1809" s="27"/>
      <c r="E1809" s="27"/>
      <c r="F1809" s="27"/>
      <c r="G1809" s="27"/>
      <c r="H1809" s="27"/>
      <c r="I1809" s="27"/>
      <c r="J1809" s="27"/>
      <c r="K1809" s="27"/>
    </row>
    <row r="1810" spans="1:11" ht="12.75">
      <c r="A1810" s="27"/>
      <c r="B1810" s="27"/>
      <c r="C1810" s="27"/>
      <c r="D1810" s="27"/>
      <c r="E1810" s="27"/>
      <c r="F1810" s="27"/>
      <c r="G1810" s="27"/>
      <c r="H1810" s="27"/>
      <c r="I1810" s="27"/>
      <c r="J1810" s="27"/>
      <c r="K1810" s="27"/>
    </row>
    <row r="1811" spans="1:11" ht="12.75">
      <c r="A1811" s="27"/>
      <c r="B1811" s="27"/>
      <c r="C1811" s="27"/>
      <c r="D1811" s="27"/>
      <c r="E1811" s="27"/>
      <c r="F1811" s="27"/>
      <c r="G1811" s="27"/>
      <c r="H1811" s="27"/>
      <c r="I1811" s="27"/>
      <c r="J1811" s="27"/>
      <c r="K1811" s="27"/>
    </row>
    <row r="1812" spans="1:11" ht="12.75">
      <c r="A1812" s="27"/>
      <c r="B1812" s="27"/>
      <c r="C1812" s="27"/>
      <c r="D1812" s="27"/>
      <c r="E1812" s="27"/>
      <c r="F1812" s="27"/>
      <c r="G1812" s="27"/>
      <c r="H1812" s="27"/>
      <c r="I1812" s="27"/>
      <c r="J1812" s="27"/>
      <c r="K1812" s="27"/>
    </row>
    <row r="1813" spans="1:11" ht="12.75">
      <c r="A1813" s="27"/>
      <c r="B1813" s="27"/>
      <c r="C1813" s="27"/>
      <c r="D1813" s="27"/>
      <c r="E1813" s="27"/>
      <c r="F1813" s="27"/>
      <c r="G1813" s="27"/>
      <c r="H1813" s="27"/>
      <c r="I1813" s="27"/>
      <c r="J1813" s="27"/>
      <c r="K1813" s="27"/>
    </row>
    <row r="1814" spans="1:11" ht="12.75">
      <c r="A1814" s="27"/>
      <c r="B1814" s="27"/>
      <c r="C1814" s="27"/>
      <c r="D1814" s="27"/>
      <c r="E1814" s="27"/>
      <c r="F1814" s="27"/>
      <c r="G1814" s="27"/>
      <c r="H1814" s="27"/>
      <c r="I1814" s="27"/>
      <c r="J1814" s="27"/>
      <c r="K1814" s="27"/>
    </row>
    <row r="1815" spans="1:11" ht="12.75">
      <c r="A1815" s="27"/>
      <c r="B1815" s="27"/>
      <c r="C1815" s="27"/>
      <c r="D1815" s="27"/>
      <c r="E1815" s="27"/>
      <c r="F1815" s="27"/>
      <c r="G1815" s="27"/>
      <c r="H1815" s="27"/>
      <c r="I1815" s="27"/>
      <c r="J1815" s="27"/>
      <c r="K1815" s="27"/>
    </row>
    <row r="1816" spans="1:11" ht="12.75">
      <c r="A1816" s="27"/>
      <c r="B1816" s="27"/>
      <c r="C1816" s="27"/>
      <c r="D1816" s="27"/>
      <c r="E1816" s="27"/>
      <c r="F1816" s="27"/>
      <c r="G1816" s="27"/>
      <c r="H1816" s="27"/>
      <c r="I1816" s="27"/>
      <c r="J1816" s="27"/>
      <c r="K1816" s="27"/>
    </row>
    <row r="1817" spans="1:11" ht="12.75">
      <c r="A1817" s="27"/>
      <c r="B1817" s="27"/>
      <c r="C1817" s="27"/>
      <c r="D1817" s="27"/>
      <c r="E1817" s="27"/>
      <c r="F1817" s="27"/>
      <c r="G1817" s="27"/>
      <c r="H1817" s="27"/>
      <c r="I1817" s="27"/>
      <c r="J1817" s="27"/>
      <c r="K1817" s="27"/>
    </row>
    <row r="1818" spans="1:11" ht="12.75">
      <c r="A1818" s="27"/>
      <c r="B1818" s="27"/>
      <c r="C1818" s="27"/>
      <c r="D1818" s="27"/>
      <c r="E1818" s="27"/>
      <c r="F1818" s="27"/>
      <c r="G1818" s="27"/>
      <c r="H1818" s="27"/>
      <c r="I1818" s="27"/>
      <c r="J1818" s="27"/>
      <c r="K1818" s="27"/>
    </row>
    <row r="1819" spans="1:11" ht="12.75">
      <c r="A1819" s="27"/>
      <c r="B1819" s="27"/>
      <c r="C1819" s="27"/>
      <c r="D1819" s="27"/>
      <c r="E1819" s="27"/>
      <c r="F1819" s="27"/>
      <c r="G1819" s="27"/>
      <c r="H1819" s="27"/>
      <c r="I1819" s="27"/>
      <c r="J1819" s="27"/>
      <c r="K1819" s="27"/>
    </row>
    <row r="1820" spans="1:11" ht="12.75">
      <c r="A1820" s="27"/>
      <c r="B1820" s="27"/>
      <c r="C1820" s="27"/>
      <c r="D1820" s="27"/>
      <c r="E1820" s="27"/>
      <c r="F1820" s="27"/>
      <c r="G1820" s="27"/>
      <c r="H1820" s="27"/>
      <c r="I1820" s="27"/>
      <c r="J1820" s="27"/>
      <c r="K1820" s="27"/>
    </row>
    <row r="1821" spans="1:11" ht="12.75">
      <c r="A1821" s="27"/>
      <c r="B1821" s="27"/>
      <c r="C1821" s="27"/>
      <c r="D1821" s="27"/>
      <c r="E1821" s="27"/>
      <c r="F1821" s="27"/>
      <c r="G1821" s="27"/>
      <c r="H1821" s="27"/>
      <c r="I1821" s="27"/>
      <c r="J1821" s="27"/>
      <c r="K1821" s="27"/>
    </row>
    <row r="1822" spans="1:11" ht="12.75">
      <c r="A1822" s="27"/>
      <c r="B1822" s="27"/>
      <c r="C1822" s="27"/>
      <c r="D1822" s="27"/>
      <c r="E1822" s="27"/>
      <c r="F1822" s="27"/>
      <c r="G1822" s="27"/>
      <c r="H1822" s="27"/>
      <c r="I1822" s="27"/>
      <c r="J1822" s="27"/>
      <c r="K1822" s="27"/>
    </row>
    <row r="1823" spans="1:11" ht="12.75">
      <c r="A1823" s="27"/>
      <c r="B1823" s="27"/>
      <c r="C1823" s="27"/>
      <c r="D1823" s="27"/>
      <c r="E1823" s="27"/>
      <c r="F1823" s="27"/>
      <c r="G1823" s="27"/>
      <c r="H1823" s="27"/>
      <c r="I1823" s="27"/>
      <c r="J1823" s="27"/>
      <c r="K1823" s="27"/>
    </row>
    <row r="1824" spans="1:11" ht="12.75">
      <c r="A1824" s="27"/>
      <c r="B1824" s="27"/>
      <c r="C1824" s="27"/>
      <c r="D1824" s="27"/>
      <c r="E1824" s="27"/>
      <c r="F1824" s="27"/>
      <c r="G1824" s="27"/>
      <c r="H1824" s="27"/>
      <c r="I1824" s="27"/>
      <c r="J1824" s="27"/>
      <c r="K1824" s="27"/>
    </row>
    <row r="1825" spans="1:11" ht="12.75">
      <c r="A1825" s="27"/>
      <c r="B1825" s="27"/>
      <c r="C1825" s="27"/>
      <c r="D1825" s="27"/>
      <c r="E1825" s="27"/>
      <c r="F1825" s="27"/>
      <c r="G1825" s="27"/>
      <c r="H1825" s="27"/>
      <c r="I1825" s="27"/>
      <c r="J1825" s="27"/>
      <c r="K1825" s="27"/>
    </row>
    <row r="1826" spans="1:11" ht="12.75">
      <c r="A1826" s="27"/>
      <c r="B1826" s="27"/>
      <c r="C1826" s="27"/>
      <c r="D1826" s="27"/>
      <c r="E1826" s="27"/>
      <c r="F1826" s="27"/>
      <c r="G1826" s="27"/>
      <c r="H1826" s="27"/>
      <c r="I1826" s="27"/>
      <c r="J1826" s="27"/>
      <c r="K1826" s="27"/>
    </row>
    <row r="1827" spans="1:11" ht="12.75">
      <c r="A1827" s="27"/>
      <c r="B1827" s="27"/>
      <c r="C1827" s="27"/>
      <c r="D1827" s="27"/>
      <c r="E1827" s="27"/>
      <c r="F1827" s="27"/>
      <c r="G1827" s="27"/>
      <c r="H1827" s="27"/>
      <c r="I1827" s="27"/>
      <c r="J1827" s="27"/>
      <c r="K1827" s="27"/>
    </row>
    <row r="1828" spans="1:11" ht="12.75">
      <c r="A1828" s="27"/>
      <c r="B1828" s="27"/>
      <c r="C1828" s="27"/>
      <c r="D1828" s="27"/>
      <c r="E1828" s="27"/>
      <c r="F1828" s="27"/>
      <c r="G1828" s="27"/>
      <c r="H1828" s="27"/>
      <c r="I1828" s="27"/>
      <c r="J1828" s="27"/>
      <c r="K1828" s="27"/>
    </row>
    <row r="1829" spans="1:11" ht="12.75">
      <c r="A1829" s="27"/>
      <c r="B1829" s="27"/>
      <c r="C1829" s="27"/>
      <c r="D1829" s="27"/>
      <c r="E1829" s="27"/>
      <c r="F1829" s="27"/>
      <c r="G1829" s="27"/>
      <c r="H1829" s="27"/>
      <c r="I1829" s="27"/>
      <c r="J1829" s="27"/>
      <c r="K1829" s="27"/>
    </row>
    <row r="1830" spans="1:11" ht="12.75">
      <c r="A1830" s="27"/>
      <c r="B1830" s="27"/>
      <c r="C1830" s="27"/>
      <c r="D1830" s="27"/>
      <c r="E1830" s="27"/>
      <c r="F1830" s="27"/>
      <c r="G1830" s="27"/>
      <c r="H1830" s="27"/>
      <c r="I1830" s="27"/>
      <c r="J1830" s="27"/>
      <c r="K1830" s="27"/>
    </row>
    <row r="1831" spans="1:11" ht="12.75">
      <c r="A1831" s="27"/>
      <c r="B1831" s="27"/>
      <c r="C1831" s="27"/>
      <c r="D1831" s="27"/>
      <c r="E1831" s="27"/>
      <c r="F1831" s="27"/>
      <c r="G1831" s="27"/>
      <c r="H1831" s="27"/>
      <c r="I1831" s="27"/>
      <c r="J1831" s="27"/>
      <c r="K1831" s="27"/>
    </row>
    <row r="1832" spans="1:11" ht="12.75">
      <c r="A1832" s="27"/>
      <c r="B1832" s="27"/>
      <c r="C1832" s="27"/>
      <c r="D1832" s="27"/>
      <c r="E1832" s="27"/>
      <c r="F1832" s="27"/>
      <c r="G1832" s="27"/>
      <c r="H1832" s="27"/>
      <c r="I1832" s="27"/>
      <c r="J1832" s="27"/>
      <c r="K1832" s="27"/>
    </row>
    <row r="1833" spans="1:11" ht="12.75">
      <c r="A1833" s="27"/>
      <c r="B1833" s="27"/>
      <c r="C1833" s="27"/>
      <c r="D1833" s="27"/>
      <c r="E1833" s="27"/>
      <c r="F1833" s="27"/>
      <c r="G1833" s="27"/>
      <c r="H1833" s="27"/>
      <c r="I1833" s="27"/>
      <c r="J1833" s="27"/>
      <c r="K1833" s="27"/>
    </row>
    <row r="1834" spans="1:11" ht="12.75">
      <c r="A1834" s="27"/>
      <c r="B1834" s="27"/>
      <c r="C1834" s="27"/>
      <c r="D1834" s="27"/>
      <c r="E1834" s="27"/>
      <c r="F1834" s="27"/>
      <c r="G1834" s="27"/>
      <c r="H1834" s="27"/>
      <c r="I1834" s="27"/>
      <c r="J1834" s="27"/>
      <c r="K1834" s="27"/>
    </row>
    <row r="1835" spans="1:11" ht="12.75">
      <c r="A1835" s="27"/>
      <c r="B1835" s="27"/>
      <c r="C1835" s="27"/>
      <c r="D1835" s="27"/>
      <c r="E1835" s="27"/>
      <c r="F1835" s="27"/>
      <c r="G1835" s="27"/>
      <c r="H1835" s="27"/>
      <c r="I1835" s="27"/>
      <c r="J1835" s="27"/>
      <c r="K1835" s="27"/>
    </row>
    <row r="1836" spans="1:11" ht="12.75">
      <c r="A1836" s="27"/>
      <c r="B1836" s="27"/>
      <c r="C1836" s="27"/>
      <c r="D1836" s="27"/>
      <c r="E1836" s="27"/>
      <c r="F1836" s="27"/>
      <c r="G1836" s="27"/>
      <c r="H1836" s="27"/>
      <c r="I1836" s="27"/>
      <c r="J1836" s="27"/>
      <c r="K1836" s="27"/>
    </row>
    <row r="1837" spans="1:11" ht="12.75">
      <c r="A1837" s="27"/>
      <c r="B1837" s="27"/>
      <c r="C1837" s="27"/>
      <c r="D1837" s="27"/>
      <c r="E1837" s="27"/>
      <c r="F1837" s="27"/>
      <c r="G1837" s="27"/>
      <c r="H1837" s="27"/>
      <c r="I1837" s="27"/>
      <c r="J1837" s="27"/>
      <c r="K1837" s="27"/>
    </row>
    <row r="1838" spans="1:11" ht="12.75">
      <c r="A1838" s="27"/>
      <c r="B1838" s="27"/>
      <c r="C1838" s="27"/>
      <c r="D1838" s="27"/>
      <c r="E1838" s="27"/>
      <c r="F1838" s="27"/>
      <c r="G1838" s="27"/>
      <c r="H1838" s="27"/>
      <c r="I1838" s="27"/>
      <c r="J1838" s="27"/>
      <c r="K1838" s="27"/>
    </row>
    <row r="1839" spans="1:11" ht="12.75">
      <c r="A1839" s="27"/>
      <c r="B1839" s="27"/>
      <c r="C1839" s="27"/>
      <c r="D1839" s="27"/>
      <c r="E1839" s="27"/>
      <c r="F1839" s="27"/>
      <c r="G1839" s="27"/>
      <c r="H1839" s="27"/>
      <c r="I1839" s="27"/>
      <c r="J1839" s="27"/>
      <c r="K1839" s="27"/>
    </row>
    <row r="1840" spans="1:11" ht="12.75">
      <c r="A1840" s="27"/>
      <c r="B1840" s="27"/>
      <c r="C1840" s="27"/>
      <c r="D1840" s="27"/>
      <c r="E1840" s="27"/>
      <c r="F1840" s="27"/>
      <c r="G1840" s="27"/>
      <c r="H1840" s="27"/>
      <c r="I1840" s="27"/>
      <c r="J1840" s="27"/>
      <c r="K1840" s="27"/>
    </row>
    <row r="1841" spans="1:11" ht="12.75">
      <c r="A1841" s="27"/>
      <c r="B1841" s="27"/>
      <c r="C1841" s="27"/>
      <c r="D1841" s="27"/>
      <c r="E1841" s="27"/>
      <c r="F1841" s="27"/>
      <c r="G1841" s="27"/>
      <c r="H1841" s="27"/>
      <c r="I1841" s="27"/>
      <c r="J1841" s="27"/>
      <c r="K1841" s="27"/>
    </row>
    <row r="1842" spans="1:11" ht="12.75">
      <c r="A1842" s="27"/>
      <c r="B1842" s="27"/>
      <c r="C1842" s="27"/>
      <c r="D1842" s="27"/>
      <c r="E1842" s="27"/>
      <c r="F1842" s="27"/>
      <c r="G1842" s="27"/>
      <c r="H1842" s="27"/>
      <c r="I1842" s="27"/>
      <c r="J1842" s="27"/>
      <c r="K1842" s="27"/>
    </row>
    <row r="1843" spans="1:11" ht="12.75">
      <c r="A1843" s="27"/>
      <c r="B1843" s="27"/>
      <c r="C1843" s="27"/>
      <c r="D1843" s="27"/>
      <c r="E1843" s="27"/>
      <c r="F1843" s="27"/>
      <c r="G1843" s="27"/>
      <c r="H1843" s="27"/>
      <c r="I1843" s="27"/>
      <c r="J1843" s="27"/>
      <c r="K1843" s="27"/>
    </row>
    <row r="1844" spans="1:11" ht="12.75">
      <c r="A1844" s="27"/>
      <c r="B1844" s="27"/>
      <c r="C1844" s="27"/>
      <c r="D1844" s="27"/>
      <c r="E1844" s="27"/>
      <c r="F1844" s="27"/>
      <c r="G1844" s="27"/>
      <c r="H1844" s="27"/>
      <c r="I1844" s="27"/>
      <c r="J1844" s="27"/>
      <c r="K1844" s="27"/>
    </row>
    <row r="1845" spans="1:11" ht="12.75">
      <c r="A1845" s="27"/>
      <c r="B1845" s="27"/>
      <c r="C1845" s="27"/>
      <c r="D1845" s="27"/>
      <c r="E1845" s="27"/>
      <c r="F1845" s="27"/>
      <c r="G1845" s="27"/>
      <c r="H1845" s="27"/>
      <c r="I1845" s="27"/>
      <c r="J1845" s="27"/>
      <c r="K1845" s="27"/>
    </row>
    <row r="1846" spans="1:11" ht="12.75">
      <c r="A1846" s="27"/>
      <c r="B1846" s="27"/>
      <c r="C1846" s="27"/>
      <c r="D1846" s="27"/>
      <c r="E1846" s="27"/>
      <c r="F1846" s="27"/>
      <c r="G1846" s="27"/>
      <c r="H1846" s="27"/>
      <c r="I1846" s="27"/>
      <c r="J1846" s="27"/>
      <c r="K1846" s="27"/>
    </row>
    <row r="1847" spans="1:11" ht="12.75">
      <c r="A1847" s="27"/>
      <c r="B1847" s="27"/>
      <c r="C1847" s="27"/>
      <c r="D1847" s="27"/>
      <c r="E1847" s="27"/>
      <c r="F1847" s="27"/>
      <c r="G1847" s="27"/>
      <c r="H1847" s="27"/>
      <c r="I1847" s="27"/>
      <c r="J1847" s="27"/>
      <c r="K1847" s="27"/>
    </row>
    <row r="1848" spans="1:11" ht="12.75">
      <c r="A1848" s="27"/>
      <c r="B1848" s="27"/>
      <c r="C1848" s="27"/>
      <c r="D1848" s="27"/>
      <c r="E1848" s="27"/>
      <c r="F1848" s="27"/>
      <c r="G1848" s="27"/>
      <c r="H1848" s="27"/>
      <c r="I1848" s="27"/>
      <c r="J1848" s="27"/>
      <c r="K1848" s="27"/>
    </row>
    <row r="1849" spans="1:11" ht="12.75">
      <c r="A1849" s="27"/>
      <c r="B1849" s="27"/>
      <c r="C1849" s="27"/>
      <c r="D1849" s="27"/>
      <c r="E1849" s="27"/>
      <c r="F1849" s="27"/>
      <c r="G1849" s="27"/>
      <c r="H1849" s="27"/>
      <c r="I1849" s="27"/>
      <c r="J1849" s="27"/>
      <c r="K1849" s="27"/>
    </row>
    <row r="1850" spans="1:11" ht="12.75">
      <c r="A1850" s="27"/>
      <c r="B1850" s="27"/>
      <c r="C1850" s="27"/>
      <c r="D1850" s="27"/>
      <c r="E1850" s="27"/>
      <c r="F1850" s="27"/>
      <c r="G1850" s="27"/>
      <c r="H1850" s="27"/>
      <c r="I1850" s="27"/>
      <c r="J1850" s="27"/>
      <c r="K1850" s="27"/>
    </row>
    <row r="1851" spans="1:11" ht="12.75">
      <c r="A1851" s="27"/>
      <c r="B1851" s="27"/>
      <c r="C1851" s="27"/>
      <c r="D1851" s="27"/>
      <c r="E1851" s="27"/>
      <c r="F1851" s="27"/>
      <c r="G1851" s="27"/>
      <c r="H1851" s="27"/>
      <c r="I1851" s="27"/>
      <c r="J1851" s="27"/>
      <c r="K1851" s="27"/>
    </row>
    <row r="1852" spans="1:11" ht="12.75">
      <c r="A1852" s="27"/>
      <c r="B1852" s="27"/>
      <c r="C1852" s="27"/>
      <c r="D1852" s="27"/>
      <c r="E1852" s="27"/>
      <c r="F1852" s="27"/>
      <c r="G1852" s="27"/>
      <c r="H1852" s="27"/>
      <c r="I1852" s="27"/>
      <c r="J1852" s="27"/>
      <c r="K1852" s="27"/>
    </row>
    <row r="1853" spans="1:11" ht="12.75">
      <c r="A1853" s="27"/>
      <c r="B1853" s="27"/>
      <c r="C1853" s="27"/>
      <c r="D1853" s="27"/>
      <c r="E1853" s="27"/>
      <c r="F1853" s="27"/>
      <c r="G1853" s="27"/>
      <c r="H1853" s="27"/>
      <c r="I1853" s="27"/>
      <c r="J1853" s="27"/>
      <c r="K1853" s="27"/>
    </row>
    <row r="1854" spans="1:11" ht="12.75">
      <c r="A1854" s="27"/>
      <c r="B1854" s="27"/>
      <c r="C1854" s="27"/>
      <c r="D1854" s="27"/>
      <c r="E1854" s="27"/>
      <c r="F1854" s="27"/>
      <c r="G1854" s="27"/>
      <c r="H1854" s="27"/>
      <c r="I1854" s="27"/>
      <c r="J1854" s="27"/>
      <c r="K1854" s="27"/>
    </row>
    <row r="1855" spans="1:11" ht="12.75">
      <c r="A1855" s="27"/>
      <c r="B1855" s="27"/>
      <c r="C1855" s="27"/>
      <c r="D1855" s="27"/>
      <c r="E1855" s="27"/>
      <c r="F1855" s="27"/>
      <c r="G1855" s="27"/>
      <c r="H1855" s="27"/>
      <c r="I1855" s="27"/>
      <c r="J1855" s="27"/>
      <c r="K1855" s="27"/>
    </row>
    <row r="1856" spans="1:11" ht="12.75">
      <c r="A1856" s="27"/>
      <c r="B1856" s="27"/>
      <c r="C1856" s="27"/>
      <c r="D1856" s="27"/>
      <c r="E1856" s="27"/>
      <c r="F1856" s="27"/>
      <c r="G1856" s="27"/>
      <c r="H1856" s="27"/>
      <c r="I1856" s="27"/>
      <c r="J1856" s="27"/>
      <c r="K1856" s="27"/>
    </row>
    <row r="1857" spans="1:11" ht="12.75">
      <c r="A1857" s="27"/>
      <c r="B1857" s="27"/>
      <c r="C1857" s="27"/>
      <c r="D1857" s="27"/>
      <c r="E1857" s="27"/>
      <c r="F1857" s="27"/>
      <c r="G1857" s="27"/>
      <c r="H1857" s="27"/>
      <c r="I1857" s="27"/>
      <c r="J1857" s="27"/>
      <c r="K1857" s="27"/>
    </row>
    <row r="1858" spans="1:11" ht="12.75">
      <c r="A1858" s="27"/>
      <c r="B1858" s="27"/>
      <c r="C1858" s="27"/>
      <c r="D1858" s="27"/>
      <c r="E1858" s="27"/>
      <c r="F1858" s="27"/>
      <c r="G1858" s="27"/>
      <c r="H1858" s="27"/>
      <c r="I1858" s="27"/>
      <c r="J1858" s="27"/>
      <c r="K1858" s="27"/>
    </row>
    <row r="1859" spans="1:11" ht="12.75">
      <c r="A1859" s="27"/>
      <c r="B1859" s="27"/>
      <c r="C1859" s="27"/>
      <c r="D1859" s="27"/>
      <c r="E1859" s="27"/>
      <c r="F1859" s="27"/>
      <c r="G1859" s="27"/>
      <c r="H1859" s="27"/>
      <c r="I1859" s="27"/>
      <c r="J1859" s="27"/>
      <c r="K1859" s="27"/>
    </row>
    <row r="1860" spans="1:11" ht="12.75">
      <c r="A1860" s="27"/>
      <c r="B1860" s="27"/>
      <c r="C1860" s="27"/>
      <c r="D1860" s="27"/>
      <c r="E1860" s="27"/>
      <c r="F1860" s="27"/>
      <c r="G1860" s="27"/>
      <c r="H1860" s="27"/>
      <c r="I1860" s="27"/>
      <c r="J1860" s="27"/>
      <c r="K1860" s="27"/>
    </row>
    <row r="1861" spans="1:11" ht="12.75">
      <c r="A1861" s="27"/>
      <c r="B1861" s="27"/>
      <c r="C1861" s="27"/>
      <c r="D1861" s="27"/>
      <c r="E1861" s="27"/>
      <c r="F1861" s="27"/>
      <c r="G1861" s="27"/>
      <c r="H1861" s="27"/>
      <c r="I1861" s="27"/>
      <c r="J1861" s="27"/>
      <c r="K1861" s="27"/>
    </row>
    <row r="1862" spans="1:11" ht="12.75">
      <c r="A1862" s="27"/>
      <c r="B1862" s="27"/>
      <c r="C1862" s="27"/>
      <c r="D1862" s="27"/>
      <c r="E1862" s="27"/>
      <c r="F1862" s="27"/>
      <c r="G1862" s="27"/>
      <c r="H1862" s="27"/>
      <c r="I1862" s="27"/>
      <c r="J1862" s="27"/>
      <c r="K1862" s="27"/>
    </row>
    <row r="1863" spans="1:11" ht="12.75">
      <c r="A1863" s="27"/>
      <c r="B1863" s="27"/>
      <c r="C1863" s="27"/>
      <c r="D1863" s="27"/>
      <c r="E1863" s="27"/>
      <c r="F1863" s="27"/>
      <c r="G1863" s="27"/>
      <c r="H1863" s="27"/>
      <c r="I1863" s="27"/>
      <c r="J1863" s="27"/>
      <c r="K1863" s="27"/>
    </row>
    <row r="1864" spans="1:11" ht="12.75">
      <c r="A1864" s="27"/>
      <c r="B1864" s="27"/>
      <c r="C1864" s="27"/>
      <c r="D1864" s="27"/>
      <c r="E1864" s="27"/>
      <c r="F1864" s="27"/>
      <c r="G1864" s="27"/>
      <c r="H1864" s="27"/>
      <c r="I1864" s="27"/>
      <c r="J1864" s="27"/>
      <c r="K1864" s="27"/>
    </row>
    <row r="1865" spans="1:11" ht="12.75">
      <c r="A1865" s="27"/>
      <c r="B1865" s="27"/>
      <c r="C1865" s="27"/>
      <c r="D1865" s="27"/>
      <c r="E1865" s="27"/>
      <c r="F1865" s="27"/>
      <c r="G1865" s="27"/>
      <c r="H1865" s="27"/>
      <c r="I1865" s="27"/>
      <c r="J1865" s="27"/>
      <c r="K1865" s="27"/>
    </row>
    <row r="1866" spans="1:11" ht="12.75">
      <c r="A1866" s="27"/>
      <c r="B1866" s="27"/>
      <c r="C1866" s="27"/>
      <c r="D1866" s="27"/>
      <c r="E1866" s="27"/>
      <c r="F1866" s="27"/>
      <c r="G1866" s="27"/>
      <c r="H1866" s="27"/>
      <c r="I1866" s="27"/>
      <c r="J1866" s="27"/>
      <c r="K1866" s="27"/>
    </row>
    <row r="1867" spans="1:11" ht="12.75">
      <c r="A1867" s="27"/>
      <c r="B1867" s="27"/>
      <c r="C1867" s="27"/>
      <c r="D1867" s="27"/>
      <c r="E1867" s="27"/>
      <c r="F1867" s="27"/>
      <c r="G1867" s="27"/>
      <c r="H1867" s="27"/>
      <c r="I1867" s="27"/>
      <c r="J1867" s="27"/>
      <c r="K1867" s="27"/>
    </row>
    <row r="1868" spans="1:11" ht="12.75">
      <c r="A1868" s="27"/>
      <c r="B1868" s="27"/>
      <c r="C1868" s="27"/>
      <c r="D1868" s="27"/>
      <c r="E1868" s="27"/>
      <c r="F1868" s="27"/>
      <c r="G1868" s="27"/>
      <c r="H1868" s="27"/>
      <c r="I1868" s="27"/>
      <c r="J1868" s="27"/>
      <c r="K1868" s="27"/>
    </row>
    <row r="1869" spans="1:11" ht="12.75">
      <c r="A1869" s="27"/>
      <c r="B1869" s="27"/>
      <c r="C1869" s="27"/>
      <c r="D1869" s="27"/>
      <c r="E1869" s="27"/>
      <c r="F1869" s="27"/>
      <c r="G1869" s="27"/>
      <c r="H1869" s="27"/>
      <c r="I1869" s="27"/>
      <c r="J1869" s="27"/>
      <c r="K1869" s="27"/>
    </row>
    <row r="1870" spans="1:11" ht="12.75">
      <c r="A1870" s="27"/>
      <c r="B1870" s="27"/>
      <c r="C1870" s="27"/>
      <c r="D1870" s="27"/>
      <c r="E1870" s="27"/>
      <c r="F1870" s="27"/>
      <c r="G1870" s="27"/>
      <c r="H1870" s="27"/>
      <c r="I1870" s="27"/>
      <c r="J1870" s="27"/>
      <c r="K1870" s="27"/>
    </row>
    <row r="1871" spans="1:11" ht="12.75">
      <c r="A1871" s="27"/>
      <c r="B1871" s="27"/>
      <c r="C1871" s="27"/>
      <c r="D1871" s="27"/>
      <c r="E1871" s="27"/>
      <c r="F1871" s="27"/>
      <c r="G1871" s="27"/>
      <c r="H1871" s="27"/>
      <c r="I1871" s="27"/>
      <c r="J1871" s="27"/>
      <c r="K1871" s="27"/>
    </row>
    <row r="1872" spans="1:11" ht="12.75">
      <c r="A1872" s="27"/>
      <c r="B1872" s="27"/>
      <c r="C1872" s="27"/>
      <c r="D1872" s="27"/>
      <c r="E1872" s="27"/>
      <c r="F1872" s="27"/>
      <c r="G1872" s="27"/>
      <c r="H1872" s="27"/>
      <c r="I1872" s="27"/>
      <c r="J1872" s="27"/>
      <c r="K1872" s="27"/>
    </row>
    <row r="1873" spans="1:11" ht="12.75">
      <c r="A1873" s="27"/>
      <c r="B1873" s="27"/>
      <c r="C1873" s="27"/>
      <c r="D1873" s="27"/>
      <c r="E1873" s="27"/>
      <c r="F1873" s="27"/>
      <c r="G1873" s="27"/>
      <c r="H1873" s="27"/>
      <c r="I1873" s="27"/>
      <c r="J1873" s="27"/>
      <c r="K1873" s="27"/>
    </row>
    <row r="1874" spans="1:11" ht="12.75">
      <c r="A1874" s="27"/>
      <c r="B1874" s="27"/>
      <c r="C1874" s="27"/>
      <c r="D1874" s="27"/>
      <c r="E1874" s="27"/>
      <c r="F1874" s="27"/>
      <c r="G1874" s="27"/>
      <c r="H1874" s="27"/>
      <c r="I1874" s="27"/>
      <c r="J1874" s="27"/>
      <c r="K1874" s="27"/>
    </row>
    <row r="1875" spans="1:11" ht="12.75">
      <c r="A1875" s="27"/>
      <c r="B1875" s="27"/>
      <c r="C1875" s="27"/>
      <c r="D1875" s="27"/>
      <c r="E1875" s="27"/>
      <c r="F1875" s="27"/>
      <c r="G1875" s="27"/>
      <c r="H1875" s="27"/>
      <c r="I1875" s="27"/>
      <c r="J1875" s="27"/>
      <c r="K1875" s="27"/>
    </row>
    <row r="1876" spans="1:11" ht="12.75">
      <c r="A1876" s="27"/>
      <c r="B1876" s="27"/>
      <c r="C1876" s="27"/>
      <c r="D1876" s="27"/>
      <c r="E1876" s="27"/>
      <c r="F1876" s="27"/>
      <c r="G1876" s="27"/>
      <c r="H1876" s="27"/>
      <c r="I1876" s="27"/>
      <c r="J1876" s="27"/>
      <c r="K1876" s="27"/>
    </row>
    <row r="1877" spans="1:11" ht="12.75">
      <c r="A1877" s="27"/>
      <c r="B1877" s="27"/>
      <c r="C1877" s="27"/>
      <c r="D1877" s="27"/>
      <c r="E1877" s="27"/>
      <c r="F1877" s="27"/>
      <c r="G1877" s="27"/>
      <c r="H1877" s="27"/>
      <c r="I1877" s="27"/>
      <c r="J1877" s="27"/>
      <c r="K1877" s="27"/>
    </row>
    <row r="1878" spans="1:11" ht="12.75">
      <c r="A1878" s="27"/>
      <c r="B1878" s="27"/>
      <c r="C1878" s="27"/>
      <c r="D1878" s="27"/>
      <c r="E1878" s="27"/>
      <c r="F1878" s="27"/>
      <c r="G1878" s="27"/>
      <c r="H1878" s="27"/>
      <c r="I1878" s="27"/>
      <c r="J1878" s="27"/>
      <c r="K1878" s="27"/>
    </row>
    <row r="1879" spans="1:11" ht="12.75">
      <c r="A1879" s="27"/>
      <c r="B1879" s="27"/>
      <c r="C1879" s="27"/>
      <c r="D1879" s="27"/>
      <c r="E1879" s="27"/>
      <c r="F1879" s="27"/>
      <c r="G1879" s="27"/>
      <c r="H1879" s="27"/>
      <c r="I1879" s="27"/>
      <c r="J1879" s="27"/>
      <c r="K1879" s="27"/>
    </row>
    <row r="1880" spans="1:11" ht="12.75">
      <c r="A1880" s="27"/>
      <c r="B1880" s="27"/>
      <c r="C1880" s="27"/>
      <c r="D1880" s="27"/>
      <c r="E1880" s="27"/>
      <c r="F1880" s="27"/>
      <c r="G1880" s="27"/>
      <c r="H1880" s="27"/>
      <c r="I1880" s="27"/>
      <c r="J1880" s="27"/>
      <c r="K1880" s="27"/>
    </row>
    <row r="1881" spans="1:11" ht="12.75">
      <c r="A1881" s="27"/>
      <c r="B1881" s="27"/>
      <c r="C1881" s="27"/>
      <c r="D1881" s="27"/>
      <c r="E1881" s="27"/>
      <c r="F1881" s="27"/>
      <c r="G1881" s="27"/>
      <c r="H1881" s="27"/>
      <c r="I1881" s="27"/>
      <c r="J1881" s="27"/>
      <c r="K1881" s="27"/>
    </row>
    <row r="1882" spans="1:11" ht="12.75">
      <c r="A1882" s="27"/>
      <c r="B1882" s="27"/>
      <c r="C1882" s="27"/>
      <c r="D1882" s="27"/>
      <c r="E1882" s="27"/>
      <c r="F1882" s="27"/>
      <c r="G1882" s="27"/>
      <c r="H1882" s="27"/>
      <c r="I1882" s="27"/>
      <c r="J1882" s="27"/>
      <c r="K1882" s="27"/>
    </row>
    <row r="1883" spans="1:11" ht="12.75">
      <c r="A1883" s="27"/>
      <c r="B1883" s="27"/>
      <c r="C1883" s="27"/>
      <c r="D1883" s="27"/>
      <c r="E1883" s="27"/>
      <c r="F1883" s="27"/>
      <c r="G1883" s="27"/>
      <c r="H1883" s="27"/>
      <c r="I1883" s="27"/>
      <c r="J1883" s="27"/>
      <c r="K1883" s="27"/>
    </row>
    <row r="1884" spans="1:11" ht="12.75">
      <c r="A1884" s="27"/>
      <c r="B1884" s="27"/>
      <c r="C1884" s="27"/>
      <c r="D1884" s="27"/>
      <c r="E1884" s="27"/>
      <c r="F1884" s="27"/>
      <c r="G1884" s="27"/>
      <c r="H1884" s="27"/>
      <c r="I1884" s="27"/>
      <c r="J1884" s="27"/>
      <c r="K1884" s="27"/>
    </row>
    <row r="1885" spans="1:11" ht="12.75">
      <c r="A1885" s="27"/>
      <c r="B1885" s="27"/>
      <c r="C1885" s="27"/>
      <c r="D1885" s="27"/>
      <c r="E1885" s="27"/>
      <c r="F1885" s="27"/>
      <c r="G1885" s="27"/>
      <c r="H1885" s="27"/>
      <c r="I1885" s="27"/>
      <c r="J1885" s="27"/>
      <c r="K1885" s="27"/>
    </row>
    <row r="1886" spans="1:11" ht="12.75">
      <c r="A1886" s="27"/>
      <c r="B1886" s="27"/>
      <c r="C1886" s="27"/>
      <c r="D1886" s="27"/>
      <c r="E1886" s="27"/>
      <c r="F1886" s="27"/>
      <c r="G1886" s="27"/>
      <c r="H1886" s="27"/>
      <c r="I1886" s="27"/>
      <c r="J1886" s="27"/>
      <c r="K1886" s="27"/>
    </row>
    <row r="1887" spans="1:11" ht="12.75">
      <c r="A1887" s="27"/>
      <c r="B1887" s="27"/>
      <c r="C1887" s="27"/>
      <c r="D1887" s="27"/>
      <c r="E1887" s="27"/>
      <c r="F1887" s="27"/>
      <c r="G1887" s="27"/>
      <c r="H1887" s="27"/>
      <c r="I1887" s="27"/>
      <c r="J1887" s="27"/>
      <c r="K1887" s="27"/>
    </row>
    <row r="1888" spans="1:11" ht="12.75">
      <c r="A1888" s="27"/>
      <c r="B1888" s="27"/>
      <c r="C1888" s="27"/>
      <c r="D1888" s="27"/>
      <c r="E1888" s="27"/>
      <c r="F1888" s="27"/>
      <c r="G1888" s="27"/>
      <c r="H1888" s="27"/>
      <c r="I1888" s="27"/>
      <c r="J1888" s="27"/>
      <c r="K1888" s="27"/>
    </row>
    <row r="1889" spans="1:11" ht="12.75">
      <c r="A1889" s="27"/>
      <c r="B1889" s="27"/>
      <c r="C1889" s="27"/>
      <c r="D1889" s="27"/>
      <c r="E1889" s="27"/>
      <c r="F1889" s="27"/>
      <c r="G1889" s="27"/>
      <c r="H1889" s="27"/>
      <c r="I1889" s="27"/>
      <c r="J1889" s="27"/>
      <c r="K1889" s="27"/>
    </row>
    <row r="1890" spans="1:11" ht="12.75">
      <c r="A1890" s="27"/>
      <c r="B1890" s="27"/>
      <c r="C1890" s="27"/>
      <c r="D1890" s="27"/>
      <c r="E1890" s="27"/>
      <c r="F1890" s="27"/>
      <c r="G1890" s="27"/>
      <c r="H1890" s="27"/>
      <c r="I1890" s="27"/>
      <c r="J1890" s="27"/>
      <c r="K1890" s="27"/>
    </row>
    <row r="1891" spans="1:11" ht="12.75">
      <c r="A1891" s="27"/>
      <c r="B1891" s="27"/>
      <c r="C1891" s="27"/>
      <c r="D1891" s="27"/>
      <c r="E1891" s="27"/>
      <c r="F1891" s="27"/>
      <c r="G1891" s="27"/>
      <c r="H1891" s="27"/>
      <c r="I1891" s="27"/>
      <c r="J1891" s="27"/>
      <c r="K1891" s="27"/>
    </row>
    <row r="1892" spans="1:11" ht="12.75">
      <c r="A1892" s="27"/>
      <c r="B1892" s="27"/>
      <c r="C1892" s="27"/>
      <c r="D1892" s="27"/>
      <c r="E1892" s="27"/>
      <c r="F1892" s="27"/>
      <c r="G1892" s="27"/>
      <c r="H1892" s="27"/>
      <c r="I1892" s="27"/>
      <c r="J1892" s="27"/>
      <c r="K1892" s="27"/>
    </row>
    <row r="1893" spans="1:11" ht="12.75">
      <c r="A1893" s="27"/>
      <c r="B1893" s="27"/>
      <c r="C1893" s="27"/>
      <c r="D1893" s="27"/>
      <c r="E1893" s="27"/>
      <c r="F1893" s="27"/>
      <c r="G1893" s="27"/>
      <c r="H1893" s="27"/>
      <c r="I1893" s="27"/>
      <c r="J1893" s="27"/>
      <c r="K1893" s="27"/>
    </row>
    <row r="1894" spans="1:11" ht="12.75">
      <c r="A1894" s="27"/>
      <c r="B1894" s="27"/>
      <c r="C1894" s="27"/>
      <c r="D1894" s="27"/>
      <c r="E1894" s="27"/>
      <c r="F1894" s="27"/>
      <c r="G1894" s="27"/>
      <c r="H1894" s="27"/>
      <c r="I1894" s="27"/>
      <c r="J1894" s="27"/>
      <c r="K1894" s="27"/>
    </row>
    <row r="1895" spans="1:11" ht="12.75">
      <c r="A1895" s="27"/>
      <c r="B1895" s="27"/>
      <c r="C1895" s="27"/>
      <c r="D1895" s="27"/>
      <c r="E1895" s="27"/>
      <c r="F1895" s="27"/>
      <c r="G1895" s="27"/>
      <c r="H1895" s="27"/>
      <c r="I1895" s="27"/>
      <c r="J1895" s="27"/>
      <c r="K1895" s="27"/>
    </row>
    <row r="1896" spans="1:11" ht="12.75">
      <c r="A1896" s="27"/>
      <c r="B1896" s="27"/>
      <c r="C1896" s="27"/>
      <c r="D1896" s="27"/>
      <c r="E1896" s="27"/>
      <c r="F1896" s="27"/>
      <c r="G1896" s="27"/>
      <c r="H1896" s="27"/>
      <c r="I1896" s="27"/>
      <c r="J1896" s="27"/>
      <c r="K1896" s="27"/>
    </row>
    <row r="1897" spans="1:11" ht="12.75">
      <c r="A1897" s="27"/>
      <c r="B1897" s="27"/>
      <c r="C1897" s="27"/>
      <c r="D1897" s="27"/>
      <c r="E1897" s="27"/>
      <c r="F1897" s="27"/>
      <c r="G1897" s="27"/>
      <c r="H1897" s="27"/>
      <c r="I1897" s="27"/>
      <c r="J1897" s="27"/>
      <c r="K1897" s="27"/>
    </row>
    <row r="1898" spans="1:11" ht="12.75">
      <c r="A1898" s="27"/>
      <c r="B1898" s="27"/>
      <c r="C1898" s="27"/>
      <c r="D1898" s="27"/>
      <c r="E1898" s="27"/>
      <c r="F1898" s="27"/>
      <c r="G1898" s="27"/>
      <c r="H1898" s="27"/>
      <c r="I1898" s="27"/>
      <c r="J1898" s="27"/>
      <c r="K1898" s="27"/>
    </row>
    <row r="1899" spans="1:11" ht="12.75">
      <c r="A1899" s="27"/>
      <c r="B1899" s="27"/>
      <c r="C1899" s="27"/>
      <c r="D1899" s="27"/>
      <c r="E1899" s="27"/>
      <c r="F1899" s="27"/>
      <c r="G1899" s="27"/>
      <c r="H1899" s="27"/>
      <c r="I1899" s="27"/>
      <c r="J1899" s="27"/>
      <c r="K1899" s="27"/>
    </row>
    <row r="1900" spans="1:11" ht="12.75">
      <c r="A1900" s="27"/>
      <c r="B1900" s="27"/>
      <c r="C1900" s="27"/>
      <c r="D1900" s="27"/>
      <c r="E1900" s="27"/>
      <c r="F1900" s="27"/>
      <c r="G1900" s="27"/>
      <c r="H1900" s="27"/>
      <c r="I1900" s="27"/>
      <c r="J1900" s="27"/>
      <c r="K1900" s="27"/>
    </row>
    <row r="1901" spans="1:11" ht="12.75">
      <c r="A1901" s="27"/>
      <c r="B1901" s="27"/>
      <c r="C1901" s="27"/>
      <c r="D1901" s="27"/>
      <c r="E1901" s="27"/>
      <c r="F1901" s="27"/>
      <c r="G1901" s="27"/>
      <c r="H1901" s="27"/>
      <c r="I1901" s="27"/>
      <c r="J1901" s="27"/>
      <c r="K1901" s="27"/>
    </row>
    <row r="1902" spans="1:11" ht="12.75">
      <c r="A1902" s="27"/>
      <c r="B1902" s="27"/>
      <c r="C1902" s="27"/>
      <c r="D1902" s="27"/>
      <c r="E1902" s="27"/>
      <c r="F1902" s="27"/>
      <c r="G1902" s="27"/>
      <c r="H1902" s="27"/>
      <c r="I1902" s="27"/>
      <c r="J1902" s="27"/>
      <c r="K1902" s="27"/>
    </row>
    <row r="1903" spans="1:11" ht="12.75">
      <c r="A1903" s="27"/>
      <c r="B1903" s="27"/>
      <c r="C1903" s="27"/>
      <c r="D1903" s="27"/>
      <c r="E1903" s="27"/>
      <c r="F1903" s="27"/>
      <c r="G1903" s="27"/>
      <c r="H1903" s="27"/>
      <c r="I1903" s="27"/>
      <c r="J1903" s="27"/>
      <c r="K1903" s="27"/>
    </row>
    <row r="1904" spans="1:11" ht="12.75">
      <c r="A1904" s="27"/>
      <c r="B1904" s="27"/>
      <c r="C1904" s="27"/>
      <c r="D1904" s="27"/>
      <c r="E1904" s="27"/>
      <c r="F1904" s="27"/>
      <c r="G1904" s="27"/>
      <c r="H1904" s="27"/>
      <c r="I1904" s="27"/>
      <c r="J1904" s="27"/>
      <c r="K1904" s="27"/>
    </row>
    <row r="1905" spans="1:11" ht="12.75">
      <c r="A1905" s="27"/>
      <c r="B1905" s="27"/>
      <c r="C1905" s="27"/>
      <c r="D1905" s="27"/>
      <c r="E1905" s="27"/>
      <c r="F1905" s="27"/>
      <c r="G1905" s="27"/>
      <c r="H1905" s="27"/>
      <c r="I1905" s="27"/>
      <c r="J1905" s="27"/>
      <c r="K1905" s="27"/>
    </row>
    <row r="1906" spans="1:11" ht="12.75">
      <c r="A1906" s="27"/>
      <c r="B1906" s="27"/>
      <c r="C1906" s="27"/>
      <c r="D1906" s="27"/>
      <c r="E1906" s="27"/>
      <c r="F1906" s="27"/>
      <c r="G1906" s="27"/>
      <c r="H1906" s="27"/>
      <c r="I1906" s="27"/>
      <c r="J1906" s="27"/>
      <c r="K1906" s="27"/>
    </row>
    <row r="1907" spans="1:11" ht="12.75">
      <c r="A1907" s="27"/>
      <c r="B1907" s="27"/>
      <c r="C1907" s="27"/>
      <c r="D1907" s="27"/>
      <c r="E1907" s="27"/>
      <c r="F1907" s="27"/>
      <c r="G1907" s="27"/>
      <c r="H1907" s="27"/>
      <c r="I1907" s="27"/>
      <c r="J1907" s="27"/>
      <c r="K1907" s="27"/>
    </row>
    <row r="1908" spans="1:11" ht="12.75">
      <c r="A1908" s="27"/>
      <c r="B1908" s="27"/>
      <c r="C1908" s="27"/>
      <c r="D1908" s="27"/>
      <c r="E1908" s="27"/>
      <c r="F1908" s="27"/>
      <c r="G1908" s="27"/>
      <c r="H1908" s="27"/>
      <c r="I1908" s="27"/>
      <c r="J1908" s="27"/>
      <c r="K1908" s="27"/>
    </row>
    <row r="1909" spans="1:11" ht="12.75">
      <c r="A1909" s="27"/>
      <c r="B1909" s="27"/>
      <c r="C1909" s="27"/>
      <c r="D1909" s="27"/>
      <c r="E1909" s="27"/>
      <c r="F1909" s="27"/>
      <c r="G1909" s="27"/>
      <c r="H1909" s="27"/>
      <c r="I1909" s="27"/>
      <c r="J1909" s="27"/>
      <c r="K1909" s="27"/>
    </row>
    <row r="1910" spans="1:11" ht="12.75">
      <c r="A1910" s="27"/>
      <c r="B1910" s="27"/>
      <c r="C1910" s="27"/>
      <c r="D1910" s="27"/>
      <c r="E1910" s="27"/>
      <c r="F1910" s="27"/>
      <c r="G1910" s="27"/>
      <c r="H1910" s="27"/>
      <c r="I1910" s="27"/>
      <c r="J1910" s="27"/>
      <c r="K1910" s="27"/>
    </row>
    <row r="1911" spans="1:11" ht="12.75">
      <c r="A1911" s="27"/>
      <c r="B1911" s="27"/>
      <c r="C1911" s="27"/>
      <c r="D1911" s="27"/>
      <c r="E1911" s="27"/>
      <c r="F1911" s="27"/>
      <c r="G1911" s="27"/>
      <c r="H1911" s="27"/>
      <c r="I1911" s="27"/>
      <c r="J1911" s="27"/>
      <c r="K1911" s="27"/>
    </row>
    <row r="1912" spans="1:11" ht="12.75">
      <c r="A1912" s="27"/>
      <c r="B1912" s="27"/>
      <c r="C1912" s="27"/>
      <c r="D1912" s="27"/>
      <c r="E1912" s="27"/>
      <c r="F1912" s="27"/>
      <c r="G1912" s="27"/>
      <c r="H1912" s="27"/>
      <c r="I1912" s="27"/>
      <c r="J1912" s="27"/>
      <c r="K1912" s="27"/>
    </row>
    <row r="1913" spans="1:11" ht="12.75">
      <c r="A1913" s="27"/>
      <c r="B1913" s="27"/>
      <c r="C1913" s="27"/>
      <c r="D1913" s="27"/>
      <c r="E1913" s="27"/>
      <c r="F1913" s="27"/>
      <c r="G1913" s="27"/>
      <c r="H1913" s="27"/>
      <c r="I1913" s="27"/>
      <c r="J1913" s="27"/>
      <c r="K1913" s="27"/>
    </row>
    <row r="1914" spans="1:11" ht="12.75">
      <c r="A1914" s="27"/>
      <c r="B1914" s="27"/>
      <c r="C1914" s="27"/>
      <c r="D1914" s="27"/>
      <c r="E1914" s="27"/>
      <c r="F1914" s="27"/>
      <c r="G1914" s="27"/>
      <c r="H1914" s="27"/>
      <c r="I1914" s="27"/>
      <c r="J1914" s="27"/>
      <c r="K1914" s="27"/>
    </row>
    <row r="1915" spans="1:11" ht="12.75">
      <c r="A1915" s="27"/>
      <c r="B1915" s="27"/>
      <c r="C1915" s="27"/>
      <c r="D1915" s="27"/>
      <c r="E1915" s="27"/>
      <c r="F1915" s="27"/>
      <c r="G1915" s="27"/>
      <c r="H1915" s="27"/>
      <c r="I1915" s="27"/>
      <c r="J1915" s="27"/>
      <c r="K1915" s="27"/>
    </row>
    <row r="1916" spans="1:11" ht="12.75">
      <c r="A1916" s="27"/>
      <c r="B1916" s="27"/>
      <c r="C1916" s="27"/>
      <c r="D1916" s="27"/>
      <c r="E1916" s="27"/>
      <c r="F1916" s="27"/>
      <c r="G1916" s="27"/>
      <c r="H1916" s="27"/>
      <c r="I1916" s="27"/>
      <c r="J1916" s="27"/>
      <c r="K1916" s="27"/>
    </row>
    <row r="1917" spans="1:11" ht="12.75">
      <c r="A1917" s="27"/>
      <c r="B1917" s="27"/>
      <c r="C1917" s="27"/>
      <c r="D1917" s="27"/>
      <c r="E1917" s="27"/>
      <c r="F1917" s="27"/>
      <c r="G1917" s="27"/>
      <c r="H1917" s="27"/>
      <c r="I1917" s="27"/>
      <c r="J1917" s="27"/>
      <c r="K1917" s="27"/>
    </row>
    <row r="1918" spans="1:11" ht="12.75">
      <c r="A1918" s="27"/>
      <c r="B1918" s="27"/>
      <c r="C1918" s="27"/>
      <c r="D1918" s="27"/>
      <c r="E1918" s="27"/>
      <c r="F1918" s="27"/>
      <c r="G1918" s="27"/>
      <c r="H1918" s="27"/>
      <c r="I1918" s="27"/>
      <c r="J1918" s="27"/>
      <c r="K1918" s="27"/>
    </row>
    <row r="1919" spans="1:11" ht="12.75">
      <c r="A1919" s="27"/>
      <c r="B1919" s="27"/>
      <c r="C1919" s="27"/>
      <c r="D1919" s="27"/>
      <c r="E1919" s="27"/>
      <c r="F1919" s="27"/>
      <c r="G1919" s="27"/>
      <c r="H1919" s="27"/>
      <c r="I1919" s="27"/>
      <c r="J1919" s="27"/>
      <c r="K1919" s="27"/>
    </row>
    <row r="1920" spans="1:11" ht="12.75">
      <c r="A1920" s="27"/>
      <c r="B1920" s="27"/>
      <c r="C1920" s="27"/>
      <c r="D1920" s="27"/>
      <c r="E1920" s="27"/>
      <c r="F1920" s="27"/>
      <c r="G1920" s="27"/>
      <c r="H1920" s="27"/>
      <c r="I1920" s="27"/>
      <c r="J1920" s="27"/>
      <c r="K1920" s="27"/>
    </row>
    <row r="1921" spans="1:11" ht="12.75">
      <c r="A1921" s="27"/>
      <c r="B1921" s="27"/>
      <c r="C1921" s="27"/>
      <c r="D1921" s="27"/>
      <c r="E1921" s="27"/>
      <c r="F1921" s="27"/>
      <c r="G1921" s="27"/>
      <c r="H1921" s="27"/>
      <c r="I1921" s="27"/>
      <c r="J1921" s="27"/>
      <c r="K1921" s="27"/>
    </row>
    <row r="1922" spans="1:11" ht="12.75">
      <c r="A1922" s="27"/>
      <c r="B1922" s="27"/>
      <c r="C1922" s="27"/>
      <c r="D1922" s="27"/>
      <c r="E1922" s="27"/>
      <c r="F1922" s="27"/>
      <c r="G1922" s="27"/>
      <c r="H1922" s="27"/>
      <c r="I1922" s="27"/>
      <c r="J1922" s="27"/>
      <c r="K1922" s="27"/>
    </row>
    <row r="1923" spans="1:11" ht="12.75">
      <c r="A1923" s="27"/>
      <c r="B1923" s="27"/>
      <c r="C1923" s="27"/>
      <c r="D1923" s="27"/>
      <c r="E1923" s="27"/>
      <c r="F1923" s="27"/>
      <c r="G1923" s="27"/>
      <c r="H1923" s="27"/>
      <c r="I1923" s="27"/>
      <c r="J1923" s="27"/>
      <c r="K1923" s="27"/>
    </row>
    <row r="1924" spans="1:11" ht="12.75">
      <c r="A1924" s="27"/>
      <c r="B1924" s="27"/>
      <c r="C1924" s="27"/>
      <c r="D1924" s="27"/>
      <c r="E1924" s="27"/>
      <c r="F1924" s="27"/>
      <c r="G1924" s="27"/>
      <c r="H1924" s="27"/>
      <c r="I1924" s="27"/>
      <c r="J1924" s="27"/>
      <c r="K1924" s="27"/>
    </row>
    <row r="1925" spans="1:11" ht="12.75">
      <c r="A1925" s="27"/>
      <c r="B1925" s="27"/>
      <c r="C1925" s="27"/>
      <c r="D1925" s="27"/>
      <c r="E1925" s="27"/>
      <c r="F1925" s="27"/>
      <c r="G1925" s="27"/>
      <c r="H1925" s="27"/>
      <c r="I1925" s="27"/>
      <c r="J1925" s="27"/>
      <c r="K1925" s="27"/>
    </row>
    <row r="1926" spans="1:11" ht="12.75">
      <c r="A1926" s="27"/>
      <c r="B1926" s="27"/>
      <c r="C1926" s="27"/>
      <c r="D1926" s="27"/>
      <c r="E1926" s="27"/>
      <c r="F1926" s="27"/>
      <c r="G1926" s="27"/>
      <c r="H1926" s="27"/>
      <c r="I1926" s="27"/>
      <c r="J1926" s="27"/>
      <c r="K1926" s="27"/>
    </row>
    <row r="1927" spans="1:11" ht="12.75">
      <c r="A1927" s="27"/>
      <c r="B1927" s="27"/>
      <c r="C1927" s="27"/>
      <c r="D1927" s="27"/>
      <c r="E1927" s="27"/>
      <c r="F1927" s="27"/>
      <c r="G1927" s="27"/>
      <c r="H1927" s="27"/>
      <c r="I1927" s="27"/>
      <c r="J1927" s="27"/>
      <c r="K1927" s="27"/>
    </row>
    <row r="1928" spans="1:11" ht="12.75">
      <c r="A1928" s="27"/>
      <c r="B1928" s="27"/>
      <c r="C1928" s="27"/>
      <c r="D1928" s="27"/>
      <c r="E1928" s="27"/>
      <c r="F1928" s="27"/>
      <c r="G1928" s="27"/>
      <c r="H1928" s="27"/>
      <c r="I1928" s="27"/>
      <c r="J1928" s="27"/>
      <c r="K1928" s="27"/>
    </row>
    <row r="1929" spans="1:11" ht="12.75">
      <c r="A1929" s="27"/>
      <c r="B1929" s="27"/>
      <c r="C1929" s="27"/>
      <c r="D1929" s="27"/>
      <c r="E1929" s="27"/>
      <c r="F1929" s="27"/>
      <c r="G1929" s="27"/>
      <c r="H1929" s="27"/>
      <c r="I1929" s="27"/>
      <c r="J1929" s="27"/>
      <c r="K1929" s="27"/>
    </row>
    <row r="1930" spans="1:11" ht="12.75">
      <c r="A1930" s="27"/>
      <c r="B1930" s="27"/>
      <c r="C1930" s="27"/>
      <c r="D1930" s="27"/>
      <c r="E1930" s="27"/>
      <c r="F1930" s="27"/>
      <c r="G1930" s="27"/>
      <c r="H1930" s="27"/>
      <c r="I1930" s="27"/>
      <c r="J1930" s="27"/>
      <c r="K1930" s="27"/>
    </row>
    <row r="1931" spans="1:11" ht="12.75">
      <c r="A1931" s="27"/>
      <c r="B1931" s="27"/>
      <c r="C1931" s="27"/>
      <c r="D1931" s="27"/>
      <c r="E1931" s="27"/>
      <c r="F1931" s="27"/>
      <c r="G1931" s="27"/>
      <c r="H1931" s="27"/>
      <c r="I1931" s="27"/>
      <c r="J1931" s="27"/>
      <c r="K1931" s="27"/>
    </row>
    <row r="1932" spans="1:11" ht="12.75">
      <c r="A1932" s="27"/>
      <c r="B1932" s="27"/>
      <c r="C1932" s="27"/>
      <c r="D1932" s="27"/>
      <c r="E1932" s="27"/>
      <c r="F1932" s="27"/>
      <c r="G1932" s="27"/>
      <c r="H1932" s="27"/>
      <c r="I1932" s="27"/>
      <c r="J1932" s="27"/>
      <c r="K1932" s="27"/>
    </row>
    <row r="1933" spans="1:11" ht="12.75">
      <c r="A1933" s="27"/>
      <c r="B1933" s="27"/>
      <c r="C1933" s="27"/>
      <c r="D1933" s="27"/>
      <c r="E1933" s="27"/>
      <c r="F1933" s="27"/>
      <c r="G1933" s="27"/>
      <c r="H1933" s="27"/>
      <c r="I1933" s="27"/>
      <c r="J1933" s="27"/>
      <c r="K1933" s="27"/>
    </row>
    <row r="1934" spans="1:11" ht="12.75">
      <c r="A1934" s="27"/>
      <c r="B1934" s="27"/>
      <c r="C1934" s="27"/>
      <c r="D1934" s="27"/>
      <c r="E1934" s="27"/>
      <c r="F1934" s="27"/>
      <c r="G1934" s="27"/>
      <c r="H1934" s="27"/>
      <c r="I1934" s="27"/>
      <c r="J1934" s="27"/>
      <c r="K1934" s="27"/>
    </row>
    <row r="1935" spans="1:11" ht="12.75">
      <c r="A1935" s="27"/>
      <c r="B1935" s="27"/>
      <c r="C1935" s="27"/>
      <c r="D1935" s="27"/>
      <c r="E1935" s="27"/>
      <c r="F1935" s="27"/>
      <c r="G1935" s="27"/>
      <c r="H1935" s="27"/>
      <c r="I1935" s="27"/>
      <c r="J1935" s="27"/>
      <c r="K1935" s="27"/>
    </row>
    <row r="1936" spans="1:11" ht="12.75">
      <c r="A1936" s="27"/>
      <c r="B1936" s="27"/>
      <c r="C1936" s="27"/>
      <c r="D1936" s="27"/>
      <c r="E1936" s="27"/>
      <c r="F1936" s="27"/>
      <c r="G1936" s="27"/>
      <c r="H1936" s="27"/>
      <c r="I1936" s="27"/>
      <c r="J1936" s="27"/>
      <c r="K1936" s="27"/>
    </row>
    <row r="1937" spans="1:11" ht="12.75">
      <c r="A1937" s="27"/>
      <c r="B1937" s="27"/>
      <c r="C1937" s="27"/>
      <c r="D1937" s="27"/>
      <c r="E1937" s="27"/>
      <c r="F1937" s="27"/>
      <c r="G1937" s="27"/>
      <c r="H1937" s="27"/>
      <c r="I1937" s="27"/>
      <c r="J1937" s="27"/>
      <c r="K1937" s="27"/>
    </row>
    <row r="1938" spans="1:11" ht="12.75">
      <c r="A1938" s="27"/>
      <c r="B1938" s="27"/>
      <c r="C1938" s="27"/>
      <c r="D1938" s="27"/>
      <c r="E1938" s="27"/>
      <c r="F1938" s="27"/>
      <c r="G1938" s="27"/>
      <c r="H1938" s="27"/>
      <c r="I1938" s="27"/>
      <c r="J1938" s="27"/>
      <c r="K1938" s="27"/>
    </row>
    <row r="1939" spans="1:11" ht="12.75">
      <c r="A1939" s="27"/>
      <c r="B1939" s="27"/>
      <c r="C1939" s="27"/>
      <c r="D1939" s="27"/>
      <c r="E1939" s="27"/>
      <c r="F1939" s="27"/>
      <c r="G1939" s="27"/>
      <c r="H1939" s="27"/>
      <c r="I1939" s="27"/>
      <c r="J1939" s="27"/>
      <c r="K1939" s="27"/>
    </row>
    <row r="1940" spans="1:11" ht="12.75">
      <c r="A1940" s="27"/>
      <c r="B1940" s="27"/>
      <c r="C1940" s="27"/>
      <c r="D1940" s="27"/>
      <c r="E1940" s="27"/>
      <c r="F1940" s="27"/>
      <c r="G1940" s="27"/>
      <c r="H1940" s="27"/>
      <c r="I1940" s="27"/>
      <c r="J1940" s="27"/>
      <c r="K1940" s="27"/>
    </row>
    <row r="1941" spans="1:11" ht="12.75">
      <c r="A1941" s="27"/>
      <c r="B1941" s="27"/>
      <c r="C1941" s="27"/>
      <c r="D1941" s="27"/>
      <c r="E1941" s="27"/>
      <c r="F1941" s="27"/>
      <c r="G1941" s="27"/>
      <c r="H1941" s="27"/>
      <c r="I1941" s="27"/>
      <c r="J1941" s="27"/>
      <c r="K1941" s="27"/>
    </row>
    <row r="1942" spans="1:11" ht="12.75">
      <c r="A1942" s="27"/>
      <c r="B1942" s="27"/>
      <c r="C1942" s="27"/>
      <c r="D1942" s="27"/>
      <c r="E1942" s="27"/>
      <c r="F1942" s="27"/>
      <c r="G1942" s="27"/>
      <c r="H1942" s="27"/>
      <c r="I1942" s="27"/>
      <c r="J1942" s="27"/>
      <c r="K1942" s="27"/>
    </row>
    <row r="1943" spans="1:11" ht="12.75">
      <c r="A1943" s="27"/>
      <c r="B1943" s="27"/>
      <c r="C1943" s="27"/>
      <c r="D1943" s="27"/>
      <c r="E1943" s="27"/>
      <c r="F1943" s="27"/>
      <c r="G1943" s="27"/>
      <c r="H1943" s="27"/>
      <c r="I1943" s="27"/>
      <c r="J1943" s="27"/>
      <c r="K1943" s="27"/>
    </row>
    <row r="1944" spans="1:11" ht="12.75">
      <c r="A1944" s="27"/>
      <c r="B1944" s="27"/>
      <c r="C1944" s="27"/>
      <c r="D1944" s="27"/>
      <c r="E1944" s="27"/>
      <c r="F1944" s="27"/>
      <c r="G1944" s="27"/>
      <c r="H1944" s="27"/>
      <c r="I1944" s="27"/>
      <c r="J1944" s="27"/>
      <c r="K1944" s="27"/>
    </row>
    <row r="1945" spans="1:11" ht="12.75">
      <c r="A1945" s="27"/>
      <c r="B1945" s="27"/>
      <c r="C1945" s="27"/>
      <c r="D1945" s="27"/>
      <c r="E1945" s="27"/>
      <c r="F1945" s="27"/>
      <c r="G1945" s="27"/>
      <c r="H1945" s="27"/>
      <c r="I1945" s="27"/>
      <c r="J1945" s="27"/>
      <c r="K1945" s="27"/>
    </row>
    <row r="1946" spans="1:11" ht="12.75">
      <c r="A1946" s="27"/>
      <c r="B1946" s="27"/>
      <c r="C1946" s="27"/>
      <c r="D1946" s="27"/>
      <c r="E1946" s="27"/>
      <c r="F1946" s="27"/>
      <c r="G1946" s="27"/>
      <c r="H1946" s="27"/>
      <c r="I1946" s="27"/>
      <c r="J1946" s="27"/>
      <c r="K1946" s="27"/>
    </row>
    <row r="1947" spans="1:11" ht="12.75">
      <c r="A1947" s="27"/>
      <c r="B1947" s="27"/>
      <c r="C1947" s="27"/>
      <c r="D1947" s="27"/>
      <c r="E1947" s="27"/>
      <c r="F1947" s="27"/>
      <c r="G1947" s="27"/>
      <c r="H1947" s="27"/>
      <c r="I1947" s="27"/>
      <c r="J1947" s="27"/>
      <c r="K1947" s="27"/>
    </row>
    <row r="1948" spans="1:11" ht="12.75">
      <c r="A1948" s="27"/>
      <c r="B1948" s="27"/>
      <c r="C1948" s="27"/>
      <c r="D1948" s="27"/>
      <c r="E1948" s="27"/>
      <c r="F1948" s="27"/>
      <c r="G1948" s="27"/>
      <c r="H1948" s="27"/>
      <c r="I1948" s="27"/>
      <c r="J1948" s="27"/>
      <c r="K1948" s="27"/>
    </row>
    <row r="1949" spans="1:11" ht="12.75">
      <c r="A1949" s="27"/>
      <c r="B1949" s="27"/>
      <c r="C1949" s="27"/>
      <c r="D1949" s="27"/>
      <c r="E1949" s="27"/>
      <c r="F1949" s="27"/>
      <c r="G1949" s="27"/>
      <c r="H1949" s="27"/>
      <c r="I1949" s="27"/>
      <c r="J1949" s="27"/>
      <c r="K1949" s="27"/>
    </row>
    <row r="1950" spans="1:11" ht="12.75">
      <c r="A1950" s="27"/>
      <c r="B1950" s="27"/>
      <c r="C1950" s="27"/>
      <c r="D1950" s="27"/>
      <c r="E1950" s="27"/>
      <c r="F1950" s="27"/>
      <c r="G1950" s="27"/>
      <c r="H1950" s="27"/>
      <c r="I1950" s="27"/>
      <c r="J1950" s="27"/>
      <c r="K1950" s="27"/>
    </row>
    <row r="1951" spans="1:11" ht="12.75">
      <c r="A1951" s="27"/>
      <c r="B1951" s="27"/>
      <c r="C1951" s="27"/>
      <c r="D1951" s="27"/>
      <c r="E1951" s="27"/>
      <c r="F1951" s="27"/>
      <c r="G1951" s="27"/>
      <c r="H1951" s="27"/>
      <c r="I1951" s="27"/>
      <c r="J1951" s="27"/>
      <c r="K1951" s="27"/>
    </row>
    <row r="1952" spans="1:11" ht="12.75">
      <c r="A1952" s="27"/>
      <c r="B1952" s="27"/>
      <c r="C1952" s="27"/>
      <c r="D1952" s="27"/>
      <c r="E1952" s="27"/>
      <c r="F1952" s="27"/>
      <c r="G1952" s="27"/>
      <c r="H1952" s="27"/>
      <c r="I1952" s="27"/>
      <c r="J1952" s="27"/>
      <c r="K1952" s="27"/>
    </row>
    <row r="1953" spans="1:11" ht="12.75">
      <c r="A1953" s="27"/>
      <c r="B1953" s="27"/>
      <c r="C1953" s="27"/>
      <c r="D1953" s="27"/>
      <c r="E1953" s="27"/>
      <c r="F1953" s="27"/>
      <c r="G1953" s="27"/>
      <c r="H1953" s="27"/>
      <c r="I1953" s="27"/>
      <c r="J1953" s="27"/>
      <c r="K1953" s="27"/>
    </row>
    <row r="1954" spans="1:11" ht="12.75">
      <c r="A1954" s="27"/>
      <c r="B1954" s="27"/>
      <c r="C1954" s="27"/>
      <c r="D1954" s="27"/>
      <c r="E1954" s="27"/>
      <c r="F1954" s="27"/>
      <c r="G1954" s="27"/>
      <c r="H1954" s="27"/>
      <c r="I1954" s="27"/>
      <c r="J1954" s="27"/>
      <c r="K1954" s="27"/>
    </row>
    <row r="1955" spans="1:11" ht="12.75">
      <c r="A1955" s="27"/>
      <c r="B1955" s="27"/>
      <c r="C1955" s="27"/>
      <c r="D1955" s="27"/>
      <c r="E1955" s="27"/>
      <c r="F1955" s="27"/>
      <c r="G1955" s="27"/>
      <c r="H1955" s="27"/>
      <c r="I1955" s="27"/>
      <c r="J1955" s="27"/>
      <c r="K1955" s="27"/>
    </row>
    <row r="1956" spans="1:11" ht="12.75">
      <c r="A1956" s="27"/>
      <c r="B1956" s="27"/>
      <c r="C1956" s="27"/>
      <c r="D1956" s="27"/>
      <c r="E1956" s="27"/>
      <c r="F1956" s="27"/>
      <c r="G1956" s="27"/>
      <c r="H1956" s="27"/>
      <c r="I1956" s="27"/>
      <c r="J1956" s="27"/>
      <c r="K1956" s="27"/>
    </row>
    <row r="1957" spans="1:11" ht="12.75">
      <c r="A1957" s="27"/>
      <c r="B1957" s="27"/>
      <c r="C1957" s="27"/>
      <c r="D1957" s="27"/>
      <c r="E1957" s="27"/>
      <c r="F1957" s="27"/>
      <c r="G1957" s="27"/>
      <c r="H1957" s="27"/>
      <c r="I1957" s="27"/>
      <c r="J1957" s="27"/>
      <c r="K1957" s="27"/>
    </row>
    <row r="1958" spans="1:11" ht="12.75">
      <c r="A1958" s="27"/>
      <c r="B1958" s="27"/>
      <c r="C1958" s="27"/>
      <c r="D1958" s="27"/>
      <c r="E1958" s="27"/>
      <c r="F1958" s="27"/>
      <c r="G1958" s="27"/>
      <c r="H1958" s="27"/>
      <c r="I1958" s="27"/>
      <c r="J1958" s="27"/>
      <c r="K1958" s="27"/>
    </row>
    <row r="1959" spans="1:11" ht="12.75">
      <c r="A1959" s="27"/>
      <c r="B1959" s="27"/>
      <c r="C1959" s="27"/>
      <c r="D1959" s="27"/>
      <c r="E1959" s="27"/>
      <c r="F1959" s="27"/>
      <c r="G1959" s="27"/>
      <c r="H1959" s="27"/>
      <c r="I1959" s="27"/>
      <c r="J1959" s="27"/>
      <c r="K1959" s="27"/>
    </row>
    <row r="1960" spans="1:11" ht="12.75">
      <c r="A1960" s="27"/>
      <c r="B1960" s="27"/>
      <c r="C1960" s="27"/>
      <c r="D1960" s="27"/>
      <c r="E1960" s="27"/>
      <c r="F1960" s="27"/>
      <c r="G1960" s="27"/>
      <c r="H1960" s="27"/>
      <c r="I1960" s="27"/>
      <c r="J1960" s="27"/>
      <c r="K1960" s="27"/>
    </row>
    <row r="1961" spans="1:11" ht="12.75">
      <c r="A1961" s="27"/>
      <c r="B1961" s="27"/>
      <c r="C1961" s="27"/>
      <c r="D1961" s="27"/>
      <c r="E1961" s="27"/>
      <c r="F1961" s="27"/>
      <c r="G1961" s="27"/>
      <c r="H1961" s="27"/>
      <c r="I1961" s="27"/>
      <c r="J1961" s="27"/>
      <c r="K1961" s="27"/>
    </row>
    <row r="1962" spans="1:11" ht="12.75">
      <c r="A1962" s="27"/>
      <c r="B1962" s="27"/>
      <c r="C1962" s="27"/>
      <c r="D1962" s="27"/>
      <c r="E1962" s="27"/>
      <c r="F1962" s="27"/>
      <c r="G1962" s="27"/>
      <c r="H1962" s="27"/>
      <c r="I1962" s="27"/>
      <c r="J1962" s="27"/>
      <c r="K1962" s="27"/>
    </row>
    <row r="1963" spans="1:11" ht="12.75">
      <c r="A1963" s="27"/>
      <c r="B1963" s="27"/>
      <c r="C1963" s="27"/>
      <c r="D1963" s="27"/>
      <c r="E1963" s="27"/>
      <c r="F1963" s="27"/>
      <c r="G1963" s="27"/>
      <c r="H1963" s="27"/>
      <c r="I1963" s="27"/>
      <c r="J1963" s="27"/>
      <c r="K1963" s="27"/>
    </row>
    <row r="1964" spans="1:11" ht="12.75">
      <c r="A1964" s="27"/>
      <c r="B1964" s="27"/>
      <c r="C1964" s="27"/>
      <c r="D1964" s="27"/>
      <c r="E1964" s="27"/>
      <c r="F1964" s="27"/>
      <c r="G1964" s="27"/>
      <c r="H1964" s="27"/>
      <c r="I1964" s="27"/>
      <c r="J1964" s="27"/>
      <c r="K1964" s="27"/>
    </row>
    <row r="1965" spans="1:11" ht="12.75">
      <c r="A1965" s="27"/>
      <c r="B1965" s="27"/>
      <c r="C1965" s="27"/>
      <c r="D1965" s="27"/>
      <c r="E1965" s="27"/>
      <c r="F1965" s="27"/>
      <c r="G1965" s="27"/>
      <c r="H1965" s="27"/>
      <c r="I1965" s="27"/>
      <c r="J1965" s="27"/>
      <c r="K1965" s="27"/>
    </row>
    <row r="1966" spans="1:11" ht="12.75">
      <c r="A1966" s="27"/>
      <c r="B1966" s="27"/>
      <c r="C1966" s="27"/>
      <c r="D1966" s="27"/>
      <c r="E1966" s="27"/>
      <c r="F1966" s="27"/>
      <c r="G1966" s="27"/>
      <c r="H1966" s="27"/>
      <c r="I1966" s="27"/>
      <c r="J1966" s="27"/>
      <c r="K1966" s="27"/>
    </row>
    <row r="1967" spans="1:11" ht="12.75">
      <c r="A1967" s="27"/>
      <c r="B1967" s="27"/>
      <c r="C1967" s="27"/>
      <c r="D1967" s="27"/>
      <c r="E1967" s="27"/>
      <c r="F1967" s="27"/>
      <c r="G1967" s="27"/>
      <c r="H1967" s="27"/>
      <c r="I1967" s="27"/>
      <c r="J1967" s="27"/>
      <c r="K1967" s="27"/>
    </row>
    <row r="1968" spans="1:11" ht="12.75">
      <c r="A1968" s="27"/>
      <c r="B1968" s="27"/>
      <c r="C1968" s="27"/>
      <c r="D1968" s="27"/>
      <c r="E1968" s="27"/>
      <c r="F1968" s="27"/>
      <c r="G1968" s="27"/>
      <c r="H1968" s="27"/>
      <c r="I1968" s="27"/>
      <c r="J1968" s="27"/>
      <c r="K1968" s="27"/>
    </row>
    <row r="1969" spans="1:11" ht="12.75">
      <c r="A1969" s="27"/>
      <c r="B1969" s="27"/>
      <c r="C1969" s="27"/>
      <c r="D1969" s="27"/>
      <c r="E1969" s="27"/>
      <c r="F1969" s="27"/>
      <c r="G1969" s="27"/>
      <c r="H1969" s="27"/>
      <c r="I1969" s="27"/>
      <c r="J1969" s="27"/>
      <c r="K1969" s="27"/>
    </row>
    <row r="1970" spans="1:11" ht="12.75">
      <c r="A1970" s="27"/>
      <c r="B1970" s="27"/>
      <c r="C1970" s="27"/>
      <c r="D1970" s="27"/>
      <c r="E1970" s="27"/>
      <c r="F1970" s="27"/>
      <c r="G1970" s="27"/>
      <c r="H1970" s="27"/>
      <c r="I1970" s="27"/>
      <c r="J1970" s="27"/>
      <c r="K1970" s="27"/>
    </row>
    <row r="1971" spans="1:11" ht="12.75">
      <c r="A1971" s="27"/>
      <c r="B1971" s="27"/>
      <c r="C1971" s="27"/>
      <c r="D1971" s="27"/>
      <c r="E1971" s="27"/>
      <c r="F1971" s="27"/>
      <c r="G1971" s="27"/>
      <c r="H1971" s="27"/>
      <c r="I1971" s="27"/>
      <c r="J1971" s="27"/>
      <c r="K1971" s="27"/>
    </row>
    <row r="1972" spans="1:11" ht="12.75">
      <c r="A1972" s="27"/>
      <c r="B1972" s="27"/>
      <c r="C1972" s="27"/>
      <c r="D1972" s="27"/>
      <c r="E1972" s="27"/>
      <c r="F1972" s="27"/>
      <c r="G1972" s="27"/>
      <c r="H1972" s="27"/>
      <c r="I1972" s="27"/>
      <c r="J1972" s="27"/>
      <c r="K1972" s="27"/>
    </row>
    <row r="1973" spans="1:11" ht="12.75">
      <c r="A1973" s="27"/>
      <c r="B1973" s="27"/>
      <c r="C1973" s="27"/>
      <c r="D1973" s="27"/>
      <c r="E1973" s="27"/>
      <c r="F1973" s="27"/>
      <c r="G1973" s="27"/>
      <c r="H1973" s="27"/>
      <c r="I1973" s="27"/>
      <c r="J1973" s="27"/>
      <c r="K1973" s="27"/>
    </row>
    <row r="1974" spans="1:11" ht="12.75">
      <c r="A1974" s="27"/>
      <c r="B1974" s="27"/>
      <c r="C1974" s="27"/>
      <c r="D1974" s="27"/>
      <c r="E1974" s="27"/>
      <c r="F1974" s="27"/>
      <c r="G1974" s="27"/>
      <c r="H1974" s="27"/>
      <c r="I1974" s="27"/>
      <c r="J1974" s="27"/>
      <c r="K1974" s="27"/>
    </row>
    <row r="1975" spans="1:11" ht="12.75">
      <c r="A1975" s="27"/>
      <c r="B1975" s="27"/>
      <c r="C1975" s="27"/>
      <c r="D1975" s="27"/>
      <c r="E1975" s="27"/>
      <c r="F1975" s="27"/>
      <c r="G1975" s="27"/>
      <c r="H1975" s="27"/>
      <c r="I1975" s="27"/>
      <c r="J1975" s="27"/>
      <c r="K1975" s="27"/>
    </row>
    <row r="1976" spans="1:11" ht="12.75">
      <c r="A1976" s="27"/>
      <c r="B1976" s="27"/>
      <c r="C1976" s="27"/>
      <c r="D1976" s="27"/>
      <c r="E1976" s="27"/>
      <c r="F1976" s="27"/>
      <c r="G1976" s="27"/>
      <c r="H1976" s="27"/>
      <c r="I1976" s="27"/>
      <c r="J1976" s="27"/>
      <c r="K1976" s="27"/>
    </row>
    <row r="1977" spans="1:11" ht="12.75">
      <c r="A1977" s="27"/>
      <c r="B1977" s="27"/>
      <c r="C1977" s="27"/>
      <c r="D1977" s="27"/>
      <c r="E1977" s="27"/>
      <c r="F1977" s="27"/>
      <c r="G1977" s="27"/>
      <c r="H1977" s="27"/>
      <c r="I1977" s="27"/>
      <c r="J1977" s="27"/>
      <c r="K1977" s="27"/>
    </row>
    <row r="1978" spans="1:11" ht="12.75">
      <c r="A1978" s="27"/>
      <c r="B1978" s="27"/>
      <c r="C1978" s="27"/>
      <c r="D1978" s="27"/>
      <c r="E1978" s="27"/>
      <c r="F1978" s="27"/>
      <c r="G1978" s="27"/>
      <c r="H1978" s="27"/>
      <c r="I1978" s="27"/>
      <c r="J1978" s="27"/>
      <c r="K1978" s="27"/>
    </row>
    <row r="1979" spans="1:11" ht="12.75">
      <c r="A1979" s="27"/>
      <c r="B1979" s="27"/>
      <c r="C1979" s="27"/>
      <c r="D1979" s="27"/>
      <c r="E1979" s="27"/>
      <c r="F1979" s="27"/>
      <c r="G1979" s="27"/>
      <c r="H1979" s="27"/>
      <c r="I1979" s="27"/>
      <c r="J1979" s="27"/>
      <c r="K1979" s="27"/>
    </row>
    <row r="1980" spans="1:11" ht="12.75">
      <c r="A1980" s="27"/>
      <c r="B1980" s="27"/>
      <c r="C1980" s="27"/>
      <c r="D1980" s="27"/>
      <c r="E1980" s="27"/>
      <c r="F1980" s="27"/>
      <c r="G1980" s="27"/>
      <c r="H1980" s="27"/>
      <c r="I1980" s="27"/>
      <c r="J1980" s="27"/>
      <c r="K1980" s="27"/>
    </row>
    <row r="1981" spans="1:11" ht="12.75">
      <c r="A1981" s="27"/>
      <c r="B1981" s="27"/>
      <c r="C1981" s="27"/>
      <c r="D1981" s="27"/>
      <c r="E1981" s="27"/>
      <c r="F1981" s="27"/>
      <c r="G1981" s="27"/>
      <c r="H1981" s="27"/>
      <c r="I1981" s="27"/>
      <c r="J1981" s="27"/>
      <c r="K1981" s="27"/>
    </row>
    <row r="1982" spans="1:11" ht="12.75">
      <c r="A1982" s="27"/>
      <c r="B1982" s="27"/>
      <c r="C1982" s="27"/>
      <c r="D1982" s="27"/>
      <c r="E1982" s="27"/>
      <c r="F1982" s="27"/>
      <c r="G1982" s="27"/>
      <c r="H1982" s="27"/>
      <c r="I1982" s="27"/>
      <c r="J1982" s="27"/>
      <c r="K1982" s="27"/>
    </row>
    <row r="1983" spans="1:11" ht="12.75">
      <c r="A1983" s="27"/>
      <c r="B1983" s="27"/>
      <c r="C1983" s="27"/>
      <c r="D1983" s="27"/>
      <c r="E1983" s="27"/>
      <c r="F1983" s="27"/>
      <c r="G1983" s="27"/>
      <c r="H1983" s="27"/>
      <c r="I1983" s="27"/>
      <c r="J1983" s="27"/>
      <c r="K1983" s="27"/>
    </row>
    <row r="1984" spans="1:11" ht="12.75">
      <c r="A1984" s="27"/>
      <c r="B1984" s="27"/>
      <c r="C1984" s="27"/>
      <c r="D1984" s="27"/>
      <c r="E1984" s="27"/>
      <c r="F1984" s="27"/>
      <c r="G1984" s="27"/>
      <c r="H1984" s="27"/>
      <c r="I1984" s="27"/>
      <c r="J1984" s="27"/>
      <c r="K1984" s="27"/>
    </row>
    <row r="1985" spans="1:11" ht="12.75">
      <c r="A1985" s="27"/>
      <c r="B1985" s="27"/>
      <c r="C1985" s="27"/>
      <c r="D1985" s="27"/>
      <c r="E1985" s="27"/>
      <c r="F1985" s="27"/>
      <c r="G1985" s="27"/>
      <c r="H1985" s="27"/>
      <c r="I1985" s="27"/>
      <c r="J1985" s="27"/>
      <c r="K1985" s="27"/>
    </row>
    <row r="1986" spans="1:11" ht="12.75">
      <c r="A1986" s="27"/>
      <c r="B1986" s="27"/>
      <c r="C1986" s="27"/>
      <c r="D1986" s="27"/>
      <c r="E1986" s="27"/>
      <c r="F1986" s="27"/>
      <c r="G1986" s="27"/>
      <c r="H1986" s="27"/>
      <c r="I1986" s="27"/>
      <c r="J1986" s="27"/>
      <c r="K1986" s="27"/>
    </row>
    <row r="1987" spans="1:11" ht="12.75">
      <c r="A1987" s="27"/>
      <c r="B1987" s="27"/>
      <c r="C1987" s="27"/>
      <c r="D1987" s="27"/>
      <c r="E1987" s="27"/>
      <c r="F1987" s="27"/>
      <c r="G1987" s="27"/>
      <c r="H1987" s="27"/>
      <c r="I1987" s="27"/>
      <c r="J1987" s="27"/>
      <c r="K1987" s="27"/>
    </row>
    <row r="1988" spans="1:11" ht="12.75">
      <c r="A1988" s="27"/>
      <c r="B1988" s="27"/>
      <c r="C1988" s="27"/>
      <c r="D1988" s="27"/>
      <c r="E1988" s="27"/>
      <c r="F1988" s="27"/>
      <c r="G1988" s="27"/>
      <c r="H1988" s="27"/>
      <c r="I1988" s="27"/>
      <c r="J1988" s="27"/>
      <c r="K1988" s="27"/>
    </row>
    <row r="1989" spans="1:11" ht="12.75">
      <c r="A1989" s="27"/>
      <c r="B1989" s="27"/>
      <c r="C1989" s="27"/>
      <c r="D1989" s="27"/>
      <c r="E1989" s="27"/>
      <c r="F1989" s="27"/>
      <c r="G1989" s="27"/>
      <c r="H1989" s="27"/>
      <c r="I1989" s="27"/>
      <c r="J1989" s="27"/>
      <c r="K1989" s="27"/>
    </row>
    <row r="1990" spans="1:11" ht="12.75">
      <c r="A1990" s="27"/>
      <c r="B1990" s="27"/>
      <c r="C1990" s="27"/>
      <c r="D1990" s="27"/>
      <c r="E1990" s="27"/>
      <c r="F1990" s="27"/>
      <c r="G1990" s="27"/>
      <c r="H1990" s="27"/>
      <c r="I1990" s="27"/>
      <c r="J1990" s="27"/>
      <c r="K1990" s="27"/>
    </row>
    <row r="1991" spans="1:11" ht="12.75">
      <c r="A1991" s="27"/>
      <c r="B1991" s="27"/>
      <c r="C1991" s="27"/>
      <c r="D1991" s="27"/>
      <c r="E1991" s="27"/>
      <c r="F1991" s="27"/>
      <c r="G1991" s="27"/>
      <c r="H1991" s="27"/>
      <c r="I1991" s="27"/>
      <c r="J1991" s="27"/>
      <c r="K1991" s="27"/>
    </row>
    <row r="1992" spans="1:11" ht="12.75">
      <c r="A1992" s="27"/>
      <c r="B1992" s="27"/>
      <c r="C1992" s="27"/>
      <c r="D1992" s="27"/>
      <c r="E1992" s="27"/>
      <c r="F1992" s="27"/>
      <c r="G1992" s="27"/>
      <c r="H1992" s="27"/>
      <c r="I1992" s="27"/>
      <c r="J1992" s="27"/>
      <c r="K1992" s="27"/>
    </row>
    <row r="1993" spans="1:11" ht="12.75">
      <c r="A1993" s="27"/>
      <c r="B1993" s="27"/>
      <c r="C1993" s="27"/>
      <c r="D1993" s="27"/>
      <c r="E1993" s="27"/>
      <c r="F1993" s="27"/>
      <c r="G1993" s="27"/>
      <c r="H1993" s="27"/>
      <c r="I1993" s="27"/>
      <c r="J1993" s="27"/>
      <c r="K1993" s="27"/>
    </row>
    <row r="1994" spans="1:11" ht="12.75">
      <c r="A1994" s="27"/>
      <c r="B1994" s="27"/>
      <c r="C1994" s="27"/>
      <c r="D1994" s="27"/>
      <c r="E1994" s="27"/>
      <c r="F1994" s="27"/>
      <c r="G1994" s="27"/>
      <c r="H1994" s="27"/>
      <c r="I1994" s="27"/>
      <c r="J1994" s="27"/>
      <c r="K1994" s="27"/>
    </row>
    <row r="1995" spans="1:11" ht="12.75">
      <c r="A1995" s="27"/>
      <c r="B1995" s="27"/>
      <c r="C1995" s="27"/>
      <c r="D1995" s="27"/>
      <c r="E1995" s="27"/>
      <c r="F1995" s="27"/>
      <c r="G1995" s="27"/>
      <c r="H1995" s="27"/>
      <c r="I1995" s="27"/>
      <c r="J1995" s="27"/>
      <c r="K1995" s="27"/>
    </row>
    <row r="1996" spans="1:11" ht="12.75">
      <c r="A1996" s="27"/>
      <c r="B1996" s="27"/>
      <c r="C1996" s="27"/>
      <c r="D1996" s="27"/>
      <c r="E1996" s="27"/>
      <c r="F1996" s="27"/>
      <c r="G1996" s="27"/>
      <c r="H1996" s="27"/>
      <c r="I1996" s="27"/>
      <c r="J1996" s="27"/>
      <c r="K1996" s="27"/>
    </row>
    <row r="1997" spans="1:11" ht="12.75">
      <c r="A1997" s="27"/>
      <c r="B1997" s="27"/>
      <c r="C1997" s="27"/>
      <c r="D1997" s="27"/>
      <c r="E1997" s="27"/>
      <c r="F1997" s="27"/>
      <c r="G1997" s="27"/>
      <c r="H1997" s="27"/>
      <c r="I1997" s="27"/>
      <c r="J1997" s="27"/>
      <c r="K1997" s="27"/>
    </row>
    <row r="1998" spans="1:11" ht="12.75">
      <c r="A1998" s="27"/>
      <c r="B1998" s="27"/>
      <c r="C1998" s="27"/>
      <c r="D1998" s="27"/>
      <c r="E1998" s="27"/>
      <c r="F1998" s="27"/>
      <c r="G1998" s="27"/>
      <c r="H1998" s="27"/>
      <c r="I1998" s="27"/>
      <c r="J1998" s="27"/>
      <c r="K1998" s="27"/>
    </row>
    <row r="1999" spans="1:11" ht="12.75">
      <c r="A1999" s="27"/>
      <c r="B1999" s="27"/>
      <c r="C1999" s="27"/>
      <c r="D1999" s="27"/>
      <c r="E1999" s="27"/>
      <c r="F1999" s="27"/>
      <c r="G1999" s="27"/>
      <c r="H1999" s="27"/>
      <c r="I1999" s="27"/>
      <c r="J1999" s="27"/>
      <c r="K1999" s="27"/>
    </row>
    <row r="2000" spans="1:11" ht="12.75">
      <c r="A2000" s="27"/>
      <c r="B2000" s="27"/>
      <c r="C2000" s="27"/>
      <c r="D2000" s="27"/>
      <c r="E2000" s="27"/>
      <c r="F2000" s="27"/>
      <c r="G2000" s="27"/>
      <c r="H2000" s="27"/>
      <c r="I2000" s="27"/>
      <c r="J2000" s="27"/>
      <c r="K2000" s="27"/>
    </row>
    <row r="2001" spans="1:11" ht="12.75">
      <c r="A2001" s="27"/>
      <c r="B2001" s="27"/>
      <c r="C2001" s="27"/>
      <c r="D2001" s="27"/>
      <c r="E2001" s="27"/>
      <c r="F2001" s="27"/>
      <c r="G2001" s="27"/>
      <c r="H2001" s="27"/>
      <c r="I2001" s="27"/>
      <c r="J2001" s="27"/>
      <c r="K2001" s="27"/>
    </row>
    <row r="2002" spans="1:11" ht="12.75">
      <c r="A2002" s="27"/>
      <c r="B2002" s="27"/>
      <c r="C2002" s="27"/>
      <c r="D2002" s="27"/>
      <c r="E2002" s="27"/>
      <c r="F2002" s="27"/>
      <c r="G2002" s="27"/>
      <c r="H2002" s="27"/>
      <c r="I2002" s="27"/>
      <c r="J2002" s="27"/>
      <c r="K2002" s="27"/>
    </row>
    <row r="2003" spans="1:11" ht="12.75">
      <c r="A2003" s="27"/>
      <c r="B2003" s="27"/>
      <c r="C2003" s="27"/>
      <c r="D2003" s="27"/>
      <c r="E2003" s="27"/>
      <c r="F2003" s="27"/>
      <c r="G2003" s="27"/>
      <c r="H2003" s="27"/>
      <c r="I2003" s="27"/>
      <c r="J2003" s="27"/>
      <c r="K2003" s="27"/>
    </row>
    <row r="2004" spans="1:11" ht="12.75">
      <c r="A2004" s="27"/>
      <c r="B2004" s="27"/>
      <c r="C2004" s="27"/>
      <c r="D2004" s="27"/>
      <c r="E2004" s="27"/>
      <c r="F2004" s="27"/>
      <c r="G2004" s="27"/>
      <c r="H2004" s="27"/>
      <c r="I2004" s="27"/>
      <c r="J2004" s="27"/>
      <c r="K2004" s="27"/>
    </row>
    <row r="2005" spans="1:11" ht="12.75">
      <c r="A2005" s="27"/>
      <c r="B2005" s="27"/>
      <c r="C2005" s="27"/>
      <c r="D2005" s="27"/>
      <c r="E2005" s="27"/>
      <c r="F2005" s="27"/>
      <c r="G2005" s="27"/>
      <c r="H2005" s="27"/>
      <c r="I2005" s="27"/>
      <c r="J2005" s="27"/>
      <c r="K2005" s="27"/>
    </row>
    <row r="2006" spans="1:11" ht="12.75">
      <c r="A2006" s="27"/>
      <c r="B2006" s="27"/>
      <c r="C2006" s="27"/>
      <c r="D2006" s="27"/>
      <c r="E2006" s="27"/>
      <c r="F2006" s="27"/>
      <c r="G2006" s="27"/>
      <c r="H2006" s="27"/>
      <c r="I2006" s="27"/>
      <c r="J2006" s="27"/>
      <c r="K2006" s="27"/>
    </row>
    <row r="2007" spans="1:11" ht="12.75">
      <c r="A2007" s="27"/>
      <c r="B2007" s="27"/>
      <c r="C2007" s="27"/>
      <c r="D2007" s="27"/>
      <c r="E2007" s="27"/>
      <c r="F2007" s="27"/>
      <c r="G2007" s="27"/>
      <c r="H2007" s="27"/>
      <c r="I2007" s="27"/>
      <c r="J2007" s="27"/>
      <c r="K2007" s="27"/>
    </row>
    <row r="2008" spans="1:11" ht="12.75">
      <c r="A2008" s="27"/>
      <c r="B2008" s="27"/>
      <c r="C2008" s="27"/>
      <c r="D2008" s="27"/>
      <c r="E2008" s="27"/>
      <c r="F2008" s="27"/>
      <c r="G2008" s="27"/>
      <c r="H2008" s="27"/>
      <c r="I2008" s="27"/>
      <c r="J2008" s="27"/>
      <c r="K2008" s="27"/>
    </row>
    <row r="2009" spans="1:11" ht="12.75">
      <c r="A2009" s="27"/>
      <c r="B2009" s="27"/>
      <c r="C2009" s="27"/>
      <c r="D2009" s="27"/>
      <c r="E2009" s="27"/>
      <c r="F2009" s="27"/>
      <c r="G2009" s="27"/>
      <c r="H2009" s="27"/>
      <c r="I2009" s="27"/>
      <c r="J2009" s="27"/>
      <c r="K2009" s="27"/>
    </row>
    <row r="2010" spans="1:11" ht="12.75">
      <c r="A2010" s="27"/>
      <c r="B2010" s="27"/>
      <c r="C2010" s="27"/>
      <c r="D2010" s="27"/>
      <c r="E2010" s="27"/>
      <c r="F2010" s="27"/>
      <c r="G2010" s="27"/>
      <c r="H2010" s="27"/>
      <c r="I2010" s="27"/>
      <c r="J2010" s="27"/>
      <c r="K2010" s="27"/>
    </row>
    <row r="2011" spans="1:11" ht="12.75">
      <c r="A2011" s="27"/>
      <c r="B2011" s="27"/>
      <c r="C2011" s="27"/>
      <c r="D2011" s="27"/>
      <c r="E2011" s="27"/>
      <c r="F2011" s="27"/>
      <c r="G2011" s="27"/>
      <c r="H2011" s="27"/>
      <c r="I2011" s="27"/>
      <c r="J2011" s="27"/>
      <c r="K2011" s="27"/>
    </row>
    <row r="2012" spans="1:11" ht="12.75">
      <c r="A2012" s="27"/>
      <c r="B2012" s="27"/>
      <c r="C2012" s="27"/>
      <c r="D2012" s="27"/>
      <c r="E2012" s="27"/>
      <c r="F2012" s="27"/>
      <c r="G2012" s="27"/>
      <c r="H2012" s="27"/>
      <c r="I2012" s="27"/>
      <c r="J2012" s="27"/>
      <c r="K2012" s="27"/>
    </row>
    <row r="2013" spans="1:11" ht="12.75">
      <c r="A2013" s="27"/>
      <c r="B2013" s="27"/>
      <c r="C2013" s="27"/>
      <c r="D2013" s="27"/>
      <c r="E2013" s="27"/>
      <c r="F2013" s="27"/>
      <c r="G2013" s="27"/>
      <c r="H2013" s="27"/>
      <c r="I2013" s="27"/>
      <c r="J2013" s="27"/>
      <c r="K2013" s="27"/>
    </row>
    <row r="2014" spans="1:11" ht="12.75">
      <c r="A2014" s="27"/>
      <c r="B2014" s="27"/>
      <c r="C2014" s="27"/>
      <c r="D2014" s="27"/>
      <c r="E2014" s="27"/>
      <c r="F2014" s="27"/>
      <c r="G2014" s="27"/>
      <c r="H2014" s="27"/>
      <c r="I2014" s="27"/>
      <c r="J2014" s="27"/>
      <c r="K2014" s="27"/>
    </row>
    <row r="2015" spans="1:11" ht="12.75">
      <c r="A2015" s="27"/>
      <c r="B2015" s="27"/>
      <c r="C2015" s="27"/>
      <c r="D2015" s="27"/>
      <c r="E2015" s="27"/>
      <c r="F2015" s="27"/>
      <c r="G2015" s="27"/>
      <c r="H2015" s="27"/>
      <c r="I2015" s="27"/>
      <c r="J2015" s="27"/>
      <c r="K2015" s="27"/>
    </row>
    <row r="2016" spans="1:11" ht="12.75">
      <c r="A2016" s="27"/>
      <c r="B2016" s="27"/>
      <c r="C2016" s="27"/>
      <c r="D2016" s="27"/>
      <c r="E2016" s="27"/>
      <c r="F2016" s="27"/>
      <c r="G2016" s="27"/>
      <c r="H2016" s="27"/>
      <c r="I2016" s="27"/>
      <c r="J2016" s="27"/>
      <c r="K2016" s="27"/>
    </row>
    <row r="2017" spans="1:11" ht="12.75">
      <c r="A2017" s="27"/>
      <c r="B2017" s="27"/>
      <c r="C2017" s="27"/>
      <c r="D2017" s="27"/>
      <c r="E2017" s="27"/>
      <c r="F2017" s="27"/>
      <c r="G2017" s="27"/>
      <c r="H2017" s="27"/>
      <c r="I2017" s="27"/>
      <c r="J2017" s="27"/>
      <c r="K2017" s="27"/>
    </row>
    <row r="2018" spans="1:11" ht="12.75">
      <c r="A2018" s="27"/>
      <c r="B2018" s="27"/>
      <c r="C2018" s="27"/>
      <c r="D2018" s="27"/>
      <c r="E2018" s="27"/>
      <c r="F2018" s="27"/>
      <c r="G2018" s="27"/>
      <c r="H2018" s="27"/>
      <c r="I2018" s="27"/>
      <c r="J2018" s="27"/>
      <c r="K2018" s="27"/>
    </row>
    <row r="2019" spans="1:11" ht="12.75">
      <c r="A2019" s="27"/>
      <c r="B2019" s="27"/>
      <c r="C2019" s="27"/>
      <c r="D2019" s="27"/>
      <c r="E2019" s="27"/>
      <c r="F2019" s="27"/>
      <c r="G2019" s="27"/>
      <c r="H2019" s="27"/>
      <c r="I2019" s="27"/>
      <c r="J2019" s="27"/>
      <c r="K2019" s="27"/>
    </row>
    <row r="2020" spans="1:11" ht="12.75">
      <c r="A2020" s="27"/>
      <c r="B2020" s="27"/>
      <c r="C2020" s="27"/>
      <c r="D2020" s="27"/>
      <c r="E2020" s="27"/>
      <c r="F2020" s="27"/>
      <c r="G2020" s="27"/>
      <c r="H2020" s="27"/>
      <c r="I2020" s="27"/>
      <c r="J2020" s="27"/>
      <c r="K2020" s="27"/>
    </row>
    <row r="2021" spans="1:11" ht="12.75">
      <c r="A2021" s="27"/>
      <c r="B2021" s="27"/>
      <c r="C2021" s="27"/>
      <c r="D2021" s="27"/>
      <c r="E2021" s="27"/>
      <c r="F2021" s="27"/>
      <c r="G2021" s="27"/>
      <c r="H2021" s="27"/>
      <c r="I2021" s="27"/>
      <c r="J2021" s="27"/>
      <c r="K2021" s="27"/>
    </row>
    <row r="2022" spans="1:11" ht="12.75">
      <c r="A2022" s="27"/>
      <c r="B2022" s="27"/>
      <c r="C2022" s="27"/>
      <c r="D2022" s="27"/>
      <c r="E2022" s="27"/>
      <c r="F2022" s="27"/>
      <c r="G2022" s="27"/>
      <c r="H2022" s="27"/>
      <c r="I2022" s="27"/>
      <c r="J2022" s="27"/>
      <c r="K2022" s="27"/>
    </row>
    <row r="2023" spans="1:11" ht="12.75">
      <c r="A2023" s="27"/>
      <c r="B2023" s="27"/>
      <c r="C2023" s="27"/>
      <c r="D2023" s="27"/>
      <c r="E2023" s="27"/>
      <c r="F2023" s="27"/>
      <c r="G2023" s="27"/>
      <c r="H2023" s="27"/>
      <c r="I2023" s="27"/>
      <c r="J2023" s="27"/>
      <c r="K2023" s="27"/>
    </row>
    <row r="2024" spans="1:11" ht="12.75">
      <c r="A2024" s="27"/>
      <c r="B2024" s="27"/>
      <c r="C2024" s="27"/>
      <c r="D2024" s="27"/>
      <c r="E2024" s="27"/>
      <c r="F2024" s="27"/>
      <c r="G2024" s="27"/>
      <c r="H2024" s="27"/>
      <c r="I2024" s="27"/>
      <c r="J2024" s="27"/>
      <c r="K2024" s="27"/>
    </row>
    <row r="2025" spans="1:11" ht="12.75">
      <c r="A2025" s="27"/>
      <c r="B2025" s="27"/>
      <c r="C2025" s="27"/>
      <c r="D2025" s="27"/>
      <c r="E2025" s="27"/>
      <c r="F2025" s="27"/>
      <c r="G2025" s="27"/>
      <c r="H2025" s="27"/>
      <c r="I2025" s="27"/>
      <c r="J2025" s="27"/>
      <c r="K2025" s="27"/>
    </row>
    <row r="2026" spans="1:11" ht="12.75">
      <c r="A2026" s="27"/>
      <c r="B2026" s="27"/>
      <c r="C2026" s="27"/>
      <c r="D2026" s="27"/>
      <c r="E2026" s="27"/>
      <c r="F2026" s="27"/>
      <c r="G2026" s="27"/>
      <c r="H2026" s="27"/>
      <c r="I2026" s="27"/>
      <c r="J2026" s="27"/>
      <c r="K2026" s="27"/>
    </row>
    <row r="2027" spans="1:11" ht="12.75">
      <c r="A2027" s="27"/>
      <c r="B2027" s="27"/>
      <c r="C2027" s="27"/>
      <c r="D2027" s="27"/>
      <c r="E2027" s="27"/>
      <c r="F2027" s="27"/>
      <c r="G2027" s="27"/>
      <c r="H2027" s="27"/>
      <c r="I2027" s="27"/>
      <c r="J2027" s="27"/>
      <c r="K2027" s="27"/>
    </row>
    <row r="2028" spans="1:11" ht="12.75">
      <c r="A2028" s="27"/>
      <c r="B2028" s="27"/>
      <c r="C2028" s="27"/>
      <c r="D2028" s="27"/>
      <c r="E2028" s="27"/>
      <c r="F2028" s="27"/>
      <c r="G2028" s="27"/>
      <c r="H2028" s="27"/>
      <c r="I2028" s="27"/>
      <c r="J2028" s="27"/>
      <c r="K2028" s="27"/>
    </row>
    <row r="2029" spans="1:11" ht="12.75">
      <c r="A2029" s="27"/>
      <c r="B2029" s="27"/>
      <c r="C2029" s="27"/>
      <c r="D2029" s="27"/>
      <c r="E2029" s="27"/>
      <c r="F2029" s="27"/>
      <c r="G2029" s="27"/>
      <c r="H2029" s="27"/>
      <c r="I2029" s="27"/>
      <c r="J2029" s="27"/>
      <c r="K2029" s="27"/>
    </row>
    <row r="2030" spans="1:11" ht="12.75">
      <c r="A2030" s="27"/>
      <c r="B2030" s="27"/>
      <c r="C2030" s="27"/>
      <c r="D2030" s="27"/>
      <c r="E2030" s="27"/>
      <c r="F2030" s="27"/>
      <c r="G2030" s="27"/>
      <c r="H2030" s="27"/>
      <c r="I2030" s="27"/>
      <c r="J2030" s="27"/>
      <c r="K2030" s="27"/>
    </row>
    <row r="2031" spans="1:11" ht="12.75">
      <c r="A2031" s="27"/>
      <c r="B2031" s="27"/>
      <c r="C2031" s="27"/>
      <c r="D2031" s="27"/>
      <c r="E2031" s="27"/>
      <c r="F2031" s="27"/>
      <c r="G2031" s="27"/>
      <c r="H2031" s="27"/>
      <c r="I2031" s="27"/>
      <c r="J2031" s="27"/>
      <c r="K2031" s="27"/>
    </row>
    <row r="2032" spans="1:11" ht="12.75">
      <c r="A2032" s="27"/>
      <c r="B2032" s="27"/>
      <c r="C2032" s="27"/>
      <c r="D2032" s="27"/>
      <c r="E2032" s="27"/>
      <c r="F2032" s="27"/>
      <c r="G2032" s="27"/>
      <c r="H2032" s="27"/>
      <c r="I2032" s="27"/>
      <c r="J2032" s="27"/>
      <c r="K2032" s="27"/>
    </row>
    <row r="2033" spans="1:11" ht="12.75">
      <c r="A2033" s="27"/>
      <c r="B2033" s="27"/>
      <c r="C2033" s="27"/>
      <c r="D2033" s="27"/>
      <c r="E2033" s="27"/>
      <c r="F2033" s="27"/>
      <c r="G2033" s="27"/>
      <c r="H2033" s="27"/>
      <c r="I2033" s="27"/>
      <c r="J2033" s="27"/>
      <c r="K2033" s="27"/>
    </row>
    <row r="2034" spans="1:11" ht="12.75">
      <c r="A2034" s="27"/>
      <c r="B2034" s="27"/>
      <c r="C2034" s="27"/>
      <c r="D2034" s="27"/>
      <c r="E2034" s="27"/>
      <c r="F2034" s="27"/>
      <c r="G2034" s="27"/>
      <c r="H2034" s="27"/>
      <c r="I2034" s="27"/>
      <c r="J2034" s="27"/>
      <c r="K2034" s="27"/>
    </row>
    <row r="2035" spans="1:11" ht="12.75">
      <c r="A2035" s="27"/>
      <c r="B2035" s="27"/>
      <c r="C2035" s="27"/>
      <c r="D2035" s="27"/>
      <c r="E2035" s="27"/>
      <c r="F2035" s="27"/>
      <c r="G2035" s="27"/>
      <c r="H2035" s="27"/>
      <c r="I2035" s="27"/>
      <c r="J2035" s="27"/>
      <c r="K2035" s="27"/>
    </row>
    <row r="2036" spans="1:11" ht="12.75">
      <c r="A2036" s="27"/>
      <c r="B2036" s="27"/>
      <c r="C2036" s="27"/>
      <c r="D2036" s="27"/>
      <c r="E2036" s="27"/>
      <c r="F2036" s="27"/>
      <c r="G2036" s="27"/>
      <c r="H2036" s="27"/>
      <c r="I2036" s="27"/>
      <c r="J2036" s="27"/>
      <c r="K2036" s="27"/>
    </row>
    <row r="2037" spans="1:11" ht="12.75">
      <c r="A2037" s="27"/>
      <c r="B2037" s="27"/>
      <c r="C2037" s="27"/>
      <c r="D2037" s="27"/>
      <c r="E2037" s="27"/>
      <c r="F2037" s="27"/>
      <c r="G2037" s="27"/>
      <c r="H2037" s="27"/>
      <c r="I2037" s="27"/>
      <c r="J2037" s="27"/>
      <c r="K2037" s="27"/>
    </row>
    <row r="2038" spans="1:11" ht="12.75">
      <c r="A2038" s="27"/>
      <c r="B2038" s="27"/>
      <c r="C2038" s="27"/>
      <c r="D2038" s="27"/>
      <c r="E2038" s="27"/>
      <c r="F2038" s="27"/>
      <c r="G2038" s="27"/>
      <c r="H2038" s="27"/>
      <c r="I2038" s="27"/>
      <c r="J2038" s="27"/>
      <c r="K2038" s="27"/>
    </row>
    <row r="2039" spans="1:11" ht="12.75">
      <c r="A2039" s="27"/>
      <c r="B2039" s="27"/>
      <c r="C2039" s="27"/>
      <c r="D2039" s="27"/>
      <c r="E2039" s="27"/>
      <c r="F2039" s="27"/>
      <c r="G2039" s="27"/>
      <c r="H2039" s="27"/>
      <c r="I2039" s="27"/>
      <c r="J2039" s="27"/>
      <c r="K2039" s="27"/>
    </row>
    <row r="2040" spans="1:11" ht="12.75">
      <c r="A2040" s="27"/>
      <c r="B2040" s="27"/>
      <c r="C2040" s="27"/>
      <c r="D2040" s="27"/>
      <c r="E2040" s="27"/>
      <c r="F2040" s="27"/>
      <c r="G2040" s="27"/>
      <c r="H2040" s="27"/>
      <c r="I2040" s="27"/>
      <c r="J2040" s="27"/>
      <c r="K2040" s="27"/>
    </row>
    <row r="2041" spans="1:11" ht="12.75">
      <c r="A2041" s="27"/>
      <c r="B2041" s="27"/>
      <c r="C2041" s="27"/>
      <c r="D2041" s="27"/>
      <c r="E2041" s="27"/>
      <c r="F2041" s="27"/>
      <c r="G2041" s="27"/>
      <c r="H2041" s="27"/>
      <c r="I2041" s="27"/>
      <c r="J2041" s="27"/>
      <c r="K2041" s="27"/>
    </row>
    <row r="2042" spans="1:11" ht="12.75">
      <c r="A2042" s="27"/>
      <c r="B2042" s="27"/>
      <c r="C2042" s="27"/>
      <c r="D2042" s="27"/>
      <c r="E2042" s="27"/>
      <c r="F2042" s="27"/>
      <c r="G2042" s="27"/>
      <c r="H2042" s="27"/>
      <c r="I2042" s="27"/>
      <c r="J2042" s="27"/>
      <c r="K2042" s="27"/>
    </row>
    <row r="2043" spans="1:11" ht="12.75">
      <c r="A2043" s="27"/>
      <c r="B2043" s="27"/>
      <c r="C2043" s="27"/>
      <c r="D2043" s="27"/>
      <c r="E2043" s="27"/>
      <c r="F2043" s="27"/>
      <c r="G2043" s="27"/>
      <c r="H2043" s="27"/>
      <c r="I2043" s="27"/>
      <c r="J2043" s="27"/>
      <c r="K2043" s="27"/>
    </row>
    <row r="2044" spans="1:11" ht="12.75">
      <c r="A2044" s="27"/>
      <c r="B2044" s="27"/>
      <c r="C2044" s="27"/>
      <c r="D2044" s="27"/>
      <c r="E2044" s="27"/>
      <c r="F2044" s="27"/>
      <c r="G2044" s="27"/>
      <c r="H2044" s="27"/>
      <c r="I2044" s="27"/>
      <c r="J2044" s="27"/>
      <c r="K2044" s="27"/>
    </row>
    <row r="2045" spans="1:11" ht="12.75">
      <c r="A2045" s="27"/>
      <c r="B2045" s="27"/>
      <c r="C2045" s="27"/>
      <c r="D2045" s="27"/>
      <c r="E2045" s="27"/>
      <c r="F2045" s="27"/>
      <c r="G2045" s="27"/>
      <c r="H2045" s="27"/>
      <c r="I2045" s="27"/>
      <c r="J2045" s="27"/>
      <c r="K2045" s="27"/>
    </row>
    <row r="2046" spans="1:11" ht="12.75">
      <c r="A2046" s="27"/>
      <c r="B2046" s="27"/>
      <c r="C2046" s="27"/>
      <c r="D2046" s="27"/>
      <c r="E2046" s="27"/>
      <c r="F2046" s="27"/>
      <c r="G2046" s="27"/>
      <c r="H2046" s="27"/>
      <c r="I2046" s="27"/>
      <c r="J2046" s="27"/>
      <c r="K2046" s="27"/>
    </row>
    <row r="2047" spans="1:11" ht="12.75">
      <c r="A2047" s="27"/>
      <c r="B2047" s="27"/>
      <c r="C2047" s="27"/>
      <c r="D2047" s="27"/>
      <c r="E2047" s="27"/>
      <c r="F2047" s="27"/>
      <c r="G2047" s="27"/>
      <c r="H2047" s="27"/>
      <c r="I2047" s="27"/>
      <c r="J2047" s="27"/>
      <c r="K2047" s="27"/>
    </row>
    <row r="2048" spans="1:11" ht="12.75">
      <c r="A2048" s="27"/>
      <c r="B2048" s="27"/>
      <c r="C2048" s="27"/>
      <c r="D2048" s="27"/>
      <c r="E2048" s="27"/>
      <c r="F2048" s="27"/>
      <c r="G2048" s="27"/>
      <c r="H2048" s="27"/>
      <c r="I2048" s="27"/>
      <c r="J2048" s="27"/>
      <c r="K2048" s="27"/>
    </row>
    <row r="2049" spans="1:11" ht="12.75">
      <c r="A2049" s="27"/>
      <c r="B2049" s="27"/>
      <c r="C2049" s="27"/>
      <c r="D2049" s="27"/>
      <c r="E2049" s="27"/>
      <c r="F2049" s="27"/>
      <c r="G2049" s="27"/>
      <c r="H2049" s="27"/>
      <c r="I2049" s="27"/>
      <c r="J2049" s="27"/>
      <c r="K2049" s="27"/>
    </row>
    <row r="2050" spans="1:11" ht="12.75">
      <c r="A2050" s="27"/>
      <c r="B2050" s="27"/>
      <c r="C2050" s="27"/>
      <c r="D2050" s="27"/>
      <c r="E2050" s="27"/>
      <c r="F2050" s="27"/>
      <c r="G2050" s="27"/>
      <c r="H2050" s="27"/>
      <c r="I2050" s="27"/>
      <c r="J2050" s="27"/>
      <c r="K2050" s="27"/>
    </row>
    <row r="2051" spans="1:11" ht="12.75">
      <c r="A2051" s="27"/>
      <c r="B2051" s="27"/>
      <c r="C2051" s="27"/>
      <c r="D2051" s="27"/>
      <c r="E2051" s="27"/>
      <c r="F2051" s="27"/>
      <c r="G2051" s="27"/>
      <c r="H2051" s="27"/>
      <c r="I2051" s="27"/>
      <c r="J2051" s="27"/>
      <c r="K2051" s="27"/>
    </row>
    <row r="2052" spans="1:11" ht="12.75">
      <c r="A2052" s="27"/>
      <c r="B2052" s="27"/>
      <c r="C2052" s="27"/>
      <c r="D2052" s="27"/>
      <c r="E2052" s="27"/>
      <c r="F2052" s="27"/>
      <c r="G2052" s="27"/>
      <c r="H2052" s="27"/>
      <c r="I2052" s="27"/>
      <c r="J2052" s="27"/>
      <c r="K2052" s="27"/>
    </row>
    <row r="2053" spans="1:11" ht="12.75">
      <c r="A2053" s="27"/>
      <c r="B2053" s="27"/>
      <c r="C2053" s="27"/>
      <c r="D2053" s="27"/>
      <c r="E2053" s="27"/>
      <c r="F2053" s="27"/>
      <c r="G2053" s="27"/>
      <c r="H2053" s="27"/>
      <c r="I2053" s="27"/>
      <c r="J2053" s="27"/>
      <c r="K2053" s="27"/>
    </row>
    <row r="2054" spans="1:11" ht="12.75">
      <c r="A2054" s="27"/>
      <c r="B2054" s="27"/>
      <c r="C2054" s="27"/>
      <c r="D2054" s="27"/>
      <c r="E2054" s="27"/>
      <c r="F2054" s="27"/>
      <c r="G2054" s="27"/>
      <c r="H2054" s="27"/>
      <c r="I2054" s="27"/>
      <c r="J2054" s="27"/>
      <c r="K2054" s="27"/>
    </row>
    <row r="2055" spans="1:11" ht="12.75">
      <c r="A2055" s="27"/>
      <c r="B2055" s="27"/>
      <c r="C2055" s="27"/>
      <c r="D2055" s="27"/>
      <c r="E2055" s="27"/>
      <c r="F2055" s="27"/>
      <c r="G2055" s="27"/>
      <c r="H2055" s="27"/>
      <c r="I2055" s="27"/>
      <c r="J2055" s="27"/>
      <c r="K2055" s="27"/>
    </row>
    <row r="2056" spans="1:11" ht="12.75">
      <c r="A2056" s="27"/>
      <c r="B2056" s="27"/>
      <c r="C2056" s="27"/>
      <c r="D2056" s="27"/>
      <c r="E2056" s="27"/>
      <c r="F2056" s="27"/>
      <c r="G2056" s="27"/>
      <c r="H2056" s="27"/>
      <c r="I2056" s="27"/>
      <c r="J2056" s="27"/>
      <c r="K2056" s="27"/>
    </row>
    <row r="2057" spans="1:11" ht="12.75">
      <c r="A2057" s="27"/>
      <c r="B2057" s="27"/>
      <c r="C2057" s="27"/>
      <c r="D2057" s="27"/>
      <c r="E2057" s="27"/>
      <c r="F2057" s="27"/>
      <c r="G2057" s="27"/>
      <c r="H2057" s="27"/>
      <c r="I2057" s="27"/>
      <c r="J2057" s="27"/>
      <c r="K2057" s="27"/>
    </row>
    <row r="2058" spans="1:11" ht="12.75">
      <c r="A2058" s="27"/>
      <c r="B2058" s="27"/>
      <c r="C2058" s="27"/>
      <c r="D2058" s="27"/>
      <c r="E2058" s="27"/>
      <c r="F2058" s="27"/>
      <c r="G2058" s="27"/>
      <c r="H2058" s="27"/>
      <c r="I2058" s="27"/>
      <c r="J2058" s="27"/>
      <c r="K2058" s="27"/>
    </row>
    <row r="2059" spans="1:11" ht="12.75">
      <c r="A2059" s="27"/>
      <c r="B2059" s="27"/>
      <c r="C2059" s="27"/>
      <c r="D2059" s="27"/>
      <c r="E2059" s="27"/>
      <c r="F2059" s="27"/>
      <c r="G2059" s="27"/>
      <c r="H2059" s="27"/>
      <c r="I2059" s="27"/>
      <c r="J2059" s="27"/>
      <c r="K2059" s="27"/>
    </row>
    <row r="2060" spans="1:11" ht="12.75">
      <c r="A2060" s="27"/>
      <c r="B2060" s="27"/>
      <c r="C2060" s="27"/>
      <c r="D2060" s="27"/>
      <c r="E2060" s="27"/>
      <c r="F2060" s="27"/>
      <c r="G2060" s="27"/>
      <c r="H2060" s="27"/>
      <c r="I2060" s="27"/>
      <c r="J2060" s="27"/>
      <c r="K2060" s="27"/>
    </row>
    <row r="2061" spans="1:11" ht="12.75">
      <c r="A2061" s="27"/>
      <c r="B2061" s="27"/>
      <c r="C2061" s="27"/>
      <c r="D2061" s="27"/>
      <c r="E2061" s="27"/>
      <c r="F2061" s="27"/>
      <c r="G2061" s="27"/>
      <c r="H2061" s="27"/>
      <c r="I2061" s="27"/>
      <c r="J2061" s="27"/>
      <c r="K2061" s="27"/>
    </row>
    <row r="2062" spans="1:11" ht="12.75">
      <c r="A2062" s="27"/>
      <c r="B2062" s="27"/>
      <c r="C2062" s="27"/>
      <c r="D2062" s="27"/>
      <c r="E2062" s="27"/>
      <c r="F2062" s="27"/>
      <c r="G2062" s="27"/>
      <c r="H2062" s="27"/>
      <c r="I2062" s="27"/>
      <c r="J2062" s="27"/>
      <c r="K2062" s="27"/>
    </row>
    <row r="2063" spans="1:11" ht="12.75">
      <c r="A2063" s="27"/>
      <c r="B2063" s="27"/>
      <c r="C2063" s="27"/>
      <c r="D2063" s="27"/>
      <c r="E2063" s="27"/>
      <c r="F2063" s="27"/>
      <c r="G2063" s="27"/>
      <c r="H2063" s="27"/>
      <c r="I2063" s="27"/>
      <c r="J2063" s="27"/>
      <c r="K2063" s="27"/>
    </row>
    <row r="2064" spans="1:11" ht="12.75">
      <c r="A2064" s="27"/>
      <c r="B2064" s="27"/>
      <c r="C2064" s="27"/>
      <c r="D2064" s="27"/>
      <c r="E2064" s="27"/>
      <c r="F2064" s="27"/>
      <c r="G2064" s="27"/>
      <c r="H2064" s="27"/>
      <c r="I2064" s="27"/>
      <c r="J2064" s="27"/>
      <c r="K2064" s="27"/>
    </row>
    <row r="2065" spans="1:11" ht="12.75">
      <c r="A2065" s="27"/>
      <c r="B2065" s="27"/>
      <c r="C2065" s="27"/>
      <c r="D2065" s="27"/>
      <c r="E2065" s="27"/>
      <c r="F2065" s="27"/>
      <c r="G2065" s="27"/>
      <c r="H2065" s="27"/>
      <c r="I2065" s="27"/>
      <c r="J2065" s="27"/>
      <c r="K2065" s="27"/>
    </row>
    <row r="2066" spans="1:11" ht="12.75">
      <c r="A2066" s="27"/>
      <c r="B2066" s="27"/>
      <c r="C2066" s="27"/>
      <c r="D2066" s="27"/>
      <c r="E2066" s="27"/>
      <c r="F2066" s="27"/>
      <c r="G2066" s="27"/>
      <c r="H2066" s="27"/>
      <c r="I2066" s="27"/>
      <c r="J2066" s="27"/>
      <c r="K2066" s="27"/>
    </row>
    <row r="2067" spans="1:11" ht="12.75">
      <c r="A2067" s="27"/>
      <c r="B2067" s="27"/>
      <c r="C2067" s="27"/>
      <c r="D2067" s="27"/>
      <c r="E2067" s="27"/>
      <c r="F2067" s="27"/>
      <c r="G2067" s="27"/>
      <c r="H2067" s="27"/>
      <c r="I2067" s="27"/>
      <c r="J2067" s="27"/>
      <c r="K2067" s="27"/>
    </row>
    <row r="2068" spans="1:11" ht="12.75">
      <c r="A2068" s="27"/>
      <c r="B2068" s="27"/>
      <c r="C2068" s="27"/>
      <c r="D2068" s="27"/>
      <c r="E2068" s="27"/>
      <c r="F2068" s="27"/>
      <c r="G2068" s="27"/>
      <c r="H2068" s="27"/>
      <c r="I2068" s="27"/>
      <c r="J2068" s="27"/>
      <c r="K2068" s="27"/>
    </row>
    <row r="2069" spans="1:11" ht="12.75">
      <c r="A2069" s="27"/>
      <c r="B2069" s="27"/>
      <c r="C2069" s="27"/>
      <c r="D2069" s="27"/>
      <c r="E2069" s="27"/>
      <c r="F2069" s="27"/>
      <c r="G2069" s="27"/>
      <c r="H2069" s="27"/>
      <c r="I2069" s="27"/>
      <c r="J2069" s="27"/>
      <c r="K2069" s="27"/>
    </row>
    <row r="2070" spans="1:11" ht="12.75">
      <c r="A2070" s="27"/>
      <c r="B2070" s="27"/>
      <c r="C2070" s="27"/>
      <c r="D2070" s="27"/>
      <c r="E2070" s="27"/>
      <c r="F2070" s="27"/>
      <c r="G2070" s="27"/>
      <c r="H2070" s="27"/>
      <c r="I2070" s="27"/>
      <c r="J2070" s="27"/>
      <c r="K2070" s="27"/>
    </row>
    <row r="2071" spans="1:11" ht="12.75">
      <c r="A2071" s="27"/>
      <c r="B2071" s="27"/>
      <c r="C2071" s="27"/>
      <c r="D2071" s="27"/>
      <c r="E2071" s="27"/>
      <c r="F2071" s="27"/>
      <c r="G2071" s="27"/>
      <c r="H2071" s="27"/>
      <c r="I2071" s="27"/>
      <c r="J2071" s="27"/>
      <c r="K2071" s="27"/>
    </row>
    <row r="2072" spans="1:11" ht="12.75">
      <c r="A2072" s="27"/>
      <c r="B2072" s="27"/>
      <c r="C2072" s="27"/>
      <c r="D2072" s="27"/>
      <c r="E2072" s="27"/>
      <c r="F2072" s="27"/>
      <c r="G2072" s="27"/>
      <c r="H2072" s="27"/>
      <c r="I2072" s="27"/>
      <c r="J2072" s="27"/>
      <c r="K2072" s="27"/>
    </row>
    <row r="2073" spans="1:11" ht="12.75">
      <c r="A2073" s="27"/>
      <c r="B2073" s="27"/>
      <c r="C2073" s="27"/>
      <c r="D2073" s="27"/>
      <c r="E2073" s="27"/>
      <c r="F2073" s="27"/>
      <c r="G2073" s="27"/>
      <c r="H2073" s="27"/>
      <c r="I2073" s="27"/>
      <c r="J2073" s="27"/>
      <c r="K2073" s="27"/>
    </row>
    <row r="2074" spans="1:11" ht="12.75">
      <c r="A2074" s="27"/>
      <c r="B2074" s="27"/>
      <c r="C2074" s="27"/>
      <c r="D2074" s="27"/>
      <c r="E2074" s="27"/>
      <c r="F2074" s="27"/>
      <c r="G2074" s="27"/>
      <c r="H2074" s="27"/>
      <c r="I2074" s="27"/>
      <c r="J2074" s="27"/>
      <c r="K2074" s="27"/>
    </row>
    <row r="2075" spans="1:11" ht="12.75">
      <c r="A2075" s="27"/>
      <c r="B2075" s="27"/>
      <c r="C2075" s="27"/>
      <c r="D2075" s="27"/>
      <c r="E2075" s="27"/>
      <c r="F2075" s="27"/>
      <c r="G2075" s="27"/>
      <c r="H2075" s="27"/>
      <c r="I2075" s="27"/>
      <c r="J2075" s="27"/>
      <c r="K2075" s="27"/>
    </row>
    <row r="2076" spans="1:11" ht="12.75">
      <c r="A2076" s="27"/>
      <c r="B2076" s="27"/>
      <c r="C2076" s="27"/>
      <c r="D2076" s="27"/>
      <c r="E2076" s="27"/>
      <c r="F2076" s="27"/>
      <c r="G2076" s="27"/>
      <c r="H2076" s="27"/>
      <c r="I2076" s="27"/>
      <c r="J2076" s="27"/>
      <c r="K2076" s="27"/>
    </row>
    <row r="2077" spans="1:11" ht="12.75">
      <c r="A2077" s="27"/>
      <c r="B2077" s="27"/>
      <c r="C2077" s="27"/>
      <c r="D2077" s="27"/>
      <c r="E2077" s="27"/>
      <c r="F2077" s="27"/>
      <c r="G2077" s="27"/>
      <c r="H2077" s="27"/>
      <c r="I2077" s="27"/>
      <c r="J2077" s="27"/>
      <c r="K2077" s="27"/>
    </row>
    <row r="2078" spans="1:11" ht="12.75">
      <c r="A2078" s="27"/>
      <c r="B2078" s="27"/>
      <c r="C2078" s="27"/>
      <c r="D2078" s="27"/>
      <c r="E2078" s="27"/>
      <c r="F2078" s="27"/>
      <c r="G2078" s="27"/>
      <c r="H2078" s="27"/>
      <c r="I2078" s="27"/>
      <c r="J2078" s="27"/>
      <c r="K2078" s="27"/>
    </row>
    <row r="2079" spans="1:11" ht="12.75">
      <c r="A2079" s="27"/>
      <c r="B2079" s="27"/>
      <c r="C2079" s="27"/>
      <c r="D2079" s="27"/>
      <c r="E2079" s="27"/>
      <c r="F2079" s="27"/>
      <c r="G2079" s="27"/>
      <c r="H2079" s="27"/>
      <c r="I2079" s="27"/>
      <c r="J2079" s="27"/>
      <c r="K2079" s="27"/>
    </row>
    <row r="2080" spans="1:11" ht="12.75">
      <c r="A2080" s="27"/>
      <c r="B2080" s="27"/>
      <c r="C2080" s="27"/>
      <c r="D2080" s="27"/>
      <c r="E2080" s="27"/>
      <c r="F2080" s="27"/>
      <c r="G2080" s="27"/>
      <c r="H2080" s="27"/>
      <c r="I2080" s="27"/>
      <c r="J2080" s="27"/>
      <c r="K2080" s="27"/>
    </row>
    <row r="2081" spans="1:11" ht="12.75">
      <c r="A2081" s="27"/>
      <c r="B2081" s="27"/>
      <c r="C2081" s="27"/>
      <c r="D2081" s="27"/>
      <c r="E2081" s="27"/>
      <c r="F2081" s="27"/>
      <c r="G2081" s="27"/>
      <c r="H2081" s="27"/>
      <c r="I2081" s="27"/>
      <c r="J2081" s="27"/>
      <c r="K2081" s="27"/>
    </row>
    <row r="2082" spans="1:11" ht="12.75">
      <c r="A2082" s="27"/>
      <c r="B2082" s="27"/>
      <c r="C2082" s="27"/>
      <c r="D2082" s="27"/>
      <c r="E2082" s="27"/>
      <c r="F2082" s="27"/>
      <c r="G2082" s="27"/>
      <c r="H2082" s="27"/>
      <c r="I2082" s="27"/>
      <c r="J2082" s="27"/>
      <c r="K2082" s="27"/>
    </row>
    <row r="2083" spans="1:11" ht="12.75">
      <c r="A2083" s="27"/>
      <c r="B2083" s="27"/>
      <c r="C2083" s="27"/>
      <c r="D2083" s="27"/>
      <c r="E2083" s="27"/>
      <c r="F2083" s="27"/>
      <c r="G2083" s="27"/>
      <c r="H2083" s="27"/>
      <c r="I2083" s="27"/>
      <c r="J2083" s="27"/>
      <c r="K2083" s="27"/>
    </row>
    <row r="2084" spans="1:11" ht="12.75">
      <c r="A2084" s="27"/>
      <c r="B2084" s="27"/>
      <c r="C2084" s="27"/>
      <c r="D2084" s="27"/>
      <c r="E2084" s="27"/>
      <c r="F2084" s="27"/>
      <c r="G2084" s="27"/>
      <c r="H2084" s="27"/>
      <c r="I2084" s="27"/>
      <c r="J2084" s="27"/>
      <c r="K2084" s="27"/>
    </row>
    <row r="2085" spans="1:11" ht="12.75">
      <c r="A2085" s="27"/>
      <c r="B2085" s="27"/>
      <c r="C2085" s="27"/>
      <c r="D2085" s="27"/>
      <c r="E2085" s="27"/>
      <c r="F2085" s="27"/>
      <c r="G2085" s="27"/>
      <c r="H2085" s="27"/>
      <c r="I2085" s="27"/>
      <c r="J2085" s="27"/>
      <c r="K2085" s="27"/>
    </row>
    <row r="2086" spans="1:11" ht="12.75">
      <c r="A2086" s="27"/>
      <c r="B2086" s="27"/>
      <c r="C2086" s="27"/>
      <c r="D2086" s="27"/>
      <c r="E2086" s="27"/>
      <c r="F2086" s="27"/>
      <c r="G2086" s="27"/>
      <c r="H2086" s="27"/>
      <c r="I2086" s="27"/>
      <c r="J2086" s="27"/>
      <c r="K2086" s="27"/>
    </row>
    <row r="2087" spans="1:11" ht="12.75">
      <c r="A2087" s="27"/>
      <c r="B2087" s="27"/>
      <c r="C2087" s="27"/>
      <c r="D2087" s="27"/>
      <c r="E2087" s="27"/>
      <c r="F2087" s="27"/>
      <c r="G2087" s="27"/>
      <c r="H2087" s="27"/>
      <c r="I2087" s="27"/>
      <c r="J2087" s="27"/>
      <c r="K2087" s="27"/>
    </row>
    <row r="2088" spans="1:11" ht="12.75">
      <c r="A2088" s="27"/>
      <c r="B2088" s="27"/>
      <c r="C2088" s="27"/>
      <c r="D2088" s="27"/>
      <c r="E2088" s="27"/>
      <c r="F2088" s="27"/>
      <c r="G2088" s="27"/>
      <c r="H2088" s="27"/>
      <c r="I2088" s="27"/>
      <c r="J2088" s="27"/>
      <c r="K2088" s="27"/>
    </row>
    <row r="2089" spans="1:11" ht="12.75">
      <c r="A2089" s="27"/>
      <c r="B2089" s="27"/>
      <c r="C2089" s="27"/>
      <c r="D2089" s="27"/>
      <c r="E2089" s="27"/>
      <c r="F2089" s="27"/>
      <c r="G2089" s="27"/>
      <c r="H2089" s="27"/>
      <c r="I2089" s="27"/>
      <c r="J2089" s="27"/>
      <c r="K2089" s="27"/>
    </row>
    <row r="2090" spans="1:11" ht="12.75">
      <c r="A2090" s="27"/>
      <c r="B2090" s="27"/>
      <c r="C2090" s="27"/>
      <c r="D2090" s="27"/>
      <c r="E2090" s="27"/>
      <c r="F2090" s="27"/>
      <c r="G2090" s="27"/>
      <c r="H2090" s="27"/>
      <c r="I2090" s="27"/>
      <c r="J2090" s="27"/>
      <c r="K2090" s="27"/>
    </row>
    <row r="2091" spans="1:11" ht="12.75">
      <c r="A2091" s="27"/>
      <c r="B2091" s="27"/>
      <c r="C2091" s="27"/>
      <c r="D2091" s="27"/>
      <c r="E2091" s="27"/>
      <c r="F2091" s="27"/>
      <c r="G2091" s="27"/>
      <c r="H2091" s="27"/>
      <c r="I2091" s="27"/>
      <c r="J2091" s="27"/>
      <c r="K2091" s="27"/>
    </row>
    <row r="2092" spans="1:11" ht="12.75">
      <c r="A2092" s="27"/>
      <c r="B2092" s="27"/>
      <c r="C2092" s="27"/>
      <c r="D2092" s="27"/>
      <c r="E2092" s="27"/>
      <c r="F2092" s="27"/>
      <c r="G2092" s="27"/>
      <c r="H2092" s="27"/>
      <c r="I2092" s="27"/>
      <c r="J2092" s="27"/>
      <c r="K2092" s="27"/>
    </row>
    <row r="2093" spans="1:11" ht="12.75">
      <c r="A2093" s="27"/>
      <c r="B2093" s="27"/>
      <c r="C2093" s="27"/>
      <c r="D2093" s="27"/>
      <c r="E2093" s="27"/>
      <c r="F2093" s="27"/>
      <c r="G2093" s="27"/>
      <c r="H2093" s="27"/>
      <c r="I2093" s="27"/>
      <c r="J2093" s="27"/>
      <c r="K2093" s="27"/>
    </row>
    <row r="2094" spans="1:11" ht="12.75">
      <c r="A2094" s="27"/>
      <c r="B2094" s="27"/>
      <c r="C2094" s="27"/>
      <c r="D2094" s="27"/>
      <c r="E2094" s="27"/>
      <c r="F2094" s="27"/>
      <c r="G2094" s="27"/>
      <c r="H2094" s="27"/>
      <c r="I2094" s="27"/>
      <c r="J2094" s="27"/>
      <c r="K2094" s="27"/>
    </row>
    <row r="2095" spans="1:11" ht="12.75">
      <c r="A2095" s="27"/>
      <c r="B2095" s="27"/>
      <c r="C2095" s="27"/>
      <c r="D2095" s="27"/>
      <c r="E2095" s="27"/>
      <c r="F2095" s="27"/>
      <c r="G2095" s="27"/>
      <c r="H2095" s="27"/>
      <c r="I2095" s="27"/>
      <c r="J2095" s="27"/>
      <c r="K2095" s="27"/>
    </row>
    <row r="2096" spans="1:11" ht="12.75">
      <c r="A2096" s="27"/>
      <c r="B2096" s="27"/>
      <c r="C2096" s="27"/>
      <c r="D2096" s="27"/>
      <c r="E2096" s="27"/>
      <c r="F2096" s="27"/>
      <c r="G2096" s="27"/>
      <c r="H2096" s="27"/>
      <c r="I2096" s="27"/>
      <c r="J2096" s="27"/>
      <c r="K2096" s="27"/>
    </row>
    <row r="2097" spans="1:11" ht="12.75">
      <c r="A2097" s="27"/>
      <c r="B2097" s="27"/>
      <c r="C2097" s="27"/>
      <c r="D2097" s="27"/>
      <c r="E2097" s="27"/>
      <c r="F2097" s="27"/>
      <c r="G2097" s="27"/>
      <c r="H2097" s="27"/>
      <c r="I2097" s="27"/>
      <c r="J2097" s="27"/>
      <c r="K2097" s="27"/>
    </row>
    <row r="2098" spans="1:11" ht="12.75">
      <c r="A2098" s="27"/>
      <c r="B2098" s="27"/>
      <c r="C2098" s="27"/>
      <c r="D2098" s="27"/>
      <c r="E2098" s="27"/>
      <c r="F2098" s="27"/>
      <c r="G2098" s="27"/>
      <c r="H2098" s="27"/>
      <c r="I2098" s="27"/>
      <c r="J2098" s="27"/>
      <c r="K2098" s="27"/>
    </row>
    <row r="2099" spans="1:11" ht="12.75">
      <c r="A2099" s="27"/>
      <c r="B2099" s="27"/>
      <c r="C2099" s="27"/>
      <c r="D2099" s="27"/>
      <c r="E2099" s="27"/>
      <c r="F2099" s="27"/>
      <c r="G2099" s="27"/>
      <c r="H2099" s="27"/>
      <c r="I2099" s="27"/>
      <c r="J2099" s="27"/>
      <c r="K2099" s="27"/>
    </row>
    <row r="2100" spans="1:11" ht="12.75">
      <c r="A2100" s="27"/>
      <c r="B2100" s="27"/>
      <c r="C2100" s="27"/>
      <c r="D2100" s="27"/>
      <c r="E2100" s="27"/>
      <c r="F2100" s="27"/>
      <c r="G2100" s="27"/>
      <c r="H2100" s="27"/>
      <c r="I2100" s="27"/>
      <c r="J2100" s="27"/>
      <c r="K2100" s="27"/>
    </row>
    <row r="2101" spans="1:11" ht="12.75">
      <c r="A2101" s="27"/>
      <c r="B2101" s="27"/>
      <c r="C2101" s="27"/>
      <c r="D2101" s="27"/>
      <c r="E2101" s="27"/>
      <c r="F2101" s="27"/>
      <c r="G2101" s="27"/>
      <c r="H2101" s="27"/>
      <c r="I2101" s="27"/>
      <c r="J2101" s="27"/>
      <c r="K2101" s="27"/>
    </row>
    <row r="2102" spans="1:11" ht="12.75">
      <c r="A2102" s="27"/>
      <c r="B2102" s="27"/>
      <c r="C2102" s="27"/>
      <c r="D2102" s="27"/>
      <c r="E2102" s="27"/>
      <c r="F2102" s="27"/>
      <c r="G2102" s="27"/>
      <c r="H2102" s="27"/>
      <c r="I2102" s="27"/>
      <c r="J2102" s="27"/>
      <c r="K2102" s="27"/>
    </row>
    <row r="2103" spans="1:11" ht="12.75">
      <c r="A2103" s="27"/>
      <c r="B2103" s="27"/>
      <c r="C2103" s="27"/>
      <c r="D2103" s="27"/>
      <c r="E2103" s="27"/>
      <c r="F2103" s="27"/>
      <c r="G2103" s="27"/>
      <c r="H2103" s="27"/>
      <c r="I2103" s="27"/>
      <c r="J2103" s="27"/>
      <c r="K2103" s="27"/>
    </row>
    <row r="2104" spans="1:11" ht="12.75">
      <c r="A2104" s="27"/>
      <c r="B2104" s="27"/>
      <c r="C2104" s="27"/>
      <c r="D2104" s="27"/>
      <c r="E2104" s="27"/>
      <c r="F2104" s="27"/>
      <c r="G2104" s="27"/>
      <c r="H2104" s="27"/>
      <c r="I2104" s="27"/>
      <c r="J2104" s="27"/>
      <c r="K2104" s="27"/>
    </row>
    <row r="2105" spans="1:11" ht="12.75">
      <c r="A2105" s="27"/>
      <c r="B2105" s="27"/>
      <c r="C2105" s="27"/>
      <c r="D2105" s="27"/>
      <c r="E2105" s="27"/>
      <c r="F2105" s="27"/>
      <c r="G2105" s="27"/>
      <c r="H2105" s="27"/>
      <c r="I2105" s="27"/>
      <c r="J2105" s="27"/>
      <c r="K2105" s="27"/>
    </row>
    <row r="2106" spans="1:11" ht="12.75">
      <c r="A2106" s="27"/>
      <c r="B2106" s="27"/>
      <c r="C2106" s="27"/>
      <c r="D2106" s="27"/>
      <c r="E2106" s="27"/>
      <c r="F2106" s="27"/>
      <c r="G2106" s="27"/>
      <c r="H2106" s="27"/>
      <c r="I2106" s="27"/>
      <c r="J2106" s="27"/>
      <c r="K2106" s="27"/>
    </row>
    <row r="2107" spans="1:11" ht="12.75">
      <c r="A2107" s="27"/>
      <c r="B2107" s="27"/>
      <c r="C2107" s="27"/>
      <c r="D2107" s="27"/>
      <c r="E2107" s="27"/>
      <c r="F2107" s="27"/>
      <c r="G2107" s="27"/>
      <c r="H2107" s="27"/>
      <c r="I2107" s="27"/>
      <c r="J2107" s="27"/>
      <c r="K2107" s="27"/>
    </row>
    <row r="2108" spans="1:11" ht="12.75">
      <c r="A2108" s="27"/>
      <c r="B2108" s="27"/>
      <c r="C2108" s="27"/>
      <c r="D2108" s="27"/>
      <c r="E2108" s="27"/>
      <c r="F2108" s="27"/>
      <c r="G2108" s="27"/>
      <c r="H2108" s="27"/>
      <c r="I2108" s="27"/>
      <c r="J2108" s="27"/>
      <c r="K2108" s="27"/>
    </row>
    <row r="2109" spans="1:11" ht="12.75">
      <c r="A2109" s="27"/>
      <c r="B2109" s="27"/>
      <c r="C2109" s="27"/>
      <c r="D2109" s="27"/>
      <c r="E2109" s="27"/>
      <c r="F2109" s="27"/>
      <c r="G2109" s="27"/>
      <c r="H2109" s="27"/>
      <c r="I2109" s="27"/>
      <c r="J2109" s="27"/>
      <c r="K2109" s="27"/>
    </row>
    <row r="2110" spans="1:11" ht="12.75">
      <c r="A2110" s="27"/>
      <c r="B2110" s="27"/>
      <c r="C2110" s="27"/>
      <c r="D2110" s="27"/>
      <c r="E2110" s="27"/>
      <c r="F2110" s="27"/>
      <c r="G2110" s="27"/>
      <c r="H2110" s="27"/>
      <c r="I2110" s="27"/>
      <c r="J2110" s="27"/>
      <c r="K2110" s="27"/>
    </row>
    <row r="2111" spans="1:11" ht="12.75">
      <c r="A2111" s="27"/>
      <c r="B2111" s="27"/>
      <c r="C2111" s="27"/>
      <c r="D2111" s="27"/>
      <c r="E2111" s="27"/>
      <c r="F2111" s="27"/>
      <c r="G2111" s="27"/>
      <c r="H2111" s="27"/>
      <c r="I2111" s="27"/>
      <c r="J2111" s="27"/>
      <c r="K2111" s="27"/>
    </row>
    <row r="2112" spans="1:11" ht="12.75">
      <c r="A2112" s="27"/>
      <c r="B2112" s="27"/>
      <c r="C2112" s="27"/>
      <c r="D2112" s="27"/>
      <c r="E2112" s="27"/>
      <c r="F2112" s="27"/>
      <c r="G2112" s="27"/>
      <c r="H2112" s="27"/>
      <c r="I2112" s="27"/>
      <c r="J2112" s="27"/>
      <c r="K2112" s="27"/>
    </row>
    <row r="2113" spans="1:11" ht="12.75">
      <c r="A2113" s="27"/>
      <c r="B2113" s="27"/>
      <c r="C2113" s="27"/>
      <c r="D2113" s="27"/>
      <c r="E2113" s="27"/>
      <c r="F2113" s="27"/>
      <c r="G2113" s="27"/>
      <c r="H2113" s="27"/>
      <c r="I2113" s="27"/>
      <c r="J2113" s="27"/>
      <c r="K2113" s="27"/>
    </row>
    <row r="2114" spans="1:11" ht="12.75">
      <c r="A2114" s="27"/>
      <c r="B2114" s="27"/>
      <c r="C2114" s="27"/>
      <c r="D2114" s="27"/>
      <c r="E2114" s="27"/>
      <c r="F2114" s="27"/>
      <c r="G2114" s="27"/>
      <c r="H2114" s="27"/>
      <c r="I2114" s="27"/>
      <c r="J2114" s="27"/>
      <c r="K2114" s="27"/>
    </row>
    <row r="2115" spans="1:11" ht="12.75">
      <c r="A2115" s="27"/>
      <c r="B2115" s="27"/>
      <c r="C2115" s="27"/>
      <c r="D2115" s="27"/>
      <c r="E2115" s="27"/>
      <c r="F2115" s="27"/>
      <c r="G2115" s="27"/>
      <c r="H2115" s="27"/>
      <c r="I2115" s="27"/>
      <c r="J2115" s="27"/>
      <c r="K2115" s="27"/>
    </row>
    <row r="2116" spans="1:11" ht="12.75">
      <c r="A2116" s="27"/>
      <c r="B2116" s="27"/>
      <c r="C2116" s="27"/>
      <c r="D2116" s="27"/>
      <c r="E2116" s="27"/>
      <c r="F2116" s="27"/>
      <c r="G2116" s="27"/>
      <c r="H2116" s="27"/>
      <c r="I2116" s="27"/>
      <c r="J2116" s="27"/>
      <c r="K2116" s="27"/>
    </row>
    <row r="2117" spans="1:11" ht="12.75">
      <c r="A2117" s="27"/>
      <c r="B2117" s="27"/>
      <c r="C2117" s="27"/>
      <c r="D2117" s="27"/>
      <c r="E2117" s="27"/>
      <c r="F2117" s="27"/>
      <c r="G2117" s="27"/>
      <c r="H2117" s="27"/>
      <c r="I2117" s="27"/>
      <c r="J2117" s="27"/>
      <c r="K2117" s="27"/>
    </row>
    <row r="2118" spans="1:11" ht="12.75">
      <c r="A2118" s="27"/>
      <c r="B2118" s="27"/>
      <c r="C2118" s="27"/>
      <c r="D2118" s="27"/>
      <c r="E2118" s="27"/>
      <c r="F2118" s="27"/>
      <c r="G2118" s="27"/>
      <c r="H2118" s="27"/>
      <c r="I2118" s="27"/>
      <c r="J2118" s="27"/>
      <c r="K2118" s="27"/>
    </row>
    <row r="2119" spans="1:11" ht="12.75">
      <c r="A2119" s="27"/>
      <c r="B2119" s="27"/>
      <c r="C2119" s="27"/>
      <c r="D2119" s="27"/>
      <c r="E2119" s="27"/>
      <c r="F2119" s="27"/>
      <c r="G2119" s="27"/>
      <c r="H2119" s="27"/>
      <c r="I2119" s="27"/>
      <c r="J2119" s="27"/>
      <c r="K2119" s="27"/>
    </row>
    <row r="2120" spans="1:11" ht="12.75">
      <c r="A2120" s="27"/>
      <c r="B2120" s="27"/>
      <c r="C2120" s="27"/>
      <c r="D2120" s="27"/>
      <c r="E2120" s="27"/>
      <c r="F2120" s="27"/>
      <c r="G2120" s="27"/>
      <c r="H2120" s="27"/>
      <c r="I2120" s="27"/>
      <c r="J2120" s="27"/>
      <c r="K2120" s="27"/>
    </row>
    <row r="2121" spans="1:11" ht="12.75">
      <c r="A2121" s="27"/>
      <c r="B2121" s="27"/>
      <c r="C2121" s="27"/>
      <c r="D2121" s="27"/>
      <c r="E2121" s="27"/>
      <c r="F2121" s="27"/>
      <c r="G2121" s="27"/>
      <c r="H2121" s="27"/>
      <c r="I2121" s="27"/>
      <c r="J2121" s="27"/>
      <c r="K2121" s="27"/>
    </row>
    <row r="2122" spans="1:11" ht="12.75">
      <c r="A2122" s="27"/>
      <c r="B2122" s="27"/>
      <c r="C2122" s="27"/>
      <c r="D2122" s="27"/>
      <c r="E2122" s="27"/>
      <c r="F2122" s="27"/>
      <c r="G2122" s="27"/>
      <c r="H2122" s="27"/>
      <c r="I2122" s="27"/>
      <c r="J2122" s="27"/>
      <c r="K2122" s="27"/>
    </row>
    <row r="2123" spans="1:11" ht="12.75">
      <c r="A2123" s="27"/>
      <c r="B2123" s="27"/>
      <c r="C2123" s="27"/>
      <c r="D2123" s="27"/>
      <c r="E2123" s="27"/>
      <c r="F2123" s="27"/>
      <c r="G2123" s="27"/>
      <c r="H2123" s="27"/>
      <c r="I2123" s="27"/>
      <c r="J2123" s="27"/>
      <c r="K2123" s="27"/>
    </row>
    <row r="2124" spans="1:11" ht="12.75">
      <c r="A2124" s="27"/>
      <c r="B2124" s="27"/>
      <c r="C2124" s="27"/>
      <c r="D2124" s="27"/>
      <c r="E2124" s="27"/>
      <c r="F2124" s="27"/>
      <c r="G2124" s="27"/>
      <c r="H2124" s="27"/>
      <c r="I2124" s="27"/>
      <c r="J2124" s="27"/>
      <c r="K2124" s="27"/>
    </row>
    <row r="2125" spans="1:11" ht="12.75">
      <c r="A2125" s="27"/>
      <c r="B2125" s="27"/>
      <c r="C2125" s="27"/>
      <c r="D2125" s="27"/>
      <c r="E2125" s="27"/>
      <c r="F2125" s="27"/>
      <c r="G2125" s="27"/>
      <c r="H2125" s="27"/>
      <c r="I2125" s="27"/>
      <c r="J2125" s="27"/>
      <c r="K2125" s="27"/>
    </row>
    <row r="2126" spans="1:11" ht="12.75">
      <c r="A2126" s="27"/>
      <c r="B2126" s="27"/>
      <c r="C2126" s="27"/>
      <c r="D2126" s="27"/>
      <c r="E2126" s="27"/>
      <c r="F2126" s="27"/>
      <c r="G2126" s="27"/>
      <c r="H2126" s="27"/>
      <c r="I2126" s="27"/>
      <c r="J2126" s="27"/>
      <c r="K2126" s="27"/>
    </row>
    <row r="2127" spans="1:11" ht="12.75">
      <c r="A2127" s="27"/>
      <c r="B2127" s="27"/>
      <c r="C2127" s="27"/>
      <c r="D2127" s="27"/>
      <c r="E2127" s="27"/>
      <c r="F2127" s="27"/>
      <c r="G2127" s="27"/>
      <c r="H2127" s="27"/>
      <c r="I2127" s="27"/>
      <c r="J2127" s="27"/>
      <c r="K2127" s="27"/>
    </row>
    <row r="2128" spans="1:11" ht="12.75">
      <c r="A2128" s="27"/>
      <c r="B2128" s="27"/>
      <c r="C2128" s="27"/>
      <c r="D2128" s="27"/>
      <c r="E2128" s="27"/>
      <c r="F2128" s="27"/>
      <c r="G2128" s="27"/>
      <c r="H2128" s="27"/>
      <c r="I2128" s="27"/>
      <c r="J2128" s="27"/>
      <c r="K2128" s="27"/>
    </row>
    <row r="2129" spans="1:11" ht="12.75">
      <c r="A2129" s="27"/>
      <c r="B2129" s="27"/>
      <c r="C2129" s="27"/>
      <c r="D2129" s="27"/>
      <c r="E2129" s="27"/>
      <c r="F2129" s="27"/>
      <c r="G2129" s="27"/>
      <c r="H2129" s="27"/>
      <c r="I2129" s="27"/>
      <c r="J2129" s="27"/>
      <c r="K2129" s="27"/>
    </row>
    <row r="2130" spans="1:11" ht="12.75">
      <c r="A2130" s="27"/>
      <c r="B2130" s="27"/>
      <c r="C2130" s="27"/>
      <c r="D2130" s="27"/>
      <c r="E2130" s="27"/>
      <c r="F2130" s="27"/>
      <c r="G2130" s="27"/>
      <c r="H2130" s="27"/>
      <c r="I2130" s="27"/>
      <c r="J2130" s="27"/>
      <c r="K2130" s="27"/>
    </row>
    <row r="2131" spans="1:11" ht="12.75">
      <c r="A2131" s="27"/>
      <c r="B2131" s="27"/>
      <c r="C2131" s="27"/>
      <c r="D2131" s="27"/>
      <c r="E2131" s="27"/>
      <c r="F2131" s="27"/>
      <c r="G2131" s="27"/>
      <c r="H2131" s="27"/>
      <c r="I2131" s="27"/>
      <c r="J2131" s="27"/>
      <c r="K2131" s="27"/>
    </row>
    <row r="2132" spans="1:11" ht="12.75">
      <c r="A2132" s="27"/>
      <c r="B2132" s="27"/>
      <c r="C2132" s="27"/>
      <c r="D2132" s="27"/>
      <c r="E2132" s="27"/>
      <c r="F2132" s="27"/>
      <c r="G2132" s="27"/>
      <c r="H2132" s="27"/>
      <c r="I2132" s="27"/>
      <c r="J2132" s="27"/>
      <c r="K2132" s="27"/>
    </row>
    <row r="2133" spans="1:11" ht="12.75">
      <c r="A2133" s="27"/>
      <c r="B2133" s="27"/>
      <c r="C2133" s="27"/>
      <c r="D2133" s="27"/>
      <c r="E2133" s="27"/>
      <c r="F2133" s="27"/>
      <c r="G2133" s="27"/>
      <c r="H2133" s="27"/>
      <c r="I2133" s="27"/>
      <c r="J2133" s="27"/>
      <c r="K2133" s="27"/>
    </row>
    <row r="2134" spans="1:11" ht="12.75">
      <c r="A2134" s="27"/>
      <c r="B2134" s="27"/>
      <c r="C2134" s="27"/>
      <c r="D2134" s="27"/>
      <c r="E2134" s="27"/>
      <c r="F2134" s="27"/>
      <c r="G2134" s="27"/>
      <c r="H2134" s="27"/>
      <c r="I2134" s="27"/>
      <c r="J2134" s="27"/>
      <c r="K2134" s="27"/>
    </row>
    <row r="2135" spans="1:11" ht="12.75">
      <c r="A2135" s="27"/>
      <c r="B2135" s="27"/>
      <c r="C2135" s="27"/>
      <c r="D2135" s="27"/>
      <c r="E2135" s="27"/>
      <c r="F2135" s="27"/>
      <c r="G2135" s="27"/>
      <c r="H2135" s="27"/>
      <c r="I2135" s="27"/>
      <c r="J2135" s="27"/>
      <c r="K2135" s="27"/>
    </row>
    <row r="2136" spans="1:11" ht="12.75">
      <c r="A2136" s="27"/>
      <c r="B2136" s="27"/>
      <c r="C2136" s="27"/>
      <c r="D2136" s="27"/>
      <c r="E2136" s="27"/>
      <c r="F2136" s="27"/>
      <c r="G2136" s="27"/>
      <c r="H2136" s="27"/>
      <c r="I2136" s="27"/>
      <c r="J2136" s="27"/>
      <c r="K2136" s="27"/>
    </row>
    <row r="2137" spans="1:11" ht="12.75">
      <c r="A2137" s="27"/>
      <c r="B2137" s="27"/>
      <c r="C2137" s="27"/>
      <c r="D2137" s="27"/>
      <c r="E2137" s="27"/>
      <c r="F2137" s="27"/>
      <c r="G2137" s="27"/>
      <c r="H2137" s="27"/>
      <c r="I2137" s="27"/>
      <c r="J2137" s="27"/>
      <c r="K2137" s="27"/>
    </row>
    <row r="2138" spans="1:11" ht="12.75">
      <c r="A2138" s="27"/>
      <c r="B2138" s="27"/>
      <c r="C2138" s="27"/>
      <c r="D2138" s="27"/>
      <c r="E2138" s="27"/>
      <c r="F2138" s="27"/>
      <c r="G2138" s="27"/>
      <c r="H2138" s="27"/>
      <c r="I2138" s="27"/>
      <c r="J2138" s="27"/>
      <c r="K2138" s="27"/>
    </row>
    <row r="2139" spans="1:11" ht="12.75">
      <c r="A2139" s="27"/>
      <c r="B2139" s="27"/>
      <c r="C2139" s="27"/>
      <c r="D2139" s="27"/>
      <c r="E2139" s="27"/>
      <c r="F2139" s="27"/>
      <c r="G2139" s="27"/>
      <c r="H2139" s="27"/>
      <c r="I2139" s="27"/>
      <c r="J2139" s="27"/>
      <c r="K2139" s="27"/>
    </row>
    <row r="2140" spans="1:11" ht="12.75">
      <c r="A2140" s="27"/>
      <c r="B2140" s="27"/>
      <c r="C2140" s="27"/>
      <c r="D2140" s="27"/>
      <c r="E2140" s="27"/>
      <c r="F2140" s="27"/>
      <c r="G2140" s="27"/>
      <c r="H2140" s="27"/>
      <c r="I2140" s="27"/>
      <c r="J2140" s="27"/>
      <c r="K2140" s="27"/>
    </row>
    <row r="2141" spans="1:11" ht="12.75">
      <c r="A2141" s="27"/>
      <c r="B2141" s="27"/>
      <c r="C2141" s="27"/>
      <c r="D2141" s="27"/>
      <c r="E2141" s="27"/>
      <c r="F2141" s="27"/>
      <c r="G2141" s="27"/>
      <c r="H2141" s="27"/>
      <c r="I2141" s="27"/>
      <c r="J2141" s="27"/>
      <c r="K2141" s="27"/>
    </row>
    <row r="2142" spans="1:11" ht="12.75">
      <c r="A2142" s="27"/>
      <c r="B2142" s="27"/>
      <c r="C2142" s="27"/>
      <c r="D2142" s="27"/>
      <c r="E2142" s="27"/>
      <c r="F2142" s="27"/>
      <c r="G2142" s="27"/>
      <c r="H2142" s="27"/>
      <c r="I2142" s="27"/>
      <c r="J2142" s="27"/>
      <c r="K2142" s="27"/>
    </row>
    <row r="2143" spans="1:11" ht="12.75">
      <c r="A2143" s="27"/>
      <c r="B2143" s="27"/>
      <c r="C2143" s="27"/>
      <c r="D2143" s="27"/>
      <c r="E2143" s="27"/>
      <c r="F2143" s="27"/>
      <c r="G2143" s="27"/>
      <c r="H2143" s="27"/>
      <c r="I2143" s="27"/>
      <c r="J2143" s="27"/>
      <c r="K2143" s="27"/>
    </row>
    <row r="2144" spans="1:11" ht="12.75">
      <c r="A2144" s="27"/>
      <c r="B2144" s="27"/>
      <c r="C2144" s="27"/>
      <c r="D2144" s="27"/>
      <c r="E2144" s="27"/>
      <c r="F2144" s="27"/>
      <c r="G2144" s="27"/>
      <c r="H2144" s="27"/>
      <c r="I2144" s="27"/>
      <c r="J2144" s="27"/>
      <c r="K2144" s="27"/>
    </row>
    <row r="2145" spans="1:11" ht="12.75">
      <c r="A2145" s="27"/>
      <c r="B2145" s="27"/>
      <c r="C2145" s="27"/>
      <c r="D2145" s="27"/>
      <c r="E2145" s="27"/>
      <c r="F2145" s="27"/>
      <c r="G2145" s="27"/>
      <c r="H2145" s="27"/>
      <c r="I2145" s="27"/>
      <c r="J2145" s="27"/>
      <c r="K2145" s="27"/>
    </row>
    <row r="2146" spans="1:11" ht="12.75">
      <c r="A2146" s="27"/>
      <c r="B2146" s="27"/>
      <c r="C2146" s="27"/>
      <c r="D2146" s="27"/>
      <c r="E2146" s="27"/>
      <c r="F2146" s="27"/>
      <c r="G2146" s="27"/>
      <c r="H2146" s="27"/>
      <c r="I2146" s="27"/>
      <c r="J2146" s="27"/>
      <c r="K2146" s="27"/>
    </row>
    <row r="2147" spans="1:11" ht="12.75">
      <c r="A2147" s="27"/>
      <c r="B2147" s="27"/>
      <c r="C2147" s="27"/>
      <c r="D2147" s="27"/>
      <c r="E2147" s="27"/>
      <c r="F2147" s="27"/>
      <c r="G2147" s="27"/>
      <c r="H2147" s="27"/>
      <c r="I2147" s="27"/>
      <c r="J2147" s="27"/>
      <c r="K2147" s="27"/>
    </row>
    <row r="2148" spans="1:11" ht="12.75">
      <c r="A2148" s="27"/>
      <c r="B2148" s="27"/>
      <c r="C2148" s="27"/>
      <c r="D2148" s="27"/>
      <c r="E2148" s="27"/>
      <c r="F2148" s="27"/>
      <c r="G2148" s="27"/>
      <c r="H2148" s="27"/>
      <c r="I2148" s="27"/>
      <c r="J2148" s="27"/>
      <c r="K2148" s="27"/>
    </row>
    <row r="2149" spans="1:11" ht="12.75">
      <c r="A2149" s="27"/>
      <c r="B2149" s="27"/>
      <c r="C2149" s="27"/>
      <c r="D2149" s="27"/>
      <c r="E2149" s="27"/>
      <c r="F2149" s="27"/>
      <c r="G2149" s="27"/>
      <c r="H2149" s="27"/>
      <c r="I2149" s="27"/>
      <c r="J2149" s="27"/>
      <c r="K2149" s="27"/>
    </row>
    <row r="2150" spans="1:11" ht="12.75">
      <c r="A2150" s="27"/>
      <c r="B2150" s="27"/>
      <c r="C2150" s="27"/>
      <c r="D2150" s="27"/>
      <c r="E2150" s="27"/>
      <c r="F2150" s="27"/>
      <c r="G2150" s="27"/>
      <c r="H2150" s="27"/>
      <c r="I2150" s="27"/>
      <c r="J2150" s="27"/>
      <c r="K2150" s="27"/>
    </row>
    <row r="2151" spans="1:11" ht="12.75">
      <c r="A2151" s="27"/>
      <c r="B2151" s="27"/>
      <c r="C2151" s="27"/>
      <c r="D2151" s="27"/>
      <c r="E2151" s="27"/>
      <c r="F2151" s="27"/>
      <c r="G2151" s="27"/>
      <c r="H2151" s="27"/>
      <c r="I2151" s="27"/>
      <c r="J2151" s="27"/>
      <c r="K2151" s="27"/>
    </row>
    <row r="2152" spans="1:11" ht="12.75">
      <c r="A2152" s="27"/>
      <c r="B2152" s="27"/>
      <c r="C2152" s="27"/>
      <c r="D2152" s="27"/>
      <c r="E2152" s="27"/>
      <c r="F2152" s="27"/>
      <c r="G2152" s="27"/>
      <c r="H2152" s="27"/>
      <c r="I2152" s="27"/>
      <c r="J2152" s="27"/>
      <c r="K2152" s="27"/>
    </row>
    <row r="2153" spans="1:11" ht="12.75">
      <c r="A2153" s="27"/>
      <c r="B2153" s="27"/>
      <c r="C2153" s="27"/>
      <c r="D2153" s="27"/>
      <c r="E2153" s="27"/>
      <c r="F2153" s="27"/>
      <c r="G2153" s="27"/>
      <c r="H2153" s="27"/>
      <c r="I2153" s="27"/>
      <c r="J2153" s="27"/>
      <c r="K2153" s="27"/>
    </row>
    <row r="2154" spans="1:11" ht="12.75">
      <c r="A2154" s="27"/>
      <c r="B2154" s="27"/>
      <c r="C2154" s="27"/>
      <c r="D2154" s="27"/>
      <c r="E2154" s="27"/>
      <c r="F2154" s="27"/>
      <c r="G2154" s="27"/>
      <c r="H2154" s="27"/>
      <c r="I2154" s="27"/>
      <c r="J2154" s="27"/>
      <c r="K2154" s="27"/>
    </row>
    <row r="2155" spans="1:11" ht="12.75">
      <c r="A2155" s="27"/>
      <c r="B2155" s="27"/>
      <c r="C2155" s="27"/>
      <c r="D2155" s="27"/>
      <c r="E2155" s="27"/>
      <c r="F2155" s="27"/>
      <c r="G2155" s="27"/>
      <c r="H2155" s="27"/>
      <c r="I2155" s="27"/>
      <c r="J2155" s="27"/>
      <c r="K2155" s="27"/>
    </row>
    <row r="2156" spans="1:11" ht="12.75">
      <c r="A2156" s="27"/>
      <c r="B2156" s="27"/>
      <c r="C2156" s="27"/>
      <c r="D2156" s="27"/>
      <c r="E2156" s="27"/>
      <c r="F2156" s="27"/>
      <c r="G2156" s="27"/>
      <c r="H2156" s="27"/>
      <c r="I2156" s="27"/>
      <c r="J2156" s="27"/>
      <c r="K2156" s="27"/>
    </row>
    <row r="2157" spans="1:11" ht="12.75">
      <c r="A2157" s="27"/>
      <c r="B2157" s="27"/>
      <c r="C2157" s="27"/>
      <c r="D2157" s="27"/>
      <c r="E2157" s="27"/>
      <c r="F2157" s="27"/>
      <c r="G2157" s="27"/>
      <c r="H2157" s="27"/>
      <c r="I2157" s="27"/>
      <c r="J2157" s="27"/>
      <c r="K2157" s="27"/>
    </row>
    <row r="2158" spans="1:11" ht="12.75">
      <c r="A2158" s="27"/>
      <c r="B2158" s="27"/>
      <c r="C2158" s="27"/>
      <c r="D2158" s="27"/>
      <c r="E2158" s="27"/>
      <c r="F2158" s="27"/>
      <c r="G2158" s="27"/>
      <c r="H2158" s="27"/>
      <c r="I2158" s="27"/>
      <c r="J2158" s="27"/>
      <c r="K2158" s="27"/>
    </row>
    <row r="2159" spans="1:11" ht="12.75">
      <c r="A2159" s="27"/>
      <c r="B2159" s="27"/>
      <c r="C2159" s="27"/>
      <c r="D2159" s="27"/>
      <c r="E2159" s="27"/>
      <c r="F2159" s="27"/>
      <c r="G2159" s="27"/>
      <c r="H2159" s="27"/>
      <c r="I2159" s="27"/>
      <c r="J2159" s="27"/>
      <c r="K2159" s="27"/>
    </row>
    <row r="2160" spans="1:11" ht="12.75">
      <c r="A2160" s="27"/>
      <c r="B2160" s="27"/>
      <c r="C2160" s="27"/>
      <c r="D2160" s="27"/>
      <c r="E2160" s="27"/>
      <c r="F2160" s="27"/>
      <c r="G2160" s="27"/>
      <c r="H2160" s="27"/>
      <c r="I2160" s="27"/>
      <c r="J2160" s="27"/>
      <c r="K2160" s="27"/>
    </row>
    <row r="2161" spans="1:11" ht="12.75">
      <c r="A2161" s="27"/>
      <c r="B2161" s="27"/>
      <c r="C2161" s="27"/>
      <c r="D2161" s="27"/>
      <c r="E2161" s="27"/>
      <c r="F2161" s="27"/>
      <c r="G2161" s="27"/>
      <c r="H2161" s="27"/>
      <c r="I2161" s="27"/>
      <c r="J2161" s="27"/>
      <c r="K2161" s="27"/>
    </row>
    <row r="2162" spans="1:11" ht="12.75">
      <c r="A2162" s="27"/>
      <c r="B2162" s="27"/>
      <c r="C2162" s="27"/>
      <c r="D2162" s="27"/>
      <c r="E2162" s="27"/>
      <c r="F2162" s="27"/>
      <c r="G2162" s="27"/>
      <c r="H2162" s="27"/>
      <c r="I2162" s="27"/>
      <c r="J2162" s="27"/>
      <c r="K2162" s="27"/>
    </row>
    <row r="2163" spans="1:11" ht="12.75">
      <c r="A2163" s="27"/>
      <c r="B2163" s="27"/>
      <c r="C2163" s="27"/>
      <c r="D2163" s="27"/>
      <c r="E2163" s="27"/>
      <c r="F2163" s="27"/>
      <c r="G2163" s="27"/>
      <c r="H2163" s="27"/>
      <c r="I2163" s="27"/>
      <c r="J2163" s="27"/>
      <c r="K2163" s="27"/>
    </row>
    <row r="2164" spans="1:11" ht="12.75">
      <c r="A2164" s="27"/>
      <c r="B2164" s="27"/>
      <c r="C2164" s="27"/>
      <c r="D2164" s="27"/>
      <c r="E2164" s="27"/>
      <c r="F2164" s="27"/>
      <c r="G2164" s="27"/>
      <c r="H2164" s="27"/>
      <c r="I2164" s="27"/>
      <c r="J2164" s="27"/>
      <c r="K2164" s="27"/>
    </row>
    <row r="2165" spans="1:11" ht="12.75">
      <c r="A2165" s="27"/>
      <c r="B2165" s="27"/>
      <c r="C2165" s="27"/>
      <c r="D2165" s="27"/>
      <c r="E2165" s="27"/>
      <c r="F2165" s="27"/>
      <c r="G2165" s="27"/>
      <c r="H2165" s="27"/>
      <c r="I2165" s="27"/>
      <c r="J2165" s="27"/>
      <c r="K2165" s="27"/>
    </row>
    <row r="2166" spans="1:11" ht="12.75">
      <c r="A2166" s="27"/>
      <c r="B2166" s="27"/>
      <c r="C2166" s="27"/>
      <c r="D2166" s="27"/>
      <c r="E2166" s="27"/>
      <c r="F2166" s="27"/>
      <c r="G2166" s="27"/>
      <c r="H2166" s="27"/>
      <c r="I2166" s="27"/>
      <c r="J2166" s="27"/>
      <c r="K2166" s="27"/>
    </row>
    <row r="2167" spans="1:11" ht="12.75">
      <c r="A2167" s="27"/>
      <c r="B2167" s="27"/>
      <c r="C2167" s="27"/>
      <c r="D2167" s="27"/>
      <c r="E2167" s="27"/>
      <c r="F2167" s="27"/>
      <c r="G2167" s="27"/>
      <c r="H2167" s="27"/>
      <c r="I2167" s="27"/>
      <c r="J2167" s="27"/>
      <c r="K2167" s="27"/>
    </row>
    <row r="2168" spans="1:11" ht="12.75">
      <c r="A2168" s="27"/>
      <c r="B2168" s="27"/>
      <c r="C2168" s="27"/>
      <c r="D2168" s="27"/>
      <c r="E2168" s="27"/>
      <c r="F2168" s="27"/>
      <c r="G2168" s="27"/>
      <c r="H2168" s="27"/>
      <c r="I2168" s="27"/>
      <c r="J2168" s="27"/>
      <c r="K2168" s="27"/>
    </row>
    <row r="2169" spans="1:11" ht="12.75">
      <c r="A2169" s="27"/>
      <c r="B2169" s="27"/>
      <c r="C2169" s="27"/>
      <c r="D2169" s="27"/>
      <c r="E2169" s="27"/>
      <c r="F2169" s="27"/>
      <c r="G2169" s="27"/>
      <c r="H2169" s="27"/>
      <c r="I2169" s="27"/>
      <c r="J2169" s="27"/>
      <c r="K2169" s="27"/>
    </row>
    <row r="2170" spans="1:11" ht="12.75">
      <c r="A2170" s="27"/>
      <c r="B2170" s="27"/>
      <c r="C2170" s="27"/>
      <c r="D2170" s="27"/>
      <c r="E2170" s="27"/>
      <c r="F2170" s="27"/>
      <c r="G2170" s="27"/>
      <c r="H2170" s="27"/>
      <c r="I2170" s="27"/>
      <c r="J2170" s="27"/>
      <c r="K2170" s="27"/>
    </row>
    <row r="2171" spans="1:11" ht="12.75">
      <c r="A2171" s="27"/>
      <c r="B2171" s="27"/>
      <c r="C2171" s="27"/>
      <c r="D2171" s="27"/>
      <c r="E2171" s="27"/>
      <c r="F2171" s="27"/>
      <c r="G2171" s="27"/>
      <c r="H2171" s="27"/>
      <c r="I2171" s="27"/>
      <c r="J2171" s="27"/>
      <c r="K2171" s="27"/>
    </row>
    <row r="2172" spans="1:11" ht="12.75">
      <c r="A2172" s="27"/>
      <c r="B2172" s="27"/>
      <c r="C2172" s="27"/>
      <c r="D2172" s="27"/>
      <c r="E2172" s="27"/>
      <c r="F2172" s="27"/>
      <c r="G2172" s="27"/>
      <c r="H2172" s="27"/>
      <c r="I2172" s="27"/>
      <c r="J2172" s="27"/>
      <c r="K2172" s="27"/>
    </row>
    <row r="2173" spans="1:11" ht="12.75">
      <c r="A2173" s="27"/>
      <c r="B2173" s="27"/>
      <c r="C2173" s="27"/>
      <c r="D2173" s="27"/>
      <c r="E2173" s="27"/>
      <c r="F2173" s="27"/>
      <c r="G2173" s="27"/>
      <c r="H2173" s="27"/>
      <c r="I2173" s="27"/>
      <c r="J2173" s="27"/>
      <c r="K2173" s="27"/>
    </row>
    <row r="2174" spans="1:11" ht="12.75">
      <c r="A2174" s="27"/>
      <c r="B2174" s="27"/>
      <c r="C2174" s="27"/>
      <c r="D2174" s="27"/>
      <c r="E2174" s="27"/>
      <c r="F2174" s="27"/>
      <c r="G2174" s="27"/>
      <c r="H2174" s="27"/>
      <c r="I2174" s="27"/>
      <c r="J2174" s="27"/>
      <c r="K2174" s="27"/>
    </row>
    <row r="2175" spans="1:11" ht="12.75">
      <c r="A2175" s="27"/>
      <c r="B2175" s="27"/>
      <c r="C2175" s="27"/>
      <c r="D2175" s="27"/>
      <c r="E2175" s="27"/>
      <c r="F2175" s="27"/>
      <c r="G2175" s="27"/>
      <c r="H2175" s="27"/>
      <c r="I2175" s="27"/>
      <c r="J2175" s="27"/>
      <c r="K2175" s="27"/>
    </row>
    <row r="2176" spans="1:11" ht="12.75">
      <c r="A2176" s="27"/>
      <c r="B2176" s="27"/>
      <c r="C2176" s="27"/>
      <c r="D2176" s="27"/>
      <c r="E2176" s="27"/>
      <c r="F2176" s="27"/>
      <c r="G2176" s="27"/>
      <c r="H2176" s="27"/>
      <c r="I2176" s="27"/>
      <c r="J2176" s="27"/>
      <c r="K2176" s="27"/>
    </row>
    <row r="2177" spans="1:11" ht="12.75">
      <c r="A2177" s="27"/>
      <c r="B2177" s="27"/>
      <c r="C2177" s="27"/>
      <c r="D2177" s="27"/>
      <c r="E2177" s="27"/>
      <c r="F2177" s="27"/>
      <c r="G2177" s="27"/>
      <c r="H2177" s="27"/>
      <c r="I2177" s="27"/>
      <c r="J2177" s="27"/>
      <c r="K2177" s="27"/>
    </row>
    <row r="2178" spans="1:11" ht="12.75">
      <c r="A2178" s="27"/>
      <c r="B2178" s="27"/>
      <c r="C2178" s="27"/>
      <c r="D2178" s="27"/>
      <c r="E2178" s="27"/>
      <c r="F2178" s="27"/>
      <c r="G2178" s="27"/>
      <c r="H2178" s="27"/>
      <c r="I2178" s="27"/>
      <c r="J2178" s="27"/>
      <c r="K2178" s="27"/>
    </row>
    <row r="2179" spans="1:11" ht="12.75">
      <c r="A2179" s="27"/>
      <c r="B2179" s="27"/>
      <c r="C2179" s="27"/>
      <c r="D2179" s="27"/>
      <c r="E2179" s="27"/>
      <c r="F2179" s="27"/>
      <c r="G2179" s="27"/>
      <c r="H2179" s="27"/>
      <c r="I2179" s="27"/>
      <c r="J2179" s="27"/>
      <c r="K2179" s="27"/>
    </row>
    <row r="2180" spans="1:11" ht="12.75">
      <c r="A2180" s="27"/>
      <c r="B2180" s="27"/>
      <c r="C2180" s="27"/>
      <c r="D2180" s="27"/>
      <c r="E2180" s="27"/>
      <c r="F2180" s="27"/>
      <c r="G2180" s="27"/>
      <c r="H2180" s="27"/>
      <c r="I2180" s="27"/>
      <c r="J2180" s="27"/>
      <c r="K2180" s="27"/>
    </row>
    <row r="2181" spans="1:11" ht="12.75">
      <c r="A2181" s="27"/>
      <c r="B2181" s="27"/>
      <c r="C2181" s="27"/>
      <c r="D2181" s="27"/>
      <c r="E2181" s="27"/>
      <c r="F2181" s="27"/>
      <c r="G2181" s="27"/>
      <c r="H2181" s="27"/>
      <c r="I2181" s="27"/>
      <c r="J2181" s="27"/>
      <c r="K2181" s="27"/>
    </row>
    <row r="2182" spans="1:11" ht="12.75">
      <c r="A2182" s="27"/>
      <c r="B2182" s="27"/>
      <c r="C2182" s="27"/>
      <c r="D2182" s="27"/>
      <c r="E2182" s="27"/>
      <c r="F2182" s="27"/>
      <c r="G2182" s="27"/>
      <c r="H2182" s="27"/>
      <c r="I2182" s="27"/>
      <c r="J2182" s="27"/>
      <c r="K2182" s="27"/>
    </row>
    <row r="2183" spans="1:11" ht="12.75">
      <c r="A2183" s="27"/>
      <c r="B2183" s="27"/>
      <c r="C2183" s="27"/>
      <c r="D2183" s="27"/>
      <c r="E2183" s="27"/>
      <c r="F2183" s="27"/>
      <c r="G2183" s="27"/>
      <c r="H2183" s="27"/>
      <c r="I2183" s="27"/>
      <c r="J2183" s="27"/>
      <c r="K2183" s="27"/>
    </row>
    <row r="2184" spans="1:11" ht="12.75">
      <c r="A2184" s="27"/>
      <c r="B2184" s="27"/>
      <c r="C2184" s="27"/>
      <c r="D2184" s="27"/>
      <c r="E2184" s="27"/>
      <c r="F2184" s="27"/>
      <c r="G2184" s="27"/>
      <c r="H2184" s="27"/>
      <c r="I2184" s="27"/>
      <c r="J2184" s="27"/>
      <c r="K2184" s="27"/>
    </row>
    <row r="2185" spans="1:11" ht="12.75">
      <c r="A2185" s="27"/>
      <c r="B2185" s="27"/>
      <c r="C2185" s="27"/>
      <c r="D2185" s="27"/>
      <c r="E2185" s="27"/>
      <c r="F2185" s="27"/>
      <c r="G2185" s="27"/>
      <c r="H2185" s="27"/>
      <c r="I2185" s="27"/>
      <c r="J2185" s="27"/>
      <c r="K2185" s="27"/>
    </row>
    <row r="2186" spans="1:11" ht="12.75">
      <c r="A2186" s="27"/>
      <c r="B2186" s="27"/>
      <c r="C2186" s="27"/>
      <c r="D2186" s="27"/>
      <c r="E2186" s="27"/>
      <c r="F2186" s="27"/>
      <c r="G2186" s="27"/>
      <c r="H2186" s="27"/>
      <c r="I2186" s="27"/>
      <c r="J2186" s="27"/>
      <c r="K2186" s="27"/>
    </row>
    <row r="2187" spans="1:11" ht="12.75">
      <c r="A2187" s="27"/>
      <c r="B2187" s="27"/>
      <c r="C2187" s="27"/>
      <c r="D2187" s="27"/>
      <c r="E2187" s="27"/>
      <c r="F2187" s="27"/>
      <c r="G2187" s="27"/>
      <c r="H2187" s="27"/>
      <c r="I2187" s="27"/>
      <c r="J2187" s="27"/>
      <c r="K2187" s="27"/>
    </row>
    <row r="2188" spans="1:11" ht="12.75">
      <c r="A2188" s="27"/>
      <c r="B2188" s="27"/>
      <c r="C2188" s="27"/>
      <c r="D2188" s="27"/>
      <c r="E2188" s="27"/>
      <c r="F2188" s="27"/>
      <c r="G2188" s="27"/>
      <c r="H2188" s="27"/>
      <c r="I2188" s="27"/>
      <c r="J2188" s="27"/>
      <c r="K2188" s="27"/>
    </row>
    <row r="2189" spans="1:11" ht="12.75">
      <c r="A2189" s="27"/>
      <c r="B2189" s="27"/>
      <c r="C2189" s="27"/>
      <c r="D2189" s="27"/>
      <c r="E2189" s="27"/>
      <c r="F2189" s="27"/>
      <c r="G2189" s="27"/>
      <c r="H2189" s="27"/>
      <c r="I2189" s="27"/>
      <c r="J2189" s="27"/>
      <c r="K2189" s="27"/>
    </row>
    <row r="2190" spans="1:11" ht="12.75">
      <c r="A2190" s="27"/>
      <c r="B2190" s="27"/>
      <c r="C2190" s="27"/>
      <c r="D2190" s="27"/>
      <c r="E2190" s="27"/>
      <c r="F2190" s="27"/>
      <c r="G2190" s="27"/>
      <c r="H2190" s="27"/>
      <c r="I2190" s="27"/>
      <c r="J2190" s="27"/>
      <c r="K2190" s="27"/>
    </row>
    <row r="2191" spans="1:11" ht="12.75">
      <c r="A2191" s="27"/>
      <c r="B2191" s="27"/>
      <c r="C2191" s="27"/>
      <c r="D2191" s="27"/>
      <c r="E2191" s="27"/>
      <c r="F2191" s="27"/>
      <c r="G2191" s="27"/>
      <c r="H2191" s="27"/>
      <c r="I2191" s="27"/>
      <c r="J2191" s="27"/>
      <c r="K2191" s="27"/>
    </row>
    <row r="2192" spans="1:11" ht="12.75">
      <c r="A2192" s="27"/>
      <c r="B2192" s="27"/>
      <c r="C2192" s="27"/>
      <c r="D2192" s="27"/>
      <c r="E2192" s="27"/>
      <c r="F2192" s="27"/>
      <c r="G2192" s="27"/>
      <c r="H2192" s="27"/>
      <c r="I2192" s="27"/>
      <c r="J2192" s="27"/>
      <c r="K2192" s="27"/>
    </row>
    <row r="2193" spans="1:11" ht="12.75">
      <c r="A2193" s="27"/>
      <c r="B2193" s="27"/>
      <c r="C2193" s="27"/>
      <c r="D2193" s="27"/>
      <c r="E2193" s="27"/>
      <c r="F2193" s="27"/>
      <c r="G2193" s="27"/>
      <c r="H2193" s="27"/>
      <c r="I2193" s="27"/>
      <c r="J2193" s="27"/>
      <c r="K2193" s="27"/>
    </row>
    <row r="2194" spans="1:11" ht="12.75">
      <c r="A2194" s="27"/>
      <c r="B2194" s="27"/>
      <c r="C2194" s="27"/>
      <c r="D2194" s="27"/>
      <c r="E2194" s="27"/>
      <c r="F2194" s="27"/>
      <c r="G2194" s="27"/>
      <c r="H2194" s="27"/>
      <c r="I2194" s="27"/>
      <c r="J2194" s="27"/>
      <c r="K2194" s="27"/>
    </row>
    <row r="2195" spans="1:11" ht="12.75">
      <c r="A2195" s="27"/>
      <c r="B2195" s="27"/>
      <c r="C2195" s="27"/>
      <c r="D2195" s="27"/>
      <c r="E2195" s="27"/>
      <c r="F2195" s="27"/>
      <c r="G2195" s="27"/>
      <c r="H2195" s="27"/>
      <c r="I2195" s="27"/>
      <c r="J2195" s="27"/>
      <c r="K2195" s="27"/>
    </row>
    <row r="2196" spans="1:11" ht="12.75">
      <c r="A2196" s="27"/>
      <c r="B2196" s="27"/>
      <c r="C2196" s="27"/>
      <c r="D2196" s="27"/>
      <c r="E2196" s="27"/>
      <c r="F2196" s="27"/>
      <c r="G2196" s="27"/>
      <c r="H2196" s="27"/>
      <c r="I2196" s="27"/>
      <c r="J2196" s="27"/>
      <c r="K2196" s="27"/>
    </row>
    <row r="2197" spans="1:11" ht="12.75">
      <c r="A2197" s="27"/>
      <c r="B2197" s="27"/>
      <c r="C2197" s="27"/>
      <c r="D2197" s="27"/>
      <c r="E2197" s="27"/>
      <c r="F2197" s="27"/>
      <c r="G2197" s="27"/>
      <c r="H2197" s="27"/>
      <c r="I2197" s="27"/>
      <c r="J2197" s="27"/>
      <c r="K2197" s="27"/>
    </row>
    <row r="2198" spans="1:11" ht="12.75">
      <c r="A2198" s="27"/>
      <c r="B2198" s="27"/>
      <c r="C2198" s="27"/>
      <c r="D2198" s="27"/>
      <c r="E2198" s="27"/>
      <c r="F2198" s="27"/>
      <c r="G2198" s="27"/>
      <c r="H2198" s="27"/>
      <c r="I2198" s="27"/>
      <c r="J2198" s="27"/>
      <c r="K2198" s="27"/>
    </row>
    <row r="2199" spans="1:11" ht="12.75">
      <c r="A2199" s="27"/>
      <c r="B2199" s="27"/>
      <c r="C2199" s="27"/>
      <c r="D2199" s="27"/>
      <c r="E2199" s="27"/>
      <c r="F2199" s="27"/>
      <c r="G2199" s="27"/>
      <c r="H2199" s="27"/>
      <c r="I2199" s="27"/>
      <c r="J2199" s="27"/>
      <c r="K2199" s="27"/>
    </row>
    <row r="2200" spans="1:11" ht="12.75">
      <c r="A2200" s="27"/>
      <c r="B2200" s="27"/>
      <c r="C2200" s="27"/>
      <c r="D2200" s="27"/>
      <c r="E2200" s="27"/>
      <c r="F2200" s="27"/>
      <c r="G2200" s="27"/>
      <c r="H2200" s="27"/>
      <c r="I2200" s="27"/>
      <c r="J2200" s="27"/>
      <c r="K2200" s="27"/>
    </row>
    <row r="2201" spans="1:11" ht="12.75">
      <c r="A2201" s="27"/>
      <c r="B2201" s="27"/>
      <c r="C2201" s="27"/>
      <c r="D2201" s="27"/>
      <c r="E2201" s="27"/>
      <c r="F2201" s="27"/>
      <c r="G2201" s="27"/>
      <c r="H2201" s="27"/>
      <c r="I2201" s="27"/>
      <c r="J2201" s="27"/>
      <c r="K2201" s="27"/>
    </row>
    <row r="2202" spans="1:11" ht="12.75">
      <c r="A2202" s="27"/>
      <c r="B2202" s="27"/>
      <c r="C2202" s="27"/>
      <c r="D2202" s="27"/>
      <c r="E2202" s="27"/>
      <c r="F2202" s="27"/>
      <c r="G2202" s="27"/>
      <c r="H2202" s="27"/>
      <c r="I2202" s="27"/>
      <c r="J2202" s="27"/>
      <c r="K2202" s="27"/>
    </row>
    <row r="2203" spans="1:11" ht="12.75">
      <c r="A2203" s="27"/>
      <c r="B2203" s="27"/>
      <c r="C2203" s="27"/>
      <c r="D2203" s="27"/>
      <c r="E2203" s="27"/>
      <c r="F2203" s="27"/>
      <c r="G2203" s="27"/>
      <c r="H2203" s="27"/>
      <c r="I2203" s="27"/>
      <c r="J2203" s="27"/>
      <c r="K2203" s="27"/>
    </row>
    <row r="2204" spans="1:11" ht="12.75">
      <c r="A2204" s="27"/>
      <c r="B2204" s="27"/>
      <c r="C2204" s="27"/>
      <c r="D2204" s="27"/>
      <c r="E2204" s="27"/>
      <c r="F2204" s="27"/>
      <c r="G2204" s="27"/>
      <c r="H2204" s="27"/>
      <c r="I2204" s="27"/>
      <c r="J2204" s="27"/>
      <c r="K2204" s="27"/>
    </row>
    <row r="2205" spans="1:11" ht="12.75">
      <c r="A2205" s="27"/>
      <c r="B2205" s="27"/>
      <c r="C2205" s="27"/>
      <c r="D2205" s="27"/>
      <c r="E2205" s="27"/>
      <c r="F2205" s="27"/>
      <c r="G2205" s="27"/>
      <c r="H2205" s="27"/>
      <c r="I2205" s="27"/>
      <c r="J2205" s="27"/>
      <c r="K2205" s="27"/>
    </row>
    <row r="2206" spans="1:11" ht="12.75">
      <c r="A2206" s="27"/>
      <c r="B2206" s="27"/>
      <c r="C2206" s="27"/>
      <c r="D2206" s="27"/>
      <c r="E2206" s="27"/>
      <c r="F2206" s="27"/>
      <c r="G2206" s="27"/>
      <c r="H2206" s="27"/>
      <c r="I2206" s="27"/>
      <c r="J2206" s="27"/>
      <c r="K2206" s="27"/>
    </row>
    <row r="2207" spans="1:11" ht="12.75">
      <c r="A2207" s="27"/>
      <c r="B2207" s="27"/>
      <c r="C2207" s="27"/>
      <c r="D2207" s="27"/>
      <c r="E2207" s="27"/>
      <c r="F2207" s="27"/>
      <c r="G2207" s="27"/>
      <c r="H2207" s="27"/>
      <c r="I2207" s="27"/>
      <c r="J2207" s="27"/>
      <c r="K2207" s="27"/>
    </row>
    <row r="2208" spans="1:11" ht="12.75">
      <c r="A2208" s="27"/>
      <c r="B2208" s="27"/>
      <c r="C2208" s="27"/>
      <c r="D2208" s="27"/>
      <c r="E2208" s="27"/>
      <c r="F2208" s="27"/>
      <c r="G2208" s="27"/>
      <c r="H2208" s="27"/>
      <c r="I2208" s="27"/>
      <c r="J2208" s="27"/>
      <c r="K2208" s="27"/>
    </row>
    <row r="2209" spans="1:11" ht="12.75">
      <c r="A2209" s="27"/>
      <c r="B2209" s="27"/>
      <c r="C2209" s="27"/>
      <c r="D2209" s="27"/>
      <c r="E2209" s="27"/>
      <c r="F2209" s="27"/>
      <c r="G2209" s="27"/>
      <c r="H2209" s="27"/>
      <c r="I2209" s="27"/>
      <c r="J2209" s="27"/>
      <c r="K2209" s="27"/>
    </row>
    <row r="2210" spans="1:11" ht="12.75">
      <c r="A2210" s="27"/>
      <c r="B2210" s="27"/>
      <c r="C2210" s="27"/>
      <c r="D2210" s="27"/>
      <c r="E2210" s="27"/>
      <c r="F2210" s="27"/>
      <c r="G2210" s="27"/>
      <c r="H2210" s="27"/>
      <c r="I2210" s="27"/>
      <c r="J2210" s="27"/>
      <c r="K2210" s="27"/>
    </row>
    <row r="2211" spans="1:11" ht="12.75">
      <c r="A2211" s="27"/>
      <c r="B2211" s="27"/>
      <c r="C2211" s="27"/>
      <c r="D2211" s="27"/>
      <c r="E2211" s="27"/>
      <c r="F2211" s="27"/>
      <c r="G2211" s="27"/>
      <c r="H2211" s="27"/>
      <c r="I2211" s="27"/>
      <c r="J2211" s="27"/>
      <c r="K2211" s="27"/>
    </row>
    <row r="2212" spans="1:11" ht="12.75">
      <c r="A2212" s="27"/>
      <c r="B2212" s="27"/>
      <c r="C2212" s="27"/>
      <c r="D2212" s="27"/>
      <c r="E2212" s="27"/>
      <c r="F2212" s="27"/>
      <c r="G2212" s="27"/>
      <c r="H2212" s="27"/>
      <c r="I2212" s="27"/>
      <c r="J2212" s="27"/>
      <c r="K2212" s="27"/>
    </row>
    <row r="2213" spans="1:11" ht="12.75">
      <c r="A2213" s="27"/>
      <c r="B2213" s="27"/>
      <c r="C2213" s="27"/>
      <c r="D2213" s="27"/>
      <c r="E2213" s="27"/>
      <c r="F2213" s="27"/>
      <c r="G2213" s="27"/>
      <c r="H2213" s="27"/>
      <c r="I2213" s="27"/>
      <c r="J2213" s="27"/>
      <c r="K2213" s="27"/>
    </row>
    <row r="2214" spans="1:11" ht="12.75">
      <c r="A2214" s="27"/>
      <c r="B2214" s="27"/>
      <c r="C2214" s="27"/>
      <c r="D2214" s="27"/>
      <c r="E2214" s="27"/>
      <c r="F2214" s="27"/>
      <c r="G2214" s="27"/>
      <c r="H2214" s="27"/>
      <c r="I2214" s="27"/>
      <c r="J2214" s="27"/>
      <c r="K2214" s="27"/>
    </row>
    <row r="2215" spans="1:11" ht="12.75">
      <c r="A2215" s="27"/>
      <c r="B2215" s="27"/>
      <c r="C2215" s="27"/>
      <c r="D2215" s="27"/>
      <c r="E2215" s="27"/>
      <c r="F2215" s="27"/>
      <c r="G2215" s="27"/>
      <c r="H2215" s="27"/>
      <c r="I2215" s="27"/>
      <c r="J2215" s="27"/>
      <c r="K2215" s="27"/>
    </row>
    <row r="2216" spans="1:11" ht="12.75">
      <c r="A2216" s="27"/>
      <c r="B2216" s="27"/>
      <c r="C2216" s="27"/>
      <c r="D2216" s="27"/>
      <c r="E2216" s="27"/>
      <c r="F2216" s="27"/>
      <c r="G2216" s="27"/>
      <c r="H2216" s="27"/>
      <c r="I2216" s="27"/>
      <c r="J2216" s="27"/>
      <c r="K2216" s="27"/>
    </row>
    <row r="2217" spans="1:11" ht="12.75">
      <c r="A2217" s="27"/>
      <c r="B2217" s="27"/>
      <c r="C2217" s="27"/>
      <c r="D2217" s="27"/>
      <c r="E2217" s="27"/>
      <c r="F2217" s="27"/>
      <c r="G2217" s="27"/>
      <c r="H2217" s="27"/>
      <c r="I2217" s="27"/>
      <c r="J2217" s="27"/>
      <c r="K2217" s="27"/>
    </row>
    <row r="2218" spans="1:11" ht="12.75">
      <c r="A2218" s="27"/>
      <c r="B2218" s="27"/>
      <c r="C2218" s="27"/>
      <c r="D2218" s="27"/>
      <c r="E2218" s="27"/>
      <c r="F2218" s="27"/>
      <c r="G2218" s="27"/>
      <c r="H2218" s="27"/>
      <c r="I2218" s="27"/>
      <c r="J2218" s="27"/>
      <c r="K2218" s="27"/>
    </row>
    <row r="2219" spans="1:11" ht="12.75">
      <c r="A2219" s="27"/>
      <c r="B2219" s="27"/>
      <c r="C2219" s="27"/>
      <c r="D2219" s="27"/>
      <c r="E2219" s="27"/>
      <c r="F2219" s="27"/>
      <c r="G2219" s="27"/>
      <c r="H2219" s="27"/>
      <c r="I2219" s="27"/>
      <c r="J2219" s="27"/>
      <c r="K2219" s="27"/>
    </row>
    <row r="2220" spans="1:11" ht="12.75">
      <c r="A2220" s="27"/>
      <c r="B2220" s="27"/>
      <c r="C2220" s="27"/>
      <c r="D2220" s="27"/>
      <c r="E2220" s="27"/>
      <c r="F2220" s="27"/>
      <c r="G2220" s="27"/>
      <c r="H2220" s="27"/>
      <c r="I2220" s="27"/>
      <c r="J2220" s="27"/>
      <c r="K2220" s="27"/>
    </row>
    <row r="2221" spans="1:11" ht="12.75">
      <c r="A2221" s="27"/>
      <c r="B2221" s="27"/>
      <c r="C2221" s="27"/>
      <c r="D2221" s="27"/>
      <c r="E2221" s="27"/>
      <c r="F2221" s="27"/>
      <c r="G2221" s="27"/>
      <c r="H2221" s="27"/>
      <c r="I2221" s="27"/>
      <c r="J2221" s="27"/>
      <c r="K2221" s="27"/>
    </row>
    <row r="2222" spans="1:11" ht="12.75">
      <c r="A2222" s="27"/>
      <c r="B2222" s="27"/>
      <c r="C2222" s="27"/>
      <c r="D2222" s="27"/>
      <c r="E2222" s="27"/>
      <c r="F2222" s="27"/>
      <c r="G2222" s="27"/>
      <c r="H2222" s="27"/>
      <c r="I2222" s="27"/>
      <c r="J2222" s="27"/>
      <c r="K2222" s="27"/>
    </row>
    <row r="2223" spans="1:11" ht="12.75">
      <c r="A2223" s="27"/>
      <c r="B2223" s="27"/>
      <c r="C2223" s="27"/>
      <c r="D2223" s="27"/>
      <c r="E2223" s="27"/>
      <c r="F2223" s="27"/>
      <c r="G2223" s="27"/>
      <c r="H2223" s="27"/>
      <c r="I2223" s="27"/>
      <c r="J2223" s="27"/>
      <c r="K2223" s="27"/>
    </row>
    <row r="2224" spans="1:11" ht="12.75">
      <c r="A2224" s="27"/>
      <c r="B2224" s="27"/>
      <c r="C2224" s="27"/>
      <c r="D2224" s="27"/>
      <c r="E2224" s="27"/>
      <c r="F2224" s="27"/>
      <c r="G2224" s="27"/>
      <c r="H2224" s="27"/>
      <c r="I2224" s="27"/>
      <c r="J2224" s="27"/>
      <c r="K2224" s="27"/>
    </row>
    <row r="2225" spans="1:11" ht="12.75">
      <c r="A2225" s="27"/>
      <c r="B2225" s="27"/>
      <c r="C2225" s="27"/>
      <c r="D2225" s="27"/>
      <c r="E2225" s="27"/>
      <c r="F2225" s="27"/>
      <c r="G2225" s="27"/>
      <c r="H2225" s="27"/>
      <c r="I2225" s="27"/>
      <c r="J2225" s="27"/>
      <c r="K2225" s="27"/>
    </row>
    <row r="2226" spans="1:11" ht="12.75">
      <c r="A2226" s="27"/>
      <c r="B2226" s="27"/>
      <c r="C2226" s="27"/>
      <c r="D2226" s="27"/>
      <c r="E2226" s="27"/>
      <c r="F2226" s="27"/>
      <c r="G2226" s="27"/>
      <c r="H2226" s="27"/>
      <c r="I2226" s="27"/>
      <c r="J2226" s="27"/>
      <c r="K2226" s="27"/>
    </row>
    <row r="2227" spans="1:11" ht="12.75">
      <c r="A2227" s="27"/>
      <c r="B2227" s="27"/>
      <c r="C2227" s="27"/>
      <c r="D2227" s="27"/>
      <c r="E2227" s="27"/>
      <c r="F2227" s="27"/>
      <c r="G2227" s="27"/>
      <c r="H2227" s="27"/>
      <c r="I2227" s="27"/>
      <c r="J2227" s="27"/>
      <c r="K2227" s="27"/>
    </row>
    <row r="2228" spans="1:11" ht="12.75">
      <c r="A2228" s="27"/>
      <c r="B2228" s="27"/>
      <c r="C2228" s="27"/>
      <c r="D2228" s="27"/>
      <c r="E2228" s="27"/>
      <c r="F2228" s="27"/>
      <c r="G2228" s="27"/>
      <c r="H2228" s="27"/>
      <c r="I2228" s="27"/>
      <c r="J2228" s="27"/>
      <c r="K2228" s="27"/>
    </row>
    <row r="2229" spans="1:11" ht="12.75">
      <c r="A2229" s="27"/>
      <c r="B2229" s="27"/>
      <c r="C2229" s="27"/>
      <c r="D2229" s="27"/>
      <c r="E2229" s="27"/>
      <c r="F2229" s="27"/>
      <c r="G2229" s="27"/>
      <c r="H2229" s="27"/>
      <c r="I2229" s="27"/>
      <c r="J2229" s="27"/>
      <c r="K2229" s="27"/>
    </row>
    <row r="2230" spans="1:11" ht="12.75">
      <c r="A2230" s="27"/>
      <c r="B2230" s="27"/>
      <c r="C2230" s="27"/>
      <c r="D2230" s="27"/>
      <c r="E2230" s="27"/>
      <c r="F2230" s="27"/>
      <c r="G2230" s="27"/>
      <c r="H2230" s="27"/>
      <c r="I2230" s="27"/>
      <c r="J2230" s="27"/>
      <c r="K2230" s="27"/>
    </row>
    <row r="2231" spans="1:11" ht="12.75">
      <c r="A2231" s="27"/>
      <c r="B2231" s="27"/>
      <c r="C2231" s="27"/>
      <c r="D2231" s="27"/>
      <c r="E2231" s="27"/>
      <c r="F2231" s="27"/>
      <c r="G2231" s="27"/>
      <c r="H2231" s="27"/>
      <c r="I2231" s="27"/>
      <c r="J2231" s="27"/>
      <c r="K2231" s="27"/>
    </row>
    <row r="2232" spans="1:11" ht="12.75">
      <c r="A2232" s="27"/>
      <c r="B2232" s="27"/>
      <c r="C2232" s="27"/>
      <c r="D2232" s="27"/>
      <c r="E2232" s="27"/>
      <c r="F2232" s="27"/>
      <c r="G2232" s="27"/>
      <c r="H2232" s="27"/>
      <c r="I2232" s="27"/>
      <c r="J2232" s="27"/>
      <c r="K2232" s="27"/>
    </row>
    <row r="2233" spans="1:11" ht="12.75">
      <c r="A2233" s="27"/>
      <c r="B2233" s="27"/>
      <c r="C2233" s="27"/>
      <c r="D2233" s="27"/>
      <c r="E2233" s="27"/>
      <c r="F2233" s="27"/>
      <c r="G2233" s="27"/>
      <c r="H2233" s="27"/>
      <c r="I2233" s="27"/>
      <c r="J2233" s="27"/>
      <c r="K2233" s="27"/>
    </row>
    <row r="2234" spans="1:11" ht="12.75">
      <c r="A2234" s="27"/>
      <c r="B2234" s="27"/>
      <c r="C2234" s="27"/>
      <c r="D2234" s="27"/>
      <c r="E2234" s="27"/>
      <c r="F2234" s="27"/>
      <c r="G2234" s="27"/>
      <c r="H2234" s="27"/>
      <c r="I2234" s="27"/>
      <c r="J2234" s="27"/>
      <c r="K2234" s="27"/>
    </row>
    <row r="2235" spans="1:11" ht="12.75">
      <c r="A2235" s="27"/>
      <c r="B2235" s="27"/>
      <c r="C2235" s="27"/>
      <c r="D2235" s="27"/>
      <c r="E2235" s="27"/>
      <c r="F2235" s="27"/>
      <c r="G2235" s="27"/>
      <c r="H2235" s="27"/>
      <c r="I2235" s="27"/>
      <c r="J2235" s="27"/>
      <c r="K2235" s="27"/>
    </row>
    <row r="2236" spans="1:11" ht="12.75">
      <c r="A2236" s="27"/>
      <c r="B2236" s="27"/>
      <c r="C2236" s="27"/>
      <c r="D2236" s="27"/>
      <c r="E2236" s="27"/>
      <c r="F2236" s="27"/>
      <c r="G2236" s="27"/>
      <c r="H2236" s="27"/>
      <c r="I2236" s="27"/>
      <c r="J2236" s="27"/>
      <c r="K2236" s="27"/>
    </row>
    <row r="2237" spans="1:11" ht="12.75">
      <c r="A2237" s="27"/>
      <c r="B2237" s="27"/>
      <c r="C2237" s="27"/>
      <c r="D2237" s="27"/>
      <c r="E2237" s="27"/>
      <c r="F2237" s="27"/>
      <c r="G2237" s="27"/>
      <c r="H2237" s="27"/>
      <c r="I2237" s="27"/>
      <c r="J2237" s="27"/>
      <c r="K2237" s="27"/>
    </row>
    <row r="2238" spans="1:11" ht="12.75">
      <c r="A2238" s="27"/>
      <c r="B2238" s="27"/>
      <c r="C2238" s="27"/>
      <c r="D2238" s="27"/>
      <c r="E2238" s="27"/>
      <c r="F2238" s="27"/>
      <c r="G2238" s="27"/>
      <c r="H2238" s="27"/>
      <c r="I2238" s="27"/>
      <c r="J2238" s="27"/>
      <c r="K2238" s="27"/>
    </row>
    <row r="2239" spans="1:11" ht="12.75">
      <c r="A2239" s="27"/>
      <c r="B2239" s="27"/>
      <c r="C2239" s="27"/>
      <c r="D2239" s="27"/>
      <c r="E2239" s="27"/>
      <c r="F2239" s="27"/>
      <c r="G2239" s="27"/>
      <c r="H2239" s="27"/>
      <c r="I2239" s="27"/>
      <c r="J2239" s="27"/>
      <c r="K2239" s="27"/>
    </row>
    <row r="2240" spans="1:11" ht="12.75">
      <c r="A2240" s="27"/>
      <c r="B2240" s="27"/>
      <c r="C2240" s="27"/>
      <c r="D2240" s="27"/>
      <c r="E2240" s="27"/>
      <c r="F2240" s="27"/>
      <c r="G2240" s="27"/>
      <c r="H2240" s="27"/>
      <c r="I2240" s="27"/>
      <c r="J2240" s="27"/>
      <c r="K2240" s="27"/>
    </row>
    <row r="2241" spans="1:11" ht="12.75">
      <c r="A2241" s="27"/>
      <c r="B2241" s="27"/>
      <c r="C2241" s="27"/>
      <c r="D2241" s="27"/>
      <c r="E2241" s="27"/>
      <c r="F2241" s="27"/>
      <c r="G2241" s="27"/>
      <c r="H2241" s="27"/>
      <c r="I2241" s="27"/>
      <c r="J2241" s="27"/>
      <c r="K2241" s="27"/>
    </row>
    <row r="2242" spans="1:11" ht="12.75">
      <c r="A2242" s="27"/>
      <c r="B2242" s="27"/>
      <c r="C2242" s="27"/>
      <c r="D2242" s="27"/>
      <c r="E2242" s="27"/>
      <c r="F2242" s="27"/>
      <c r="G2242" s="27"/>
      <c r="H2242" s="27"/>
      <c r="I2242" s="27"/>
      <c r="J2242" s="27"/>
      <c r="K2242" s="27"/>
    </row>
    <row r="2243" spans="1:11" ht="12.75">
      <c r="A2243" s="27"/>
      <c r="B2243" s="27"/>
      <c r="C2243" s="27"/>
      <c r="D2243" s="27"/>
      <c r="E2243" s="27"/>
      <c r="F2243" s="27"/>
      <c r="G2243" s="27"/>
      <c r="H2243" s="27"/>
      <c r="I2243" s="27"/>
      <c r="J2243" s="27"/>
      <c r="K2243" s="27"/>
    </row>
    <row r="2244" spans="1:11" ht="12.75">
      <c r="A2244" s="27"/>
      <c r="B2244" s="27"/>
      <c r="C2244" s="27"/>
      <c r="D2244" s="27"/>
      <c r="E2244" s="27"/>
      <c r="F2244" s="27"/>
      <c r="G2244" s="27"/>
      <c r="H2244" s="27"/>
      <c r="I2244" s="27"/>
      <c r="J2244" s="27"/>
      <c r="K2244" s="27"/>
    </row>
    <row r="2245" spans="1:11" ht="12.75">
      <c r="A2245" s="27"/>
      <c r="B2245" s="27"/>
      <c r="C2245" s="27"/>
      <c r="D2245" s="27"/>
      <c r="E2245" s="27"/>
      <c r="F2245" s="27"/>
      <c r="G2245" s="27"/>
      <c r="H2245" s="27"/>
      <c r="I2245" s="27"/>
      <c r="J2245" s="27"/>
      <c r="K2245" s="27"/>
    </row>
    <row r="2246" spans="1:11" ht="12.75">
      <c r="A2246" s="27"/>
      <c r="B2246" s="27"/>
      <c r="C2246" s="27"/>
      <c r="D2246" s="27"/>
      <c r="E2246" s="27"/>
      <c r="F2246" s="27"/>
      <c r="G2246" s="27"/>
      <c r="H2246" s="27"/>
      <c r="I2246" s="27"/>
      <c r="J2246" s="27"/>
      <c r="K2246" s="27"/>
    </row>
    <row r="2247" spans="1:11" ht="12.75">
      <c r="A2247" s="27"/>
      <c r="B2247" s="27"/>
      <c r="C2247" s="27"/>
      <c r="D2247" s="27"/>
      <c r="E2247" s="27"/>
      <c r="F2247" s="27"/>
      <c r="G2247" s="27"/>
      <c r="H2247" s="27"/>
      <c r="I2247" s="27"/>
      <c r="J2247" s="27"/>
      <c r="K2247" s="27"/>
    </row>
    <row r="2248" spans="1:11" ht="12.75">
      <c r="A2248" s="27"/>
      <c r="B2248" s="27"/>
      <c r="C2248" s="27"/>
      <c r="D2248" s="27"/>
      <c r="E2248" s="27"/>
      <c r="F2248" s="27"/>
      <c r="G2248" s="27"/>
      <c r="H2248" s="27"/>
      <c r="I2248" s="27"/>
      <c r="J2248" s="27"/>
      <c r="K2248" s="27"/>
    </row>
    <row r="2249" spans="1:11" ht="12.75">
      <c r="A2249" s="27"/>
      <c r="B2249" s="27"/>
      <c r="C2249" s="27"/>
      <c r="D2249" s="27"/>
      <c r="E2249" s="27"/>
      <c r="F2249" s="27"/>
      <c r="G2249" s="27"/>
      <c r="H2249" s="27"/>
      <c r="I2249" s="27"/>
      <c r="J2249" s="27"/>
      <c r="K2249" s="27"/>
    </row>
    <row r="2250" spans="1:11" ht="12.75">
      <c r="A2250" s="27"/>
      <c r="B2250" s="27"/>
      <c r="C2250" s="27"/>
      <c r="D2250" s="27"/>
      <c r="E2250" s="27"/>
      <c r="F2250" s="27"/>
      <c r="G2250" s="27"/>
      <c r="H2250" s="27"/>
      <c r="I2250" s="27"/>
      <c r="J2250" s="27"/>
      <c r="K2250" s="27"/>
    </row>
    <row r="2251" spans="1:11" ht="12.75">
      <c r="A2251" s="27"/>
      <c r="B2251" s="27"/>
      <c r="C2251" s="27"/>
      <c r="D2251" s="27"/>
      <c r="E2251" s="27"/>
      <c r="F2251" s="27"/>
      <c r="G2251" s="27"/>
      <c r="H2251" s="27"/>
      <c r="I2251" s="27"/>
      <c r="J2251" s="27"/>
      <c r="K2251" s="27"/>
    </row>
    <row r="2252" spans="1:11" ht="12.75">
      <c r="A2252" s="27"/>
      <c r="B2252" s="27"/>
      <c r="C2252" s="27"/>
      <c r="D2252" s="27"/>
      <c r="E2252" s="27"/>
      <c r="F2252" s="27"/>
      <c r="G2252" s="27"/>
      <c r="H2252" s="27"/>
      <c r="I2252" s="27"/>
      <c r="J2252" s="27"/>
      <c r="K2252" s="27"/>
    </row>
    <row r="2253" spans="1:11" ht="12.75">
      <c r="A2253" s="27"/>
      <c r="B2253" s="27"/>
      <c r="C2253" s="27"/>
      <c r="D2253" s="27"/>
      <c r="E2253" s="27"/>
      <c r="F2253" s="27"/>
      <c r="G2253" s="27"/>
      <c r="H2253" s="27"/>
      <c r="I2253" s="27"/>
      <c r="J2253" s="27"/>
      <c r="K2253" s="27"/>
    </row>
    <row r="2254" spans="1:11" ht="12.75">
      <c r="A2254" s="27"/>
      <c r="B2254" s="27"/>
      <c r="C2254" s="27"/>
      <c r="D2254" s="27"/>
      <c r="E2254" s="27"/>
      <c r="F2254" s="27"/>
      <c r="G2254" s="27"/>
      <c r="H2254" s="27"/>
      <c r="I2254" s="27"/>
      <c r="J2254" s="27"/>
      <c r="K2254" s="27"/>
    </row>
    <row r="2255" spans="1:11" ht="12.75">
      <c r="A2255" s="27"/>
      <c r="B2255" s="27"/>
      <c r="C2255" s="27"/>
      <c r="D2255" s="27"/>
      <c r="E2255" s="27"/>
      <c r="F2255" s="27"/>
      <c r="G2255" s="27"/>
      <c r="H2255" s="27"/>
      <c r="I2255" s="27"/>
      <c r="J2255" s="27"/>
      <c r="K2255" s="27"/>
    </row>
    <row r="2256" spans="1:11" ht="12.75">
      <c r="A2256" s="27"/>
      <c r="B2256" s="27"/>
      <c r="C2256" s="27"/>
      <c r="D2256" s="27"/>
      <c r="E2256" s="27"/>
      <c r="F2256" s="27"/>
      <c r="G2256" s="27"/>
      <c r="H2256" s="27"/>
      <c r="I2256" s="27"/>
      <c r="J2256" s="27"/>
      <c r="K2256" s="27"/>
    </row>
    <row r="2257" spans="1:11" ht="12.75">
      <c r="A2257" s="27"/>
      <c r="B2257" s="27"/>
      <c r="C2257" s="27"/>
      <c r="D2257" s="27"/>
      <c r="E2257" s="27"/>
      <c r="F2257" s="27"/>
      <c r="G2257" s="27"/>
      <c r="H2257" s="27"/>
      <c r="I2257" s="27"/>
      <c r="J2257" s="27"/>
      <c r="K2257" s="27"/>
    </row>
    <row r="2258" spans="1:11" ht="12.75">
      <c r="A2258" s="27"/>
      <c r="B2258" s="27"/>
      <c r="C2258" s="27"/>
      <c r="D2258" s="27"/>
      <c r="E2258" s="27"/>
      <c r="F2258" s="27"/>
      <c r="G2258" s="27"/>
      <c r="H2258" s="27"/>
      <c r="I2258" s="27"/>
      <c r="J2258" s="27"/>
      <c r="K2258" s="27"/>
    </row>
    <row r="2259" spans="1:11" ht="12.75">
      <c r="A2259" s="27"/>
      <c r="B2259" s="27"/>
      <c r="C2259" s="27"/>
      <c r="D2259" s="27"/>
      <c r="E2259" s="27"/>
      <c r="F2259" s="27"/>
      <c r="G2259" s="27"/>
      <c r="H2259" s="27"/>
      <c r="I2259" s="27"/>
      <c r="J2259" s="27"/>
      <c r="K2259" s="27"/>
    </row>
    <row r="2260" spans="1:11" ht="12.75">
      <c r="A2260" s="27"/>
      <c r="B2260" s="27"/>
      <c r="C2260" s="27"/>
      <c r="D2260" s="27"/>
      <c r="E2260" s="27"/>
      <c r="F2260" s="27"/>
      <c r="G2260" s="27"/>
      <c r="H2260" s="27"/>
      <c r="I2260" s="27"/>
      <c r="J2260" s="27"/>
      <c r="K2260" s="27"/>
    </row>
    <row r="2261" spans="1:11" ht="12.75">
      <c r="A2261" s="27"/>
      <c r="B2261" s="27"/>
      <c r="C2261" s="27"/>
      <c r="D2261" s="27"/>
      <c r="E2261" s="27"/>
      <c r="F2261" s="27"/>
      <c r="G2261" s="27"/>
      <c r="H2261" s="27"/>
      <c r="I2261" s="27"/>
      <c r="J2261" s="27"/>
      <c r="K2261" s="27"/>
    </row>
    <row r="2262" spans="1:11" ht="12.75">
      <c r="A2262" s="27"/>
      <c r="B2262" s="27"/>
      <c r="C2262" s="27"/>
      <c r="D2262" s="27"/>
      <c r="E2262" s="27"/>
      <c r="F2262" s="27"/>
      <c r="G2262" s="27"/>
      <c r="H2262" s="27"/>
      <c r="I2262" s="27"/>
      <c r="J2262" s="27"/>
      <c r="K2262" s="27"/>
    </row>
    <row r="2263" spans="1:11" ht="12.75">
      <c r="A2263" s="27"/>
      <c r="B2263" s="27"/>
      <c r="C2263" s="27"/>
      <c r="D2263" s="27"/>
      <c r="E2263" s="27"/>
      <c r="F2263" s="27"/>
      <c r="G2263" s="27"/>
      <c r="H2263" s="27"/>
      <c r="I2263" s="27"/>
      <c r="J2263" s="27"/>
      <c r="K2263" s="27"/>
    </row>
    <row r="2264" spans="1:11" ht="12.75">
      <c r="A2264" s="27"/>
      <c r="B2264" s="27"/>
      <c r="C2264" s="27"/>
      <c r="D2264" s="27"/>
      <c r="E2264" s="27"/>
      <c r="F2264" s="27"/>
      <c r="G2264" s="27"/>
      <c r="H2264" s="27"/>
      <c r="I2264" s="27"/>
      <c r="J2264" s="27"/>
      <c r="K2264" s="27"/>
    </row>
    <row r="2265" spans="1:11" ht="12.75">
      <c r="A2265" s="27"/>
      <c r="B2265" s="27"/>
      <c r="C2265" s="27"/>
      <c r="D2265" s="27"/>
      <c r="E2265" s="27"/>
      <c r="F2265" s="27"/>
      <c r="G2265" s="27"/>
      <c r="H2265" s="27"/>
      <c r="I2265" s="27"/>
      <c r="J2265" s="27"/>
      <c r="K2265" s="27"/>
    </row>
    <row r="2266" spans="1:11" ht="12.75">
      <c r="A2266" s="27"/>
      <c r="B2266" s="27"/>
      <c r="C2266" s="27"/>
      <c r="D2266" s="27"/>
      <c r="E2266" s="27"/>
      <c r="F2266" s="27"/>
      <c r="G2266" s="27"/>
      <c r="H2266" s="27"/>
      <c r="I2266" s="27"/>
      <c r="J2266" s="27"/>
      <c r="K2266" s="27"/>
    </row>
    <row r="2267" spans="1:11" ht="12.75">
      <c r="A2267" s="27"/>
      <c r="B2267" s="27"/>
      <c r="C2267" s="27"/>
      <c r="D2267" s="27"/>
      <c r="E2267" s="27"/>
      <c r="F2267" s="27"/>
      <c r="G2267" s="27"/>
      <c r="H2267" s="27"/>
      <c r="I2267" s="27"/>
      <c r="J2267" s="27"/>
      <c r="K2267" s="27"/>
    </row>
    <row r="2268" spans="1:11" ht="12.75">
      <c r="A2268" s="27"/>
      <c r="B2268" s="27"/>
      <c r="C2268" s="27"/>
      <c r="D2268" s="27"/>
      <c r="E2268" s="27"/>
      <c r="F2268" s="27"/>
      <c r="G2268" s="27"/>
      <c r="H2268" s="27"/>
      <c r="I2268" s="27"/>
      <c r="J2268" s="27"/>
      <c r="K2268" s="27"/>
    </row>
    <row r="2269" spans="1:11" ht="12.75">
      <c r="A2269" s="27"/>
      <c r="B2269" s="27"/>
      <c r="C2269" s="27"/>
      <c r="D2269" s="27"/>
      <c r="E2269" s="27"/>
      <c r="F2269" s="27"/>
      <c r="G2269" s="27"/>
      <c r="H2269" s="27"/>
      <c r="I2269" s="27"/>
      <c r="J2269" s="27"/>
      <c r="K2269" s="27"/>
    </row>
    <row r="2270" spans="1:11" ht="12.75">
      <c r="A2270" s="27"/>
      <c r="B2270" s="27"/>
      <c r="C2270" s="27"/>
      <c r="D2270" s="27"/>
      <c r="E2270" s="27"/>
      <c r="F2270" s="27"/>
      <c r="G2270" s="27"/>
      <c r="H2270" s="27"/>
      <c r="I2270" s="27"/>
      <c r="J2270" s="27"/>
      <c r="K2270" s="27"/>
    </row>
    <row r="2271" spans="1:11" ht="12.75">
      <c r="A2271" s="27"/>
      <c r="B2271" s="27"/>
      <c r="C2271" s="27"/>
      <c r="D2271" s="27"/>
      <c r="E2271" s="27"/>
      <c r="F2271" s="27"/>
      <c r="G2271" s="27"/>
      <c r="H2271" s="27"/>
      <c r="I2271" s="27"/>
      <c r="J2271" s="27"/>
      <c r="K2271" s="27"/>
    </row>
    <row r="2272" spans="1:11" ht="12.75">
      <c r="A2272" s="27"/>
      <c r="B2272" s="27"/>
      <c r="C2272" s="27"/>
      <c r="D2272" s="27"/>
      <c r="E2272" s="27"/>
      <c r="F2272" s="27"/>
      <c r="G2272" s="27"/>
      <c r="H2272" s="27"/>
      <c r="I2272" s="27"/>
      <c r="J2272" s="27"/>
      <c r="K2272" s="27"/>
    </row>
    <row r="2273" spans="1:11" ht="12.75">
      <c r="A2273" s="27"/>
      <c r="B2273" s="27"/>
      <c r="C2273" s="27"/>
      <c r="D2273" s="27"/>
      <c r="E2273" s="27"/>
      <c r="F2273" s="27"/>
      <c r="G2273" s="27"/>
      <c r="H2273" s="27"/>
      <c r="I2273" s="27"/>
      <c r="J2273" s="27"/>
      <c r="K2273" s="27"/>
    </row>
    <row r="2274" spans="1:11" ht="12.75">
      <c r="A2274" s="27"/>
      <c r="B2274" s="27"/>
      <c r="C2274" s="27"/>
      <c r="D2274" s="27"/>
      <c r="E2274" s="27"/>
      <c r="F2274" s="27"/>
      <c r="G2274" s="27"/>
      <c r="H2274" s="27"/>
      <c r="I2274" s="27"/>
      <c r="J2274" s="27"/>
      <c r="K2274" s="27"/>
    </row>
    <row r="2275" spans="1:11" ht="12.75">
      <c r="A2275" s="27"/>
      <c r="B2275" s="27"/>
      <c r="C2275" s="27"/>
      <c r="D2275" s="27"/>
      <c r="E2275" s="27"/>
      <c r="F2275" s="27"/>
      <c r="G2275" s="27"/>
      <c r="H2275" s="27"/>
      <c r="I2275" s="27"/>
      <c r="J2275" s="27"/>
      <c r="K2275" s="27"/>
    </row>
    <row r="2276" spans="1:11" ht="12.75">
      <c r="A2276" s="27"/>
      <c r="B2276" s="27"/>
      <c r="C2276" s="27"/>
      <c r="D2276" s="27"/>
      <c r="E2276" s="27"/>
      <c r="F2276" s="27"/>
      <c r="G2276" s="27"/>
      <c r="H2276" s="27"/>
      <c r="I2276" s="27"/>
      <c r="J2276" s="27"/>
      <c r="K2276" s="27"/>
    </row>
    <row r="2277" spans="1:11" ht="12.75">
      <c r="A2277" s="27"/>
      <c r="B2277" s="27"/>
      <c r="C2277" s="27"/>
      <c r="D2277" s="27"/>
      <c r="E2277" s="27"/>
      <c r="F2277" s="27"/>
      <c r="G2277" s="27"/>
      <c r="H2277" s="27"/>
      <c r="I2277" s="27"/>
      <c r="J2277" s="27"/>
      <c r="K2277" s="27"/>
    </row>
    <row r="2278" spans="1:11" ht="12.75">
      <c r="A2278" s="27"/>
      <c r="B2278" s="27"/>
      <c r="C2278" s="27"/>
      <c r="D2278" s="27"/>
      <c r="E2278" s="27"/>
      <c r="F2278" s="27"/>
      <c r="G2278" s="27"/>
      <c r="H2278" s="27"/>
      <c r="I2278" s="27"/>
      <c r="J2278" s="27"/>
      <c r="K2278" s="27"/>
    </row>
    <row r="2279" spans="1:11" ht="12.75">
      <c r="A2279" s="27"/>
      <c r="B2279" s="27"/>
      <c r="C2279" s="27"/>
      <c r="D2279" s="27"/>
      <c r="E2279" s="27"/>
      <c r="F2279" s="27"/>
      <c r="G2279" s="27"/>
      <c r="H2279" s="27"/>
      <c r="I2279" s="27"/>
      <c r="J2279" s="27"/>
      <c r="K2279" s="27"/>
    </row>
    <row r="2280" spans="1:11" ht="12.75">
      <c r="A2280" s="27"/>
      <c r="B2280" s="27"/>
      <c r="C2280" s="27"/>
      <c r="D2280" s="27"/>
      <c r="E2280" s="27"/>
      <c r="F2280" s="27"/>
      <c r="G2280" s="27"/>
      <c r="H2280" s="27"/>
      <c r="I2280" s="27"/>
      <c r="J2280" s="27"/>
      <c r="K2280" s="27"/>
    </row>
    <row r="2281" spans="1:11" ht="12.75">
      <c r="A2281" s="27"/>
      <c r="B2281" s="27"/>
      <c r="C2281" s="27"/>
      <c r="D2281" s="27"/>
      <c r="E2281" s="27"/>
      <c r="F2281" s="27"/>
      <c r="G2281" s="27"/>
      <c r="H2281" s="27"/>
      <c r="I2281" s="27"/>
      <c r="J2281" s="27"/>
      <c r="K2281" s="27"/>
    </row>
    <row r="2282" spans="1:11" ht="12.75">
      <c r="A2282" s="27"/>
      <c r="B2282" s="27"/>
      <c r="C2282" s="27"/>
      <c r="D2282" s="27"/>
      <c r="E2282" s="27"/>
      <c r="F2282" s="27"/>
      <c r="G2282" s="27"/>
      <c r="H2282" s="27"/>
      <c r="I2282" s="27"/>
      <c r="J2282" s="27"/>
      <c r="K2282" s="27"/>
    </row>
    <row r="2283" spans="1:11" ht="12.75">
      <c r="A2283" s="27"/>
      <c r="B2283" s="27"/>
      <c r="C2283" s="27"/>
      <c r="D2283" s="27"/>
      <c r="E2283" s="27"/>
      <c r="F2283" s="27"/>
      <c r="G2283" s="27"/>
      <c r="H2283" s="27"/>
      <c r="I2283" s="27"/>
      <c r="J2283" s="27"/>
      <c r="K2283" s="27"/>
    </row>
    <row r="2284" spans="1:11" ht="12.75">
      <c r="A2284" s="27"/>
      <c r="B2284" s="27"/>
      <c r="C2284" s="27"/>
      <c r="D2284" s="27"/>
      <c r="E2284" s="27"/>
      <c r="F2284" s="27"/>
      <c r="G2284" s="27"/>
      <c r="H2284" s="27"/>
      <c r="I2284" s="27"/>
      <c r="J2284" s="27"/>
      <c r="K2284" s="27"/>
    </row>
    <row r="2285" spans="1:11" ht="12.75">
      <c r="A2285" s="27"/>
      <c r="B2285" s="27"/>
      <c r="C2285" s="27"/>
      <c r="D2285" s="27"/>
      <c r="E2285" s="27"/>
      <c r="F2285" s="27"/>
      <c r="G2285" s="27"/>
      <c r="H2285" s="27"/>
      <c r="I2285" s="27"/>
      <c r="J2285" s="27"/>
      <c r="K2285" s="27"/>
    </row>
    <row r="2286" spans="1:11" ht="12.75">
      <c r="A2286" s="27"/>
      <c r="B2286" s="27"/>
      <c r="C2286" s="27"/>
      <c r="D2286" s="27"/>
      <c r="E2286" s="27"/>
      <c r="F2286" s="27"/>
      <c r="G2286" s="27"/>
      <c r="H2286" s="27"/>
      <c r="I2286" s="27"/>
      <c r="J2286" s="27"/>
      <c r="K2286" s="27"/>
    </row>
    <row r="2287" spans="1:11" ht="12.75">
      <c r="A2287" s="27"/>
      <c r="B2287" s="27"/>
      <c r="C2287" s="27"/>
      <c r="D2287" s="27"/>
      <c r="E2287" s="27"/>
      <c r="F2287" s="27"/>
      <c r="G2287" s="27"/>
      <c r="H2287" s="27"/>
      <c r="I2287" s="27"/>
      <c r="J2287" s="27"/>
      <c r="K2287" s="27"/>
    </row>
    <row r="2288" spans="1:11" ht="12.75">
      <c r="A2288" s="27"/>
      <c r="B2288" s="27"/>
      <c r="C2288" s="27"/>
      <c r="D2288" s="27"/>
      <c r="E2288" s="27"/>
      <c r="F2288" s="27"/>
      <c r="G2288" s="27"/>
      <c r="H2288" s="27"/>
      <c r="I2288" s="27"/>
      <c r="J2288" s="27"/>
      <c r="K2288" s="27"/>
    </row>
    <row r="2289" spans="1:11" ht="12.75">
      <c r="A2289" s="27"/>
      <c r="B2289" s="27"/>
      <c r="C2289" s="27"/>
      <c r="D2289" s="27"/>
      <c r="E2289" s="27"/>
      <c r="F2289" s="27"/>
      <c r="G2289" s="27"/>
      <c r="H2289" s="27"/>
      <c r="I2289" s="27"/>
      <c r="J2289" s="27"/>
      <c r="K2289" s="27"/>
    </row>
    <row r="2290" spans="1:11" ht="12.75">
      <c r="A2290" s="27"/>
      <c r="B2290" s="27"/>
      <c r="C2290" s="27"/>
      <c r="D2290" s="27"/>
      <c r="E2290" s="27"/>
      <c r="F2290" s="27"/>
      <c r="G2290" s="27"/>
      <c r="H2290" s="27"/>
      <c r="I2290" s="27"/>
      <c r="J2290" s="27"/>
      <c r="K2290" s="27"/>
    </row>
    <row r="2291" spans="1:11" ht="12.75">
      <c r="A2291" s="27"/>
      <c r="B2291" s="27"/>
      <c r="C2291" s="27"/>
      <c r="D2291" s="27"/>
      <c r="E2291" s="27"/>
      <c r="F2291" s="27"/>
      <c r="G2291" s="27"/>
      <c r="H2291" s="27"/>
      <c r="I2291" s="27"/>
      <c r="J2291" s="27"/>
      <c r="K2291" s="27"/>
    </row>
    <row r="2292" spans="1:11" ht="12.75">
      <c r="A2292" s="27"/>
      <c r="B2292" s="27"/>
      <c r="C2292" s="27"/>
      <c r="D2292" s="27"/>
      <c r="E2292" s="27"/>
      <c r="F2292" s="27"/>
      <c r="G2292" s="27"/>
      <c r="H2292" s="27"/>
      <c r="I2292" s="27"/>
      <c r="J2292" s="27"/>
      <c r="K2292" s="27"/>
    </row>
    <row r="2293" spans="1:11" ht="12.75">
      <c r="A2293" s="27"/>
      <c r="B2293" s="27"/>
      <c r="C2293" s="27"/>
      <c r="D2293" s="27"/>
      <c r="E2293" s="27"/>
      <c r="F2293" s="27"/>
      <c r="G2293" s="27"/>
      <c r="H2293" s="27"/>
      <c r="I2293" s="27"/>
      <c r="J2293" s="27"/>
      <c r="K2293" s="27"/>
    </row>
    <row r="2294" spans="1:11" ht="12.75">
      <c r="A2294" s="27"/>
      <c r="B2294" s="27"/>
      <c r="C2294" s="27"/>
      <c r="D2294" s="27"/>
      <c r="E2294" s="27"/>
      <c r="F2294" s="27"/>
      <c r="G2294" s="27"/>
      <c r="H2294" s="27"/>
      <c r="I2294" s="27"/>
      <c r="J2294" s="27"/>
      <c r="K2294" s="27"/>
    </row>
    <row r="2295" spans="1:11" ht="12.75">
      <c r="A2295" s="27"/>
      <c r="B2295" s="27"/>
      <c r="C2295" s="27"/>
      <c r="D2295" s="27"/>
      <c r="E2295" s="27"/>
      <c r="F2295" s="27"/>
      <c r="G2295" s="27"/>
      <c r="H2295" s="27"/>
      <c r="I2295" s="27"/>
      <c r="J2295" s="27"/>
      <c r="K2295" s="27"/>
    </row>
    <row r="2296" spans="1:11" ht="12.75">
      <c r="A2296" s="27"/>
      <c r="B2296" s="27"/>
      <c r="C2296" s="27"/>
      <c r="D2296" s="27"/>
      <c r="E2296" s="27"/>
      <c r="F2296" s="27"/>
      <c r="G2296" s="27"/>
      <c r="H2296" s="27"/>
      <c r="I2296" s="27"/>
      <c r="J2296" s="27"/>
      <c r="K2296" s="27"/>
    </row>
    <row r="2297" spans="1:11" ht="12.75">
      <c r="A2297" s="27"/>
      <c r="B2297" s="27"/>
      <c r="C2297" s="27"/>
      <c r="D2297" s="27"/>
      <c r="E2297" s="27"/>
      <c r="F2297" s="27"/>
      <c r="G2297" s="27"/>
      <c r="H2297" s="27"/>
      <c r="I2297" s="27"/>
      <c r="J2297" s="27"/>
      <c r="K2297" s="27"/>
    </row>
    <row r="2298" spans="1:11" ht="12.75">
      <c r="A2298" s="27"/>
      <c r="B2298" s="27"/>
      <c r="C2298" s="27"/>
      <c r="D2298" s="27"/>
      <c r="E2298" s="27"/>
      <c r="F2298" s="27"/>
      <c r="G2298" s="27"/>
      <c r="H2298" s="27"/>
      <c r="I2298" s="27"/>
      <c r="J2298" s="27"/>
      <c r="K2298" s="27"/>
    </row>
    <row r="2299" spans="1:11" ht="12.75">
      <c r="A2299" s="27"/>
      <c r="B2299" s="27"/>
      <c r="C2299" s="27"/>
      <c r="D2299" s="27"/>
      <c r="E2299" s="27"/>
      <c r="F2299" s="27"/>
      <c r="G2299" s="27"/>
      <c r="H2299" s="27"/>
      <c r="I2299" s="27"/>
      <c r="J2299" s="27"/>
      <c r="K2299" s="27"/>
    </row>
    <row r="2300" spans="1:11" ht="12.75">
      <c r="A2300" s="27"/>
      <c r="B2300" s="27"/>
      <c r="C2300" s="27"/>
      <c r="D2300" s="27"/>
      <c r="E2300" s="27"/>
      <c r="F2300" s="27"/>
      <c r="G2300" s="27"/>
      <c r="H2300" s="27"/>
      <c r="I2300" s="27"/>
      <c r="J2300" s="27"/>
      <c r="K2300" s="27"/>
    </row>
    <row r="2301" spans="1:11" ht="12.75">
      <c r="A2301" s="27"/>
      <c r="B2301" s="27"/>
      <c r="C2301" s="27"/>
      <c r="D2301" s="27"/>
      <c r="E2301" s="27"/>
      <c r="F2301" s="27"/>
      <c r="G2301" s="27"/>
      <c r="H2301" s="27"/>
      <c r="I2301" s="27"/>
      <c r="J2301" s="27"/>
      <c r="K2301" s="27"/>
    </row>
    <row r="2302" spans="1:11" ht="12.75">
      <c r="A2302" s="27"/>
      <c r="B2302" s="27"/>
      <c r="C2302" s="27"/>
      <c r="D2302" s="27"/>
      <c r="E2302" s="27"/>
      <c r="F2302" s="27"/>
      <c r="G2302" s="27"/>
      <c r="H2302" s="27"/>
      <c r="I2302" s="27"/>
      <c r="J2302" s="27"/>
      <c r="K2302" s="27"/>
    </row>
    <row r="2303" spans="1:11" ht="12.75">
      <c r="A2303" s="27"/>
      <c r="B2303" s="27"/>
      <c r="C2303" s="27"/>
      <c r="D2303" s="27"/>
      <c r="E2303" s="27"/>
      <c r="F2303" s="27"/>
      <c r="G2303" s="27"/>
      <c r="H2303" s="27"/>
      <c r="I2303" s="27"/>
      <c r="J2303" s="27"/>
      <c r="K2303" s="27"/>
    </row>
    <row r="2304" spans="1:11" ht="12.75">
      <c r="A2304" s="27"/>
      <c r="B2304" s="27"/>
      <c r="C2304" s="27"/>
      <c r="D2304" s="27"/>
      <c r="E2304" s="27"/>
      <c r="F2304" s="27"/>
      <c r="G2304" s="27"/>
      <c r="H2304" s="27"/>
      <c r="I2304" s="27"/>
      <c r="J2304" s="27"/>
      <c r="K2304" s="27"/>
    </row>
    <row r="2305" spans="1:11" ht="12.75">
      <c r="A2305" s="27"/>
      <c r="B2305" s="27"/>
      <c r="C2305" s="27"/>
      <c r="D2305" s="27"/>
      <c r="E2305" s="27"/>
      <c r="F2305" s="27"/>
      <c r="G2305" s="27"/>
      <c r="H2305" s="27"/>
      <c r="I2305" s="27"/>
      <c r="J2305" s="27"/>
      <c r="K2305" s="27"/>
    </row>
    <row r="2306" spans="1:11" ht="12.75">
      <c r="A2306" s="27"/>
      <c r="B2306" s="27"/>
      <c r="C2306" s="27"/>
      <c r="D2306" s="27"/>
      <c r="E2306" s="27"/>
      <c r="F2306" s="27"/>
      <c r="G2306" s="27"/>
      <c r="H2306" s="27"/>
      <c r="I2306" s="27"/>
      <c r="J2306" s="27"/>
      <c r="K2306" s="27"/>
    </row>
    <row r="2307" spans="1:11" ht="12.75">
      <c r="A2307" s="27"/>
      <c r="B2307" s="27"/>
      <c r="C2307" s="27"/>
      <c r="D2307" s="27"/>
      <c r="E2307" s="27"/>
      <c r="F2307" s="27"/>
      <c r="G2307" s="27"/>
      <c r="H2307" s="27"/>
      <c r="I2307" s="27"/>
      <c r="J2307" s="27"/>
      <c r="K2307" s="27"/>
    </row>
    <row r="2308" spans="1:11" ht="12.75">
      <c r="A2308" s="27"/>
      <c r="B2308" s="27"/>
      <c r="C2308" s="27"/>
      <c r="D2308" s="27"/>
      <c r="E2308" s="27"/>
      <c r="F2308" s="27"/>
      <c r="G2308" s="27"/>
      <c r="H2308" s="27"/>
      <c r="I2308" s="27"/>
      <c r="J2308" s="27"/>
      <c r="K2308" s="27"/>
    </row>
    <row r="2309" spans="1:11" ht="12.75">
      <c r="A2309" s="27"/>
      <c r="B2309" s="27"/>
      <c r="C2309" s="27"/>
      <c r="D2309" s="27"/>
      <c r="E2309" s="27"/>
      <c r="F2309" s="27"/>
      <c r="G2309" s="27"/>
      <c r="H2309" s="27"/>
      <c r="I2309" s="27"/>
      <c r="J2309" s="27"/>
      <c r="K2309" s="27"/>
    </row>
    <row r="2310" spans="1:11" ht="12.75">
      <c r="A2310" s="27"/>
      <c r="B2310" s="27"/>
      <c r="C2310" s="27"/>
      <c r="D2310" s="27"/>
      <c r="E2310" s="27"/>
      <c r="F2310" s="27"/>
      <c r="G2310" s="27"/>
      <c r="H2310" s="27"/>
      <c r="I2310" s="27"/>
      <c r="J2310" s="27"/>
      <c r="K2310" s="27"/>
    </row>
    <row r="2311" spans="1:11" ht="12.75">
      <c r="A2311" s="27"/>
      <c r="B2311" s="27"/>
      <c r="C2311" s="27"/>
      <c r="D2311" s="27"/>
      <c r="E2311" s="27"/>
      <c r="F2311" s="27"/>
      <c r="G2311" s="27"/>
      <c r="H2311" s="27"/>
      <c r="I2311" s="27"/>
      <c r="J2311" s="27"/>
      <c r="K2311" s="27"/>
    </row>
    <row r="2312" spans="1:11" ht="12.75">
      <c r="A2312" s="27"/>
      <c r="B2312" s="27"/>
      <c r="C2312" s="27"/>
      <c r="D2312" s="27"/>
      <c r="E2312" s="27"/>
      <c r="F2312" s="27"/>
      <c r="G2312" s="27"/>
      <c r="H2312" s="27"/>
      <c r="I2312" s="27"/>
      <c r="J2312" s="27"/>
      <c r="K2312" s="27"/>
    </row>
    <row r="2313" spans="1:11" ht="12.75">
      <c r="A2313" s="27"/>
      <c r="B2313" s="27"/>
      <c r="C2313" s="27"/>
      <c r="D2313" s="27"/>
      <c r="E2313" s="27"/>
      <c r="F2313" s="27"/>
      <c r="G2313" s="27"/>
      <c r="H2313" s="27"/>
      <c r="I2313" s="27"/>
      <c r="J2313" s="27"/>
      <c r="K2313" s="27"/>
    </row>
    <row r="2314" spans="1:11" ht="12.75">
      <c r="A2314" s="27"/>
      <c r="B2314" s="27"/>
      <c r="C2314" s="27"/>
      <c r="D2314" s="27"/>
      <c r="E2314" s="27"/>
      <c r="F2314" s="27"/>
      <c r="G2314" s="27"/>
      <c r="H2314" s="27"/>
      <c r="I2314" s="27"/>
      <c r="J2314" s="27"/>
      <c r="K2314" s="27"/>
    </row>
    <row r="2315" spans="1:11" ht="12.75">
      <c r="A2315" s="27"/>
      <c r="B2315" s="27"/>
      <c r="C2315" s="27"/>
      <c r="D2315" s="27"/>
      <c r="E2315" s="27"/>
      <c r="F2315" s="27"/>
      <c r="G2315" s="27"/>
      <c r="H2315" s="27"/>
      <c r="I2315" s="27"/>
      <c r="J2315" s="27"/>
      <c r="K2315" s="27"/>
    </row>
    <row r="2316" spans="1:11" ht="12.75">
      <c r="A2316" s="27"/>
      <c r="B2316" s="27"/>
      <c r="C2316" s="27"/>
      <c r="D2316" s="27"/>
      <c r="E2316" s="27"/>
      <c r="F2316" s="27"/>
      <c r="G2316" s="27"/>
      <c r="H2316" s="27"/>
      <c r="I2316" s="27"/>
      <c r="J2316" s="27"/>
      <c r="K2316" s="27"/>
    </row>
    <row r="2317" spans="1:11" ht="12.75">
      <c r="A2317" s="27"/>
      <c r="B2317" s="27"/>
      <c r="C2317" s="27"/>
      <c r="D2317" s="27"/>
      <c r="E2317" s="27"/>
      <c r="F2317" s="27"/>
      <c r="G2317" s="27"/>
      <c r="H2317" s="27"/>
      <c r="I2317" s="27"/>
      <c r="J2317" s="27"/>
      <c r="K2317" s="27"/>
    </row>
    <row r="2318" spans="1:11" ht="12.75">
      <c r="A2318" s="27"/>
      <c r="B2318" s="27"/>
      <c r="C2318" s="27"/>
      <c r="D2318" s="27"/>
      <c r="E2318" s="27"/>
      <c r="F2318" s="27"/>
      <c r="G2318" s="27"/>
      <c r="H2318" s="27"/>
      <c r="I2318" s="27"/>
      <c r="J2318" s="27"/>
      <c r="K2318" s="27"/>
    </row>
    <row r="2319" spans="1:11" ht="12.75">
      <c r="A2319" s="27"/>
      <c r="B2319" s="27"/>
      <c r="C2319" s="27"/>
      <c r="D2319" s="27"/>
      <c r="E2319" s="27"/>
      <c r="F2319" s="27"/>
      <c r="G2319" s="27"/>
      <c r="H2319" s="27"/>
      <c r="I2319" s="27"/>
      <c r="J2319" s="27"/>
      <c r="K2319" s="27"/>
    </row>
    <row r="2320" spans="1:11" ht="12.75">
      <c r="A2320" s="27"/>
      <c r="B2320" s="27"/>
      <c r="C2320" s="27"/>
      <c r="D2320" s="27"/>
      <c r="E2320" s="27"/>
      <c r="F2320" s="27"/>
      <c r="G2320" s="27"/>
      <c r="H2320" s="27"/>
      <c r="I2320" s="27"/>
      <c r="J2320" s="27"/>
      <c r="K2320" s="27"/>
    </row>
    <row r="2321" spans="1:11" ht="12.75">
      <c r="A2321" s="27"/>
      <c r="B2321" s="27"/>
      <c r="C2321" s="27"/>
      <c r="D2321" s="27"/>
      <c r="E2321" s="27"/>
      <c r="F2321" s="27"/>
      <c r="G2321" s="27"/>
      <c r="H2321" s="27"/>
      <c r="I2321" s="27"/>
      <c r="J2321" s="27"/>
      <c r="K2321" s="27"/>
    </row>
    <row r="2322" spans="1:11" ht="12.75">
      <c r="A2322" s="27"/>
      <c r="B2322" s="27"/>
      <c r="C2322" s="27"/>
      <c r="D2322" s="27"/>
      <c r="E2322" s="27"/>
      <c r="F2322" s="27"/>
      <c r="G2322" s="27"/>
      <c r="H2322" s="27"/>
      <c r="I2322" s="27"/>
      <c r="J2322" s="27"/>
      <c r="K2322" s="27"/>
    </row>
    <row r="2323" spans="1:11" ht="12.75">
      <c r="A2323" s="27"/>
      <c r="B2323" s="27"/>
      <c r="C2323" s="27"/>
      <c r="D2323" s="27"/>
      <c r="E2323" s="27"/>
      <c r="F2323" s="27"/>
      <c r="G2323" s="27"/>
      <c r="H2323" s="27"/>
      <c r="I2323" s="27"/>
      <c r="J2323" s="27"/>
      <c r="K2323" s="27"/>
    </row>
    <row r="2324" spans="1:11" ht="12.75">
      <c r="A2324" s="27"/>
      <c r="B2324" s="27"/>
      <c r="C2324" s="27"/>
      <c r="D2324" s="27"/>
      <c r="E2324" s="27"/>
      <c r="F2324" s="27"/>
      <c r="G2324" s="27"/>
      <c r="H2324" s="27"/>
      <c r="I2324" s="27"/>
      <c r="J2324" s="27"/>
      <c r="K2324" s="27"/>
    </row>
    <row r="2325" spans="1:11" ht="12.75">
      <c r="A2325" s="27"/>
      <c r="B2325" s="27"/>
      <c r="C2325" s="27"/>
      <c r="D2325" s="27"/>
      <c r="E2325" s="27"/>
      <c r="F2325" s="27"/>
      <c r="G2325" s="27"/>
      <c r="H2325" s="27"/>
      <c r="I2325" s="27"/>
      <c r="J2325" s="27"/>
      <c r="K2325" s="27"/>
    </row>
    <row r="2326" spans="1:11" ht="12.75">
      <c r="A2326" s="27"/>
      <c r="B2326" s="27"/>
      <c r="C2326" s="27"/>
      <c r="D2326" s="27"/>
      <c r="E2326" s="27"/>
      <c r="F2326" s="27"/>
      <c r="G2326" s="27"/>
      <c r="H2326" s="27"/>
      <c r="I2326" s="27"/>
      <c r="J2326" s="27"/>
      <c r="K2326" s="27"/>
    </row>
    <row r="2327" spans="1:11" ht="12.75">
      <c r="A2327" s="27"/>
      <c r="B2327" s="27"/>
      <c r="C2327" s="27"/>
      <c r="D2327" s="27"/>
      <c r="E2327" s="27"/>
      <c r="F2327" s="27"/>
      <c r="G2327" s="27"/>
      <c r="H2327" s="27"/>
      <c r="I2327" s="27"/>
      <c r="J2327" s="27"/>
      <c r="K2327" s="27"/>
    </row>
    <row r="2328" spans="1:11" ht="12.75">
      <c r="A2328" s="27"/>
      <c r="B2328" s="27"/>
      <c r="C2328" s="27"/>
      <c r="D2328" s="27"/>
      <c r="E2328" s="27"/>
      <c r="F2328" s="27"/>
      <c r="G2328" s="27"/>
      <c r="H2328" s="27"/>
      <c r="I2328" s="27"/>
      <c r="J2328" s="27"/>
      <c r="K2328" s="27"/>
    </row>
    <row r="2329" spans="1:11" ht="12.75">
      <c r="A2329" s="27"/>
      <c r="B2329" s="27"/>
      <c r="C2329" s="27"/>
      <c r="D2329" s="27"/>
      <c r="E2329" s="27"/>
      <c r="F2329" s="27"/>
      <c r="G2329" s="27"/>
      <c r="H2329" s="27"/>
      <c r="I2329" s="27"/>
      <c r="J2329" s="27"/>
      <c r="K2329" s="27"/>
    </row>
    <row r="2330" spans="1:11" ht="12.75">
      <c r="A2330" s="27"/>
      <c r="B2330" s="27"/>
      <c r="C2330" s="27"/>
      <c r="D2330" s="27"/>
      <c r="E2330" s="27"/>
      <c r="F2330" s="27"/>
      <c r="G2330" s="27"/>
      <c r="H2330" s="27"/>
      <c r="I2330" s="27"/>
      <c r="J2330" s="27"/>
      <c r="K2330" s="27"/>
    </row>
    <row r="2331" spans="1:11" ht="12.75">
      <c r="A2331" s="27"/>
      <c r="B2331" s="27"/>
      <c r="C2331" s="27"/>
      <c r="D2331" s="27"/>
      <c r="E2331" s="27"/>
      <c r="F2331" s="27"/>
      <c r="G2331" s="27"/>
      <c r="H2331" s="27"/>
      <c r="I2331" s="27"/>
      <c r="J2331" s="27"/>
      <c r="K2331" s="27"/>
    </row>
    <row r="2332" spans="1:11" ht="12.75">
      <c r="A2332" s="27"/>
      <c r="B2332" s="27"/>
      <c r="C2332" s="27"/>
      <c r="D2332" s="27"/>
      <c r="E2332" s="27"/>
      <c r="F2332" s="27"/>
      <c r="G2332" s="27"/>
      <c r="H2332" s="27"/>
      <c r="I2332" s="27"/>
      <c r="J2332" s="27"/>
      <c r="K2332" s="27"/>
    </row>
    <row r="2333" spans="1:11" ht="12.75">
      <c r="A2333" s="27"/>
      <c r="B2333" s="27"/>
      <c r="C2333" s="27"/>
      <c r="D2333" s="27"/>
      <c r="E2333" s="27"/>
      <c r="F2333" s="27"/>
      <c r="G2333" s="27"/>
      <c r="H2333" s="27"/>
      <c r="I2333" s="27"/>
      <c r="J2333" s="27"/>
      <c r="K2333" s="27"/>
    </row>
    <row r="2334" spans="1:11" ht="12.75">
      <c r="A2334" s="27"/>
      <c r="B2334" s="27"/>
      <c r="C2334" s="27"/>
      <c r="D2334" s="27"/>
      <c r="E2334" s="27"/>
      <c r="F2334" s="27"/>
      <c r="G2334" s="27"/>
      <c r="H2334" s="27"/>
      <c r="I2334" s="27"/>
      <c r="J2334" s="27"/>
      <c r="K2334" s="27"/>
    </row>
    <row r="2335" spans="1:11" ht="12.75">
      <c r="A2335" s="27"/>
      <c r="B2335" s="27"/>
      <c r="C2335" s="27"/>
      <c r="D2335" s="27"/>
      <c r="E2335" s="27"/>
      <c r="F2335" s="27"/>
      <c r="G2335" s="27"/>
      <c r="H2335" s="27"/>
      <c r="I2335" s="27"/>
      <c r="J2335" s="27"/>
      <c r="K2335" s="27"/>
    </row>
    <row r="2336" spans="1:11" ht="12.75">
      <c r="A2336" s="27"/>
      <c r="B2336" s="27"/>
      <c r="C2336" s="27"/>
      <c r="D2336" s="27"/>
      <c r="E2336" s="27"/>
      <c r="F2336" s="27"/>
      <c r="G2336" s="27"/>
      <c r="H2336" s="27"/>
      <c r="I2336" s="27"/>
      <c r="J2336" s="27"/>
      <c r="K2336" s="27"/>
    </row>
    <row r="2337" spans="1:11" ht="12.75">
      <c r="A2337" s="27"/>
      <c r="B2337" s="27"/>
      <c r="C2337" s="27"/>
      <c r="D2337" s="27"/>
      <c r="E2337" s="27"/>
      <c r="F2337" s="27"/>
      <c r="G2337" s="27"/>
      <c r="H2337" s="27"/>
      <c r="I2337" s="27"/>
      <c r="J2337" s="27"/>
      <c r="K2337" s="27"/>
    </row>
    <row r="2338" spans="1:11" ht="12.75">
      <c r="A2338" s="27"/>
      <c r="B2338" s="27"/>
      <c r="C2338" s="27"/>
      <c r="D2338" s="27"/>
      <c r="E2338" s="27"/>
      <c r="F2338" s="27"/>
      <c r="G2338" s="27"/>
      <c r="H2338" s="27"/>
      <c r="I2338" s="27"/>
      <c r="J2338" s="27"/>
      <c r="K2338" s="27"/>
    </row>
    <row r="2339" spans="1:11" ht="12.75">
      <c r="A2339" s="27"/>
      <c r="B2339" s="27"/>
      <c r="C2339" s="27"/>
      <c r="D2339" s="27"/>
      <c r="E2339" s="27"/>
      <c r="F2339" s="27"/>
      <c r="G2339" s="27"/>
      <c r="H2339" s="27"/>
      <c r="I2339" s="27"/>
      <c r="J2339" s="27"/>
      <c r="K2339" s="27"/>
    </row>
    <row r="2340" spans="1:11" ht="12.75">
      <c r="A2340" s="27"/>
      <c r="B2340" s="27"/>
      <c r="C2340" s="27"/>
      <c r="D2340" s="27"/>
      <c r="E2340" s="27"/>
      <c r="F2340" s="27"/>
      <c r="G2340" s="27"/>
      <c r="H2340" s="27"/>
      <c r="I2340" s="27"/>
      <c r="J2340" s="27"/>
      <c r="K2340" s="27"/>
    </row>
    <row r="2341" spans="1:11" ht="12.75">
      <c r="A2341" s="27"/>
      <c r="B2341" s="27"/>
      <c r="C2341" s="27"/>
      <c r="D2341" s="27"/>
      <c r="E2341" s="27"/>
      <c r="F2341" s="27"/>
      <c r="G2341" s="27"/>
      <c r="H2341" s="27"/>
      <c r="I2341" s="27"/>
      <c r="J2341" s="27"/>
      <c r="K2341" s="27"/>
    </row>
    <row r="2342" spans="1:11" ht="12.75">
      <c r="A2342" s="27"/>
      <c r="B2342" s="27"/>
      <c r="C2342" s="27"/>
      <c r="D2342" s="27"/>
      <c r="E2342" s="27"/>
      <c r="F2342" s="27"/>
      <c r="G2342" s="27"/>
      <c r="H2342" s="27"/>
      <c r="I2342" s="27"/>
      <c r="J2342" s="27"/>
      <c r="K2342" s="27"/>
    </row>
    <row r="2343" spans="1:11" ht="12.75">
      <c r="A2343" s="27"/>
      <c r="B2343" s="27"/>
      <c r="C2343" s="27"/>
      <c r="D2343" s="27"/>
      <c r="E2343" s="27"/>
      <c r="F2343" s="27"/>
      <c r="G2343" s="27"/>
      <c r="H2343" s="27"/>
      <c r="I2343" s="27"/>
      <c r="J2343" s="27"/>
      <c r="K2343" s="27"/>
    </row>
    <row r="2344" spans="1:11" ht="12.75">
      <c r="A2344" s="27"/>
      <c r="B2344" s="27"/>
      <c r="C2344" s="27"/>
      <c r="D2344" s="27"/>
      <c r="E2344" s="27"/>
      <c r="F2344" s="27"/>
      <c r="G2344" s="27"/>
      <c r="H2344" s="27"/>
      <c r="I2344" s="27"/>
      <c r="J2344" s="27"/>
      <c r="K2344" s="27"/>
    </row>
    <row r="2345" spans="1:11" ht="12.75">
      <c r="A2345" s="27"/>
      <c r="B2345" s="27"/>
      <c r="C2345" s="27"/>
      <c r="D2345" s="27"/>
      <c r="E2345" s="27"/>
      <c r="F2345" s="27"/>
      <c r="G2345" s="27"/>
      <c r="H2345" s="27"/>
      <c r="I2345" s="27"/>
      <c r="J2345" s="27"/>
      <c r="K2345" s="27"/>
    </row>
    <row r="2346" spans="1:11" ht="12.75">
      <c r="A2346" s="27"/>
      <c r="B2346" s="27"/>
      <c r="C2346" s="27"/>
      <c r="D2346" s="27"/>
      <c r="E2346" s="27"/>
      <c r="F2346" s="27"/>
      <c r="G2346" s="27"/>
      <c r="H2346" s="27"/>
      <c r="I2346" s="27"/>
      <c r="J2346" s="27"/>
      <c r="K2346" s="27"/>
    </row>
  </sheetData>
  <mergeCells count="5">
    <mergeCell ref="A4:K4"/>
    <mergeCell ref="A5:K5"/>
    <mergeCell ref="C6:D6"/>
    <mergeCell ref="E6:F6"/>
    <mergeCell ref="G6:H6"/>
  </mergeCells>
  <printOptions/>
  <pageMargins left="0.25" right="0.25" top="0.3" bottom="0.3" header="0.5" footer="0.5"/>
  <pageSetup horizontalDpi="600" verticalDpi="600" orientation="landscape" scale="80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.7109375" style="0" customWidth="1"/>
    <col min="3" max="11" width="11.7109375" style="0" customWidth="1"/>
  </cols>
  <sheetData>
    <row r="1" ht="12.75">
      <c r="A1" t="str">
        <f>+Summary!A1</f>
        <v>File:  O:\BOA\SHAREDTABLES\HISTORY\R&amp;D Comparisons\R&amp;D Type By DOI Goals.XLS</v>
      </c>
    </row>
    <row r="2" ht="12.75">
      <c r="A2" t="str">
        <f>+Summary!A2</f>
        <v>Date:  Revised 02/08/06</v>
      </c>
    </row>
    <row r="4" spans="1:11" ht="12.75">
      <c r="A4" s="90" t="s">
        <v>63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2.75">
      <c r="A5" s="90" t="s">
        <v>36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2.75">
      <c r="A6" s="7"/>
      <c r="B6" s="8"/>
      <c r="C6" s="91" t="s">
        <v>37</v>
      </c>
      <c r="D6" s="92"/>
      <c r="E6" s="91" t="s">
        <v>38</v>
      </c>
      <c r="F6" s="92"/>
      <c r="G6" s="91" t="s">
        <v>39</v>
      </c>
      <c r="H6" s="93"/>
      <c r="I6" s="9" t="s">
        <v>40</v>
      </c>
      <c r="J6" s="9" t="s">
        <v>41</v>
      </c>
      <c r="K6" s="10" t="s">
        <v>42</v>
      </c>
    </row>
    <row r="7" spans="1:11" ht="12.75">
      <c r="A7" s="11"/>
      <c r="B7" s="8"/>
      <c r="C7" s="12">
        <v>1.1</v>
      </c>
      <c r="D7" s="13">
        <v>1.2</v>
      </c>
      <c r="E7" s="12">
        <v>2.1</v>
      </c>
      <c r="F7" s="13">
        <v>2.2</v>
      </c>
      <c r="G7" s="12">
        <v>4.1</v>
      </c>
      <c r="H7" s="14">
        <v>4.2</v>
      </c>
      <c r="I7" s="12"/>
      <c r="J7" s="19"/>
      <c r="K7" s="15"/>
    </row>
    <row r="8" spans="1:11" ht="150" customHeight="1">
      <c r="A8" s="16" t="s">
        <v>52</v>
      </c>
      <c r="B8" s="8"/>
      <c r="C8" s="22" t="s">
        <v>44</v>
      </c>
      <c r="D8" s="18" t="s">
        <v>45</v>
      </c>
      <c r="E8" s="21" t="s">
        <v>46</v>
      </c>
      <c r="F8" s="21" t="s">
        <v>47</v>
      </c>
      <c r="G8" s="17" t="s">
        <v>48</v>
      </c>
      <c r="H8" s="23" t="s">
        <v>49</v>
      </c>
      <c r="I8" s="17" t="s">
        <v>50</v>
      </c>
      <c r="J8" s="17" t="s">
        <v>51</v>
      </c>
      <c r="K8" s="20"/>
    </row>
    <row r="9" spans="3:10" ht="12.75">
      <c r="C9" s="70"/>
      <c r="D9" s="70"/>
      <c r="E9" s="70"/>
      <c r="F9" s="70"/>
      <c r="G9" s="70"/>
      <c r="H9" s="70"/>
      <c r="I9" s="70"/>
      <c r="J9" s="70"/>
    </row>
    <row r="10" spans="1:12" ht="12.75">
      <c r="A10" s="1" t="s">
        <v>54</v>
      </c>
      <c r="B10" s="1"/>
      <c r="C10" s="71"/>
      <c r="D10" s="71"/>
      <c r="E10" s="71"/>
      <c r="F10" s="71"/>
      <c r="G10" s="71"/>
      <c r="H10" s="71"/>
      <c r="I10" s="71"/>
      <c r="J10" s="71"/>
      <c r="K10" s="27"/>
      <c r="L10" s="27"/>
    </row>
    <row r="11" spans="1:12" ht="12.75">
      <c r="A11" s="27" t="s">
        <v>14</v>
      </c>
      <c r="B11" s="27"/>
      <c r="C11" s="72"/>
      <c r="D11" s="72"/>
      <c r="E11" s="72"/>
      <c r="F11" s="72"/>
      <c r="G11" s="72"/>
      <c r="H11" s="72">
        <v>4250</v>
      </c>
      <c r="I11" s="72"/>
      <c r="J11" s="72"/>
      <c r="K11" s="29">
        <f>SUM(C11:J11)</f>
        <v>4250</v>
      </c>
      <c r="L11" s="27"/>
    </row>
    <row r="12" spans="1:12" ht="12.75">
      <c r="A12" s="27" t="s">
        <v>15</v>
      </c>
      <c r="B12" s="27"/>
      <c r="C12" s="72"/>
      <c r="D12" s="72"/>
      <c r="E12" s="72"/>
      <c r="F12" s="72"/>
      <c r="G12" s="72"/>
      <c r="H12" s="72">
        <v>17963</v>
      </c>
      <c r="I12" s="72"/>
      <c r="J12" s="72"/>
      <c r="K12" s="29">
        <f>SUM(C12:J12)</f>
        <v>17963</v>
      </c>
      <c r="L12" s="27"/>
    </row>
    <row r="13" spans="1:12" ht="13.5" thickBot="1">
      <c r="A13" s="27" t="s">
        <v>16</v>
      </c>
      <c r="B13" s="27"/>
      <c r="C13" s="73"/>
      <c r="D13" s="73"/>
      <c r="E13" s="73"/>
      <c r="F13" s="73"/>
      <c r="G13" s="73"/>
      <c r="H13" s="73">
        <v>23458</v>
      </c>
      <c r="I13" s="73"/>
      <c r="J13" s="73"/>
      <c r="K13" s="30">
        <f>SUM(C13:J13)</f>
        <v>23458</v>
      </c>
      <c r="L13" s="27"/>
    </row>
    <row r="14" spans="1:12" ht="12.75">
      <c r="A14" s="31" t="s">
        <v>42</v>
      </c>
      <c r="B14" s="31"/>
      <c r="C14" s="72">
        <f>SUM(C11:C13)</f>
        <v>0</v>
      </c>
      <c r="D14" s="72">
        <f aca="true" t="shared" si="0" ref="D14:K14">SUM(D11:D13)</f>
        <v>0</v>
      </c>
      <c r="E14" s="72">
        <f t="shared" si="0"/>
        <v>0</v>
      </c>
      <c r="F14" s="72">
        <f t="shared" si="0"/>
        <v>0</v>
      </c>
      <c r="G14" s="72">
        <f t="shared" si="0"/>
        <v>0</v>
      </c>
      <c r="H14" s="72">
        <f t="shared" si="0"/>
        <v>45671</v>
      </c>
      <c r="I14" s="72">
        <f t="shared" si="0"/>
        <v>0</v>
      </c>
      <c r="J14" s="72">
        <f t="shared" si="0"/>
        <v>0</v>
      </c>
      <c r="K14" s="29">
        <f t="shared" si="0"/>
        <v>45671</v>
      </c>
      <c r="L14" s="27"/>
    </row>
    <row r="15" spans="1:12" ht="13.5" thickBot="1">
      <c r="A15" s="32"/>
      <c r="B15" s="33"/>
      <c r="C15" s="74"/>
      <c r="D15" s="74"/>
      <c r="E15" s="74"/>
      <c r="F15" s="74"/>
      <c r="G15" s="74"/>
      <c r="H15" s="74"/>
      <c r="I15" s="74"/>
      <c r="J15" s="74"/>
      <c r="K15" s="33"/>
      <c r="L15" s="27"/>
    </row>
    <row r="16" spans="1:12" ht="13.5" thickTop="1">
      <c r="A16" s="27"/>
      <c r="B16" s="29"/>
      <c r="C16" s="72"/>
      <c r="D16" s="72"/>
      <c r="E16" s="72"/>
      <c r="F16" s="72"/>
      <c r="G16" s="72"/>
      <c r="H16" s="72"/>
      <c r="I16" s="72"/>
      <c r="J16" s="72"/>
      <c r="K16" s="29"/>
      <c r="L16" s="27"/>
    </row>
    <row r="17" spans="1:12" ht="12.75">
      <c r="A17" s="1" t="s">
        <v>55</v>
      </c>
      <c r="B17" s="29"/>
      <c r="C17" s="72"/>
      <c r="D17" s="72"/>
      <c r="E17" s="72"/>
      <c r="F17" s="72"/>
      <c r="G17" s="72"/>
      <c r="H17" s="72"/>
      <c r="I17" s="72"/>
      <c r="J17" s="72"/>
      <c r="K17" s="29"/>
      <c r="L17" s="27"/>
    </row>
    <row r="18" spans="1:12" ht="12.75">
      <c r="A18" s="27" t="s">
        <v>14</v>
      </c>
      <c r="B18" s="29"/>
      <c r="C18" s="72"/>
      <c r="D18" s="72"/>
      <c r="E18" s="72">
        <v>4741</v>
      </c>
      <c r="F18" s="72">
        <v>11155</v>
      </c>
      <c r="G18" s="72">
        <v>2448</v>
      </c>
      <c r="H18" s="72">
        <v>13059</v>
      </c>
      <c r="I18" s="72"/>
      <c r="J18" s="72"/>
      <c r="K18" s="29">
        <f>SUM(C18:J18)</f>
        <v>31403</v>
      </c>
      <c r="L18" s="27"/>
    </row>
    <row r="19" spans="1:12" ht="12.75">
      <c r="A19" s="27" t="s">
        <v>15</v>
      </c>
      <c r="B19" s="29"/>
      <c r="C19" s="72"/>
      <c r="D19" s="72"/>
      <c r="E19" s="72">
        <v>18964</v>
      </c>
      <c r="F19" s="72">
        <v>44619</v>
      </c>
      <c r="G19" s="72">
        <v>31730</v>
      </c>
      <c r="H19" s="72">
        <v>63277</v>
      </c>
      <c r="I19" s="72"/>
      <c r="J19" s="72"/>
      <c r="K19" s="29">
        <f>SUM(C19:J19)</f>
        <v>158590</v>
      </c>
      <c r="L19" s="27"/>
    </row>
    <row r="20" spans="1:12" ht="13.5" thickBot="1">
      <c r="A20" s="27" t="s">
        <v>16</v>
      </c>
      <c r="B20" s="29"/>
      <c r="C20" s="73"/>
      <c r="D20" s="73"/>
      <c r="E20" s="73">
        <v>0</v>
      </c>
      <c r="F20" s="73">
        <v>0</v>
      </c>
      <c r="G20" s="73">
        <v>16754</v>
      </c>
      <c r="H20" s="73">
        <v>2362</v>
      </c>
      <c r="I20" s="73"/>
      <c r="J20" s="73"/>
      <c r="K20" s="30">
        <f>SUM(C20:J20)</f>
        <v>19116</v>
      </c>
      <c r="L20" s="27"/>
    </row>
    <row r="21" spans="1:12" ht="12.75">
      <c r="A21" s="31" t="s">
        <v>42</v>
      </c>
      <c r="B21" s="34"/>
      <c r="C21" s="72">
        <f>SUM(C18:C20)</f>
        <v>0</v>
      </c>
      <c r="D21" s="72">
        <f aca="true" t="shared" si="1" ref="D21:K21">SUM(D18:D20)</f>
        <v>0</v>
      </c>
      <c r="E21" s="72">
        <f t="shared" si="1"/>
        <v>23705</v>
      </c>
      <c r="F21" s="72">
        <f t="shared" si="1"/>
        <v>55774</v>
      </c>
      <c r="G21" s="72">
        <f t="shared" si="1"/>
        <v>50932</v>
      </c>
      <c r="H21" s="72">
        <f t="shared" si="1"/>
        <v>78698</v>
      </c>
      <c r="I21" s="72">
        <f t="shared" si="1"/>
        <v>0</v>
      </c>
      <c r="J21" s="72">
        <f t="shared" si="1"/>
        <v>0</v>
      </c>
      <c r="K21" s="29">
        <f t="shared" si="1"/>
        <v>209109</v>
      </c>
      <c r="L21" s="27"/>
    </row>
    <row r="22" spans="1:12" ht="13.5" thickBot="1">
      <c r="A22" s="32"/>
      <c r="B22" s="33"/>
      <c r="C22" s="74"/>
      <c r="D22" s="74"/>
      <c r="E22" s="74"/>
      <c r="F22" s="74"/>
      <c r="G22" s="74"/>
      <c r="H22" s="74"/>
      <c r="I22" s="74"/>
      <c r="J22" s="74"/>
      <c r="K22" s="33"/>
      <c r="L22" s="27"/>
    </row>
    <row r="23" spans="1:12" ht="13.5" thickTop="1">
      <c r="A23" s="27"/>
      <c r="B23" s="29"/>
      <c r="C23" s="72"/>
      <c r="D23" s="72"/>
      <c r="E23" s="72"/>
      <c r="F23" s="72"/>
      <c r="G23" s="72"/>
      <c r="H23" s="72"/>
      <c r="I23" s="72"/>
      <c r="J23" s="72"/>
      <c r="K23" s="29"/>
      <c r="L23" s="27"/>
    </row>
    <row r="24" spans="1:12" ht="12.75">
      <c r="A24" s="1" t="s">
        <v>56</v>
      </c>
      <c r="B24" s="29"/>
      <c r="C24" s="72"/>
      <c r="D24" s="72"/>
      <c r="E24" s="72"/>
      <c r="F24" s="72"/>
      <c r="G24" s="72"/>
      <c r="H24" s="72"/>
      <c r="I24" s="72"/>
      <c r="J24" s="72"/>
      <c r="K24" s="29"/>
      <c r="L24" s="27"/>
    </row>
    <row r="25" spans="1:12" ht="12.75">
      <c r="A25" s="27" t="s">
        <v>14</v>
      </c>
      <c r="B25" s="29"/>
      <c r="C25" s="72"/>
      <c r="D25" s="72"/>
      <c r="E25" s="72"/>
      <c r="F25" s="72"/>
      <c r="G25" s="72"/>
      <c r="H25" s="72">
        <v>0</v>
      </c>
      <c r="I25" s="72"/>
      <c r="J25" s="72"/>
      <c r="K25" s="29">
        <f>SUM(C25:J25)</f>
        <v>0</v>
      </c>
      <c r="L25" s="27"/>
    </row>
    <row r="26" spans="1:12" ht="12.75">
      <c r="A26" s="27" t="s">
        <v>15</v>
      </c>
      <c r="B26" s="29"/>
      <c r="C26" s="72"/>
      <c r="D26" s="72"/>
      <c r="E26" s="72"/>
      <c r="F26" s="72"/>
      <c r="G26" s="72"/>
      <c r="H26" s="72">
        <v>125647</v>
      </c>
      <c r="I26" s="72"/>
      <c r="J26" s="72"/>
      <c r="K26" s="29">
        <f>SUM(C26:J26)</f>
        <v>125647</v>
      </c>
      <c r="L26" s="27"/>
    </row>
    <row r="27" spans="1:12" ht="13.5" thickBot="1">
      <c r="A27" s="27" t="s">
        <v>16</v>
      </c>
      <c r="B27" s="29"/>
      <c r="C27" s="73"/>
      <c r="D27" s="73"/>
      <c r="E27" s="73"/>
      <c r="F27" s="73"/>
      <c r="G27" s="73"/>
      <c r="H27" s="73">
        <v>0</v>
      </c>
      <c r="I27" s="73"/>
      <c r="J27" s="73"/>
      <c r="K27" s="30">
        <f>SUM(C27:J27)</f>
        <v>0</v>
      </c>
      <c r="L27" s="27"/>
    </row>
    <row r="28" spans="1:12" ht="12.75">
      <c r="A28" s="31" t="s">
        <v>42</v>
      </c>
      <c r="B28" s="34"/>
      <c r="C28" s="72">
        <f>SUM(C25:C27)</f>
        <v>0</v>
      </c>
      <c r="D28" s="72">
        <f aca="true" t="shared" si="2" ref="D28:K28">SUM(D25:D27)</f>
        <v>0</v>
      </c>
      <c r="E28" s="72">
        <f t="shared" si="2"/>
        <v>0</v>
      </c>
      <c r="F28" s="72">
        <f t="shared" si="2"/>
        <v>0</v>
      </c>
      <c r="G28" s="72">
        <f t="shared" si="2"/>
        <v>0</v>
      </c>
      <c r="H28" s="72">
        <f t="shared" si="2"/>
        <v>125647</v>
      </c>
      <c r="I28" s="72">
        <f t="shared" si="2"/>
        <v>0</v>
      </c>
      <c r="J28" s="72">
        <f t="shared" si="2"/>
        <v>0</v>
      </c>
      <c r="K28" s="29">
        <f t="shared" si="2"/>
        <v>125647</v>
      </c>
      <c r="L28" s="27"/>
    </row>
    <row r="29" spans="1:12" ht="13.5" thickBot="1">
      <c r="A29" s="32"/>
      <c r="B29" s="33"/>
      <c r="C29" s="74"/>
      <c r="D29" s="74"/>
      <c r="E29" s="74"/>
      <c r="F29" s="74"/>
      <c r="G29" s="74"/>
      <c r="H29" s="74"/>
      <c r="I29" s="74"/>
      <c r="J29" s="74"/>
      <c r="K29" s="33"/>
      <c r="L29" s="27"/>
    </row>
    <row r="30" spans="1:12" ht="13.5" thickTop="1">
      <c r="A30" s="27"/>
      <c r="B30" s="29"/>
      <c r="C30" s="72"/>
      <c r="D30" s="72"/>
      <c r="E30" s="72"/>
      <c r="F30" s="72"/>
      <c r="G30" s="72"/>
      <c r="H30" s="72"/>
      <c r="I30" s="72"/>
      <c r="J30" s="72"/>
      <c r="K30" s="29"/>
      <c r="L30" s="27"/>
    </row>
    <row r="31" spans="1:12" ht="12.75">
      <c r="A31" s="1" t="s">
        <v>57</v>
      </c>
      <c r="B31" s="29"/>
      <c r="C31" s="72"/>
      <c r="D31" s="72"/>
      <c r="E31" s="72"/>
      <c r="F31" s="72"/>
      <c r="G31" s="72"/>
      <c r="H31" s="72"/>
      <c r="I31" s="72"/>
      <c r="J31" s="72"/>
      <c r="K31" s="29"/>
      <c r="L31" s="27"/>
    </row>
    <row r="32" spans="1:12" ht="12.75">
      <c r="A32" s="27" t="s">
        <v>14</v>
      </c>
      <c r="B32" s="29"/>
      <c r="C32" s="72">
        <f>+C76</f>
        <v>1183</v>
      </c>
      <c r="D32" s="72">
        <f>1192+D76</f>
        <v>3898</v>
      </c>
      <c r="E32" s="72"/>
      <c r="F32" s="72"/>
      <c r="G32" s="72"/>
      <c r="H32" s="72">
        <v>0</v>
      </c>
      <c r="I32" s="72"/>
      <c r="J32" s="72"/>
      <c r="K32" s="29">
        <f>SUM(C32:J32)</f>
        <v>5081</v>
      </c>
      <c r="L32" s="27"/>
    </row>
    <row r="33" spans="1:12" ht="12.75">
      <c r="A33" s="27" t="s">
        <v>15</v>
      </c>
      <c r="B33" s="29"/>
      <c r="C33" s="72">
        <f>+C77</f>
        <v>36303</v>
      </c>
      <c r="D33" s="72">
        <f>12659+D77</f>
        <v>95691</v>
      </c>
      <c r="E33" s="72"/>
      <c r="F33" s="72"/>
      <c r="G33" s="72"/>
      <c r="H33" s="72">
        <v>22052</v>
      </c>
      <c r="I33" s="72"/>
      <c r="J33" s="72"/>
      <c r="K33" s="29">
        <f>SUM(C33:J33)</f>
        <v>154046</v>
      </c>
      <c r="L33" s="27"/>
    </row>
    <row r="34" spans="1:12" ht="13.5" thickBot="1">
      <c r="A34" s="27" t="s">
        <v>16</v>
      </c>
      <c r="B34" s="29"/>
      <c r="C34" s="73">
        <f>+C78</f>
        <v>2710</v>
      </c>
      <c r="D34" s="73">
        <f>1045+D78</f>
        <v>7243</v>
      </c>
      <c r="E34" s="73"/>
      <c r="F34" s="73"/>
      <c r="G34" s="73"/>
      <c r="H34" s="73">
        <v>735</v>
      </c>
      <c r="I34" s="73"/>
      <c r="J34" s="73"/>
      <c r="K34" s="30">
        <f>SUM(C34:J34)</f>
        <v>10688</v>
      </c>
      <c r="L34" s="27"/>
    </row>
    <row r="35" spans="1:12" ht="12.75">
      <c r="A35" s="31" t="s">
        <v>42</v>
      </c>
      <c r="B35" s="34"/>
      <c r="C35" s="72">
        <f>SUM(C32:C34)</f>
        <v>40196</v>
      </c>
      <c r="D35" s="72">
        <f aca="true" t="shared" si="3" ref="D35:K35">SUM(D32:D34)</f>
        <v>106832</v>
      </c>
      <c r="E35" s="72">
        <f t="shared" si="3"/>
        <v>0</v>
      </c>
      <c r="F35" s="72">
        <f t="shared" si="3"/>
        <v>0</v>
      </c>
      <c r="G35" s="72">
        <f t="shared" si="3"/>
        <v>0</v>
      </c>
      <c r="H35" s="72">
        <f t="shared" si="3"/>
        <v>22787</v>
      </c>
      <c r="I35" s="72">
        <f t="shared" si="3"/>
        <v>0</v>
      </c>
      <c r="J35" s="72">
        <f t="shared" si="3"/>
        <v>0</v>
      </c>
      <c r="K35" s="29">
        <f t="shared" si="3"/>
        <v>169815</v>
      </c>
      <c r="L35" s="27"/>
    </row>
    <row r="36" spans="1:12" ht="13.5" thickBot="1">
      <c r="A36" s="32"/>
      <c r="B36" s="33"/>
      <c r="C36" s="74"/>
      <c r="D36" s="74"/>
      <c r="E36" s="74"/>
      <c r="F36" s="74"/>
      <c r="G36" s="74"/>
      <c r="H36" s="74"/>
      <c r="I36" s="74"/>
      <c r="J36" s="74"/>
      <c r="K36" s="33"/>
      <c r="L36" s="27"/>
    </row>
    <row r="37" spans="1:12" ht="13.5" thickTop="1">
      <c r="A37" s="35"/>
      <c r="B37" s="29"/>
      <c r="C37" s="72"/>
      <c r="D37" s="72"/>
      <c r="E37" s="72"/>
      <c r="F37" s="72"/>
      <c r="G37" s="72"/>
      <c r="H37" s="72"/>
      <c r="I37" s="72"/>
      <c r="J37" s="72"/>
      <c r="K37" s="29"/>
      <c r="L37" s="27"/>
    </row>
    <row r="38" spans="1:12" ht="12.75">
      <c r="A38" s="1" t="s">
        <v>58</v>
      </c>
      <c r="B38" s="29"/>
      <c r="C38" s="72"/>
      <c r="D38" s="72"/>
      <c r="E38" s="72"/>
      <c r="F38" s="72"/>
      <c r="G38" s="72"/>
      <c r="H38" s="72"/>
      <c r="I38" s="72"/>
      <c r="J38" s="72"/>
      <c r="K38" s="29"/>
      <c r="L38" s="27"/>
    </row>
    <row r="39" spans="1:12" ht="12.75">
      <c r="A39" s="27" t="s">
        <v>14</v>
      </c>
      <c r="B39" s="29"/>
      <c r="C39" s="72"/>
      <c r="D39" s="72"/>
      <c r="E39" s="72"/>
      <c r="F39" s="72"/>
      <c r="G39" s="72"/>
      <c r="H39" s="72"/>
      <c r="I39" s="72"/>
      <c r="J39" s="72"/>
      <c r="K39" s="29">
        <f>SUM(C39:J39)</f>
        <v>0</v>
      </c>
      <c r="L39" s="27"/>
    </row>
    <row r="40" spans="1:12" ht="12.75">
      <c r="A40" s="27" t="s">
        <v>15</v>
      </c>
      <c r="B40" s="29"/>
      <c r="C40" s="72"/>
      <c r="D40" s="72"/>
      <c r="E40" s="72"/>
      <c r="F40" s="72"/>
      <c r="G40" s="72"/>
      <c r="H40" s="72"/>
      <c r="I40" s="72"/>
      <c r="J40" s="72"/>
      <c r="K40" s="29">
        <f>SUM(C40:J40)</f>
        <v>0</v>
      </c>
      <c r="L40" s="27"/>
    </row>
    <row r="41" spans="1:12" ht="13.5" thickBot="1">
      <c r="A41" s="27" t="s">
        <v>16</v>
      </c>
      <c r="B41" s="29"/>
      <c r="C41" s="73"/>
      <c r="D41" s="73"/>
      <c r="E41" s="73"/>
      <c r="F41" s="73"/>
      <c r="G41" s="73"/>
      <c r="H41" s="73"/>
      <c r="I41" s="73"/>
      <c r="J41" s="73"/>
      <c r="K41" s="30">
        <f>SUM(C41:J41)</f>
        <v>0</v>
      </c>
      <c r="L41" s="27"/>
    </row>
    <row r="42" spans="1:12" ht="12.75">
      <c r="A42" s="31" t="s">
        <v>42</v>
      </c>
      <c r="B42" s="34"/>
      <c r="C42" s="72">
        <f>SUM(C39:C41)</f>
        <v>0</v>
      </c>
      <c r="D42" s="72">
        <f aca="true" t="shared" si="4" ref="D42:K42">SUM(D39:D41)</f>
        <v>0</v>
      </c>
      <c r="E42" s="72">
        <f t="shared" si="4"/>
        <v>0</v>
      </c>
      <c r="F42" s="72">
        <f t="shared" si="4"/>
        <v>0</v>
      </c>
      <c r="G42" s="72">
        <f t="shared" si="4"/>
        <v>0</v>
      </c>
      <c r="H42" s="72">
        <f t="shared" si="4"/>
        <v>0</v>
      </c>
      <c r="I42" s="72">
        <f t="shared" si="4"/>
        <v>0</v>
      </c>
      <c r="J42" s="72">
        <f t="shared" si="4"/>
        <v>0</v>
      </c>
      <c r="K42" s="29">
        <f t="shared" si="4"/>
        <v>0</v>
      </c>
      <c r="L42" s="27"/>
    </row>
    <row r="43" spans="1:12" ht="13.5" thickBot="1">
      <c r="A43" s="32"/>
      <c r="B43" s="32"/>
      <c r="C43" s="75"/>
      <c r="D43" s="75"/>
      <c r="E43" s="75"/>
      <c r="F43" s="75"/>
      <c r="G43" s="75"/>
      <c r="H43" s="75"/>
      <c r="I43" s="75"/>
      <c r="J43" s="75"/>
      <c r="K43" s="36"/>
      <c r="L43" s="27"/>
    </row>
    <row r="44" spans="1:12" ht="13.5" thickTop="1">
      <c r="A44" s="27"/>
      <c r="B44" s="35"/>
      <c r="C44" s="72"/>
      <c r="D44" s="72"/>
      <c r="E44" s="72"/>
      <c r="F44" s="72"/>
      <c r="G44" s="72"/>
      <c r="H44" s="72"/>
      <c r="I44" s="72"/>
      <c r="J44" s="72"/>
      <c r="K44" s="37"/>
      <c r="L44" s="27"/>
    </row>
    <row r="45" spans="1:12" ht="12.75">
      <c r="A45" s="1" t="s">
        <v>59</v>
      </c>
      <c r="B45" s="27"/>
      <c r="C45" s="72"/>
      <c r="D45" s="72"/>
      <c r="E45" s="72"/>
      <c r="F45" s="72"/>
      <c r="G45" s="72"/>
      <c r="H45" s="72"/>
      <c r="I45" s="72"/>
      <c r="J45" s="72"/>
      <c r="K45" s="29"/>
      <c r="L45" s="27"/>
    </row>
    <row r="46" spans="1:12" ht="12.75">
      <c r="A46" s="27" t="s">
        <v>14</v>
      </c>
      <c r="B46" s="29"/>
      <c r="C46" s="72"/>
      <c r="D46" s="72"/>
      <c r="E46" s="72"/>
      <c r="F46" s="72"/>
      <c r="G46" s="72"/>
      <c r="H46" s="72"/>
      <c r="I46" s="72"/>
      <c r="J46" s="72"/>
      <c r="K46" s="29">
        <f>SUM(C46:J46)</f>
        <v>0</v>
      </c>
      <c r="L46" s="27"/>
    </row>
    <row r="47" spans="1:12" ht="12.75">
      <c r="A47" s="27" t="s">
        <v>15</v>
      </c>
      <c r="B47" s="29"/>
      <c r="C47" s="72"/>
      <c r="D47" s="72"/>
      <c r="E47" s="72"/>
      <c r="F47" s="72"/>
      <c r="G47" s="72"/>
      <c r="H47" s="72"/>
      <c r="I47" s="72"/>
      <c r="J47" s="72"/>
      <c r="K47" s="29">
        <f>SUM(C47:J47)</f>
        <v>0</v>
      </c>
      <c r="L47" s="27"/>
    </row>
    <row r="48" spans="1:12" ht="13.5" thickBot="1">
      <c r="A48" s="27" t="s">
        <v>16</v>
      </c>
      <c r="B48" s="29"/>
      <c r="C48" s="73"/>
      <c r="D48" s="73"/>
      <c r="E48" s="73"/>
      <c r="F48" s="73"/>
      <c r="G48" s="73"/>
      <c r="H48" s="73"/>
      <c r="I48" s="73"/>
      <c r="J48" s="73"/>
      <c r="K48" s="30">
        <f>SUM(C48:J48)</f>
        <v>0</v>
      </c>
      <c r="L48" s="27"/>
    </row>
    <row r="49" spans="1:12" ht="12.75">
      <c r="A49" s="31" t="s">
        <v>42</v>
      </c>
      <c r="B49" s="34"/>
      <c r="C49" s="72">
        <f>SUM(C46:C48)</f>
        <v>0</v>
      </c>
      <c r="D49" s="72">
        <f aca="true" t="shared" si="5" ref="D49:K49">SUM(D46:D48)</f>
        <v>0</v>
      </c>
      <c r="E49" s="72">
        <f t="shared" si="5"/>
        <v>0</v>
      </c>
      <c r="F49" s="72">
        <f t="shared" si="5"/>
        <v>0</v>
      </c>
      <c r="G49" s="72">
        <f t="shared" si="5"/>
        <v>0</v>
      </c>
      <c r="H49" s="72">
        <f t="shared" si="5"/>
        <v>0</v>
      </c>
      <c r="I49" s="72">
        <f t="shared" si="5"/>
        <v>0</v>
      </c>
      <c r="J49" s="72">
        <f t="shared" si="5"/>
        <v>0</v>
      </c>
      <c r="K49" s="29">
        <f t="shared" si="5"/>
        <v>0</v>
      </c>
      <c r="L49" s="27"/>
    </row>
    <row r="50" spans="1:12" ht="13.5" thickBot="1">
      <c r="A50" s="32"/>
      <c r="B50" s="33"/>
      <c r="C50" s="74"/>
      <c r="D50" s="74"/>
      <c r="E50" s="74"/>
      <c r="F50" s="74"/>
      <c r="G50" s="74"/>
      <c r="H50" s="74"/>
      <c r="I50" s="74"/>
      <c r="J50" s="74"/>
      <c r="K50" s="33"/>
      <c r="L50" s="27"/>
    </row>
    <row r="51" spans="1:12" ht="13.5" thickTop="1">
      <c r="A51" s="27"/>
      <c r="B51" s="29"/>
      <c r="C51" s="72"/>
      <c r="D51" s="72"/>
      <c r="E51" s="72"/>
      <c r="F51" s="72"/>
      <c r="G51" s="72"/>
      <c r="H51" s="72"/>
      <c r="I51" s="72"/>
      <c r="J51" s="72"/>
      <c r="K51" s="29"/>
      <c r="L51" s="27"/>
    </row>
    <row r="52" spans="1:12" ht="12.75">
      <c r="A52" s="1" t="s">
        <v>60</v>
      </c>
      <c r="B52" s="29"/>
      <c r="C52" s="72"/>
      <c r="D52" s="72"/>
      <c r="E52" s="72"/>
      <c r="F52" s="72"/>
      <c r="G52" s="72"/>
      <c r="H52" s="72"/>
      <c r="I52" s="72"/>
      <c r="J52" s="72"/>
      <c r="K52" s="29"/>
      <c r="L52" s="27"/>
    </row>
    <row r="53" spans="1:12" ht="12.75">
      <c r="A53" s="27" t="s">
        <v>14</v>
      </c>
      <c r="B53" s="29"/>
      <c r="C53" s="72"/>
      <c r="D53" s="72"/>
      <c r="E53" s="72"/>
      <c r="F53" s="72"/>
      <c r="G53" s="72"/>
      <c r="H53" s="72"/>
      <c r="I53" s="72"/>
      <c r="J53" s="72"/>
      <c r="K53" s="29">
        <f>SUM(C53:J53)</f>
        <v>0</v>
      </c>
      <c r="L53" s="27"/>
    </row>
    <row r="54" spans="1:12" ht="12.75">
      <c r="A54" s="27" t="s">
        <v>15</v>
      </c>
      <c r="B54" s="29"/>
      <c r="C54" s="72"/>
      <c r="D54" s="72"/>
      <c r="E54" s="72"/>
      <c r="F54" s="72"/>
      <c r="G54" s="72"/>
      <c r="H54" s="72"/>
      <c r="I54" s="72"/>
      <c r="J54" s="72"/>
      <c r="K54" s="29">
        <f>SUM(C54:J54)</f>
        <v>0</v>
      </c>
      <c r="L54" s="27"/>
    </row>
    <row r="55" spans="1:12" ht="13.5" thickBot="1">
      <c r="A55" s="27" t="s">
        <v>16</v>
      </c>
      <c r="B55" s="29"/>
      <c r="C55" s="73"/>
      <c r="D55" s="73"/>
      <c r="E55" s="73"/>
      <c r="F55" s="73"/>
      <c r="G55" s="73"/>
      <c r="H55" s="73"/>
      <c r="I55" s="73"/>
      <c r="J55" s="73"/>
      <c r="K55" s="30">
        <f>SUM(C55:J55)</f>
        <v>0</v>
      </c>
      <c r="L55" s="27"/>
    </row>
    <row r="56" spans="1:12" ht="12.75">
      <c r="A56" s="31" t="s">
        <v>42</v>
      </c>
      <c r="B56" s="34"/>
      <c r="C56" s="72">
        <f>SUM(C53:C55)</f>
        <v>0</v>
      </c>
      <c r="D56" s="72">
        <f aca="true" t="shared" si="6" ref="D56:K56">SUM(D53:D55)</f>
        <v>0</v>
      </c>
      <c r="E56" s="72">
        <f t="shared" si="6"/>
        <v>0</v>
      </c>
      <c r="F56" s="72">
        <f t="shared" si="6"/>
        <v>0</v>
      </c>
      <c r="G56" s="72">
        <f t="shared" si="6"/>
        <v>0</v>
      </c>
      <c r="H56" s="72">
        <f t="shared" si="6"/>
        <v>0</v>
      </c>
      <c r="I56" s="72">
        <f t="shared" si="6"/>
        <v>0</v>
      </c>
      <c r="J56" s="72">
        <f t="shared" si="6"/>
        <v>0</v>
      </c>
      <c r="K56" s="29">
        <f t="shared" si="6"/>
        <v>0</v>
      </c>
      <c r="L56" s="27"/>
    </row>
    <row r="57" spans="1:12" ht="13.5" thickBot="1">
      <c r="A57" s="38"/>
      <c r="B57" s="39"/>
      <c r="C57" s="76"/>
      <c r="D57" s="76"/>
      <c r="E57" s="76"/>
      <c r="F57" s="76"/>
      <c r="G57" s="76"/>
      <c r="H57" s="76"/>
      <c r="I57" s="76"/>
      <c r="J57" s="76"/>
      <c r="K57" s="39"/>
      <c r="L57" s="27"/>
    </row>
    <row r="58" spans="1:12" ht="12.75">
      <c r="A58" s="27"/>
      <c r="B58" s="29"/>
      <c r="C58" s="72"/>
      <c r="D58" s="72"/>
      <c r="E58" s="72"/>
      <c r="F58" s="72"/>
      <c r="G58" s="72"/>
      <c r="H58" s="72"/>
      <c r="I58" s="72"/>
      <c r="J58" s="72"/>
      <c r="K58" s="29"/>
      <c r="L58" s="27"/>
    </row>
    <row r="59" spans="1:12" ht="12.75">
      <c r="A59" s="1" t="s">
        <v>61</v>
      </c>
      <c r="B59" s="40"/>
      <c r="C59" s="72"/>
      <c r="D59" s="72"/>
      <c r="E59" s="72"/>
      <c r="F59" s="72"/>
      <c r="G59" s="72"/>
      <c r="H59" s="72"/>
      <c r="I59" s="72"/>
      <c r="J59" s="72"/>
      <c r="K59" s="29"/>
      <c r="L59" s="27"/>
    </row>
    <row r="60" spans="1:12" ht="12.75">
      <c r="A60" s="27"/>
      <c r="B60" s="27"/>
      <c r="C60" s="72"/>
      <c r="D60" s="72"/>
      <c r="E60" s="72"/>
      <c r="F60" s="72"/>
      <c r="G60" s="72"/>
      <c r="H60" s="72"/>
      <c r="I60" s="72"/>
      <c r="J60" s="72"/>
      <c r="K60" s="29"/>
      <c r="L60" s="27"/>
    </row>
    <row r="61" spans="1:12" ht="12.75">
      <c r="A61" s="27" t="s">
        <v>14</v>
      </c>
      <c r="B61" s="27"/>
      <c r="C61" s="72">
        <f aca="true" t="shared" si="7" ref="C61:K61">SUM(C11,C18,C25,C32,C39,C46,C53)</f>
        <v>1183</v>
      </c>
      <c r="D61" s="72">
        <f t="shared" si="7"/>
        <v>3898</v>
      </c>
      <c r="E61" s="72">
        <f t="shared" si="7"/>
        <v>4741</v>
      </c>
      <c r="F61" s="72">
        <f t="shared" si="7"/>
        <v>11155</v>
      </c>
      <c r="G61" s="72">
        <f t="shared" si="7"/>
        <v>2448</v>
      </c>
      <c r="H61" s="72">
        <f t="shared" si="7"/>
        <v>17309</v>
      </c>
      <c r="I61" s="72">
        <f t="shared" si="7"/>
        <v>0</v>
      </c>
      <c r="J61" s="72">
        <f t="shared" si="7"/>
        <v>0</v>
      </c>
      <c r="K61" s="29">
        <f t="shared" si="7"/>
        <v>40734</v>
      </c>
      <c r="L61" s="27"/>
    </row>
    <row r="62" spans="1:12" ht="12.75">
      <c r="A62" s="27" t="s">
        <v>15</v>
      </c>
      <c r="B62" s="27"/>
      <c r="C62" s="72">
        <f aca="true" t="shared" si="8" ref="C62:J63">SUM(C12,C19,C26,C33,C40,C47,C54)</f>
        <v>36303</v>
      </c>
      <c r="D62" s="72">
        <f t="shared" si="8"/>
        <v>95691</v>
      </c>
      <c r="E62" s="72">
        <f t="shared" si="8"/>
        <v>18964</v>
      </c>
      <c r="F62" s="72">
        <f t="shared" si="8"/>
        <v>44619</v>
      </c>
      <c r="G62" s="72">
        <f t="shared" si="8"/>
        <v>31730</v>
      </c>
      <c r="H62" s="72">
        <f t="shared" si="8"/>
        <v>228939</v>
      </c>
      <c r="I62" s="72">
        <f t="shared" si="8"/>
        <v>0</v>
      </c>
      <c r="J62" s="72">
        <f t="shared" si="8"/>
        <v>0</v>
      </c>
      <c r="K62" s="29">
        <f>SUM(K12,K19,K26,K33,K40,K47,K54)</f>
        <v>456246</v>
      </c>
      <c r="L62" s="27"/>
    </row>
    <row r="63" spans="1:12" ht="13.5" thickBot="1">
      <c r="A63" s="27" t="s">
        <v>16</v>
      </c>
      <c r="B63" s="27"/>
      <c r="C63" s="73">
        <f t="shared" si="8"/>
        <v>2710</v>
      </c>
      <c r="D63" s="73">
        <f t="shared" si="8"/>
        <v>7243</v>
      </c>
      <c r="E63" s="73">
        <f t="shared" si="8"/>
        <v>0</v>
      </c>
      <c r="F63" s="73">
        <f t="shared" si="8"/>
        <v>0</v>
      </c>
      <c r="G63" s="73">
        <f t="shared" si="8"/>
        <v>16754</v>
      </c>
      <c r="H63" s="73">
        <f t="shared" si="8"/>
        <v>26555</v>
      </c>
      <c r="I63" s="73">
        <f t="shared" si="8"/>
        <v>0</v>
      </c>
      <c r="J63" s="73">
        <f t="shared" si="8"/>
        <v>0</v>
      </c>
      <c r="K63" s="30">
        <f>SUM(K13,K20,K27,K34,K41,K48,K55)</f>
        <v>53262</v>
      </c>
      <c r="L63" s="27"/>
    </row>
    <row r="64" spans="1:12" ht="12.75">
      <c r="A64" s="31" t="s">
        <v>42</v>
      </c>
      <c r="B64" s="27"/>
      <c r="C64" s="72">
        <f>SUM(C61:C63)</f>
        <v>40196</v>
      </c>
      <c r="D64" s="72">
        <f aca="true" t="shared" si="9" ref="D64:K64">SUM(D61:D63)</f>
        <v>106832</v>
      </c>
      <c r="E64" s="72">
        <f t="shared" si="9"/>
        <v>23705</v>
      </c>
      <c r="F64" s="72">
        <f t="shared" si="9"/>
        <v>55774</v>
      </c>
      <c r="G64" s="72">
        <f t="shared" si="9"/>
        <v>50932</v>
      </c>
      <c r="H64" s="72">
        <f t="shared" si="9"/>
        <v>272803</v>
      </c>
      <c r="I64" s="72">
        <f t="shared" si="9"/>
        <v>0</v>
      </c>
      <c r="J64" s="72">
        <f t="shared" si="9"/>
        <v>0</v>
      </c>
      <c r="K64" s="29">
        <f t="shared" si="9"/>
        <v>550242</v>
      </c>
      <c r="L64" s="27"/>
    </row>
    <row r="65" spans="1:12" ht="12.75">
      <c r="A65" s="27"/>
      <c r="B65" s="27"/>
      <c r="C65" s="72"/>
      <c r="D65" s="72"/>
      <c r="E65" s="72"/>
      <c r="F65" s="72"/>
      <c r="G65" s="72"/>
      <c r="H65" s="72"/>
      <c r="I65" s="72"/>
      <c r="J65" s="72"/>
      <c r="K65" s="29"/>
      <c r="L65" s="27"/>
    </row>
    <row r="66" spans="1:12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9"/>
      <c r="L66" s="27"/>
    </row>
    <row r="67" spans="1:12" ht="12.75">
      <c r="A67" s="27"/>
      <c r="B67" s="27"/>
      <c r="C67" s="41">
        <v>1.1</v>
      </c>
      <c r="D67" s="42">
        <v>1.2</v>
      </c>
      <c r="E67" s="41">
        <v>2.1</v>
      </c>
      <c r="F67" s="42">
        <v>2.2</v>
      </c>
      <c r="G67" s="41">
        <v>4.1</v>
      </c>
      <c r="H67" s="43">
        <v>4.2</v>
      </c>
      <c r="I67" s="27"/>
      <c r="J67" s="27"/>
      <c r="K67" s="29"/>
      <c r="L67" s="27"/>
    </row>
    <row r="68" spans="1:12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2.75">
      <c r="A71" s="27" t="s">
        <v>71</v>
      </c>
      <c r="B71" s="27"/>
      <c r="C71" s="29"/>
      <c r="D71" s="37"/>
      <c r="E71" s="29"/>
      <c r="F71" s="27"/>
      <c r="G71" s="27"/>
      <c r="H71" s="27"/>
      <c r="I71" s="27"/>
      <c r="J71" s="27"/>
      <c r="K71" s="27"/>
      <c r="L71" s="27"/>
    </row>
    <row r="72" spans="1:12" ht="12.75">
      <c r="A72" s="27"/>
      <c r="B72" s="27"/>
      <c r="C72" s="44" t="s">
        <v>1</v>
      </c>
      <c r="D72" s="45" t="s">
        <v>3</v>
      </c>
      <c r="E72" s="46" t="s">
        <v>20</v>
      </c>
      <c r="F72" s="27"/>
      <c r="G72" s="27"/>
      <c r="H72" s="27"/>
      <c r="I72" s="27"/>
      <c r="J72" s="27"/>
      <c r="K72" s="27"/>
      <c r="L72" s="27"/>
    </row>
    <row r="73" spans="1:12" ht="12.75">
      <c r="A73" s="27"/>
      <c r="B73" s="27"/>
      <c r="C73" s="29"/>
      <c r="D73" s="29"/>
      <c r="E73" s="29"/>
      <c r="F73" s="29"/>
      <c r="G73" s="27"/>
      <c r="H73" s="27"/>
      <c r="I73" s="27"/>
      <c r="J73" s="27"/>
      <c r="K73" s="27"/>
      <c r="L73" s="27"/>
    </row>
    <row r="74" spans="1:12" ht="12.75">
      <c r="A74" s="27" t="s">
        <v>73</v>
      </c>
      <c r="B74" s="27"/>
      <c r="C74" s="29">
        <v>40196</v>
      </c>
      <c r="D74" s="37">
        <v>91937</v>
      </c>
      <c r="E74" s="29">
        <f>+C74+D74</f>
        <v>132133</v>
      </c>
      <c r="F74" s="29">
        <f>+E74</f>
        <v>132133</v>
      </c>
      <c r="G74" s="47"/>
      <c r="H74" s="27"/>
      <c r="I74" s="27"/>
      <c r="J74" s="27"/>
      <c r="K74" s="27"/>
      <c r="L74" s="27"/>
    </row>
    <row r="75" spans="1:12" ht="12.75">
      <c r="A75" s="27"/>
      <c r="B75" s="27"/>
      <c r="C75" s="29"/>
      <c r="D75" s="29"/>
      <c r="E75" s="29"/>
      <c r="F75" s="29"/>
      <c r="G75" s="27"/>
      <c r="H75" s="27"/>
      <c r="I75" s="27"/>
      <c r="J75" s="27"/>
      <c r="K75" s="27"/>
      <c r="L75" s="27"/>
    </row>
    <row r="76" spans="1:12" ht="12.75">
      <c r="A76" s="27" t="s">
        <v>14</v>
      </c>
      <c r="B76" s="27"/>
      <c r="C76" s="29">
        <f>ROUND(C74/E74*F76,0)</f>
        <v>1183</v>
      </c>
      <c r="D76" s="29">
        <f>ROUND(D74/E74*F76,0)</f>
        <v>2706</v>
      </c>
      <c r="E76" s="29">
        <f>SUM(C76:D76)</f>
        <v>3889</v>
      </c>
      <c r="F76" s="29">
        <v>3889</v>
      </c>
      <c r="G76" s="27"/>
      <c r="H76" s="27"/>
      <c r="I76" s="27"/>
      <c r="J76" s="27"/>
      <c r="K76" s="27"/>
      <c r="L76" s="27"/>
    </row>
    <row r="77" spans="1:12" ht="12.75">
      <c r="A77" s="27" t="s">
        <v>15</v>
      </c>
      <c r="B77" s="27"/>
      <c r="C77" s="29">
        <f>ROUND(C74/E74*F77,0)</f>
        <v>36303</v>
      </c>
      <c r="D77" s="29">
        <f>ROUND(D74/E74*F77,0)</f>
        <v>83032</v>
      </c>
      <c r="E77" s="29">
        <f>SUM(C77:D77)</f>
        <v>119335</v>
      </c>
      <c r="F77" s="29">
        <v>119335</v>
      </c>
      <c r="G77" s="27"/>
      <c r="H77" s="27"/>
      <c r="I77" s="27"/>
      <c r="J77" s="27"/>
      <c r="K77" s="27"/>
      <c r="L77" s="27"/>
    </row>
    <row r="78" spans="1:12" ht="12.75">
      <c r="A78" s="27" t="s">
        <v>16</v>
      </c>
      <c r="B78" s="27"/>
      <c r="C78" s="29">
        <f>ROUND(C74/E74*F78,0)</f>
        <v>2710</v>
      </c>
      <c r="D78" s="29">
        <f>ROUND(D74/E74*F78,0)</f>
        <v>6198</v>
      </c>
      <c r="E78" s="29">
        <f>SUM(C78:D78)</f>
        <v>8908</v>
      </c>
      <c r="F78" s="29">
        <v>8908</v>
      </c>
      <c r="G78" s="27"/>
      <c r="H78" s="27"/>
      <c r="I78" s="27"/>
      <c r="J78" s="27"/>
      <c r="K78" s="27"/>
      <c r="L78" s="27"/>
    </row>
    <row r="79" spans="1:12" ht="12.75">
      <c r="A79" s="31" t="s">
        <v>42</v>
      </c>
      <c r="B79" s="27"/>
      <c r="C79" s="29">
        <f>SUM(C76:C78)</f>
        <v>40196</v>
      </c>
      <c r="D79" s="29">
        <f>SUM(D76:D78)</f>
        <v>91936</v>
      </c>
      <c r="E79" s="29">
        <f>SUM(C79:D79)</f>
        <v>132132</v>
      </c>
      <c r="F79" s="29">
        <f>SUM(F76:F78)</f>
        <v>132132</v>
      </c>
      <c r="G79" s="27"/>
      <c r="H79" s="27"/>
      <c r="I79" s="27"/>
      <c r="J79" s="27"/>
      <c r="K79" s="27"/>
      <c r="L79" s="27"/>
    </row>
    <row r="80" spans="1:12" ht="12.75">
      <c r="A80" s="27"/>
      <c r="B80" s="27"/>
      <c r="C80" s="29"/>
      <c r="D80" s="29"/>
      <c r="E80" s="29">
        <f>SUM(E76:E78)</f>
        <v>132132</v>
      </c>
      <c r="F80" s="29"/>
      <c r="G80" s="27"/>
      <c r="H80" s="27"/>
      <c r="I80" s="27"/>
      <c r="J80" s="27"/>
      <c r="K80" s="27"/>
      <c r="L80" s="27"/>
    </row>
    <row r="81" spans="1:12" ht="12.75">
      <c r="A81" s="27"/>
      <c r="B81" s="27"/>
      <c r="C81" s="29"/>
      <c r="D81" s="29"/>
      <c r="E81" s="29"/>
      <c r="F81" s="29"/>
      <c r="G81" s="27"/>
      <c r="H81" s="27"/>
      <c r="I81" s="27"/>
      <c r="J81" s="27"/>
      <c r="K81" s="27"/>
      <c r="L81" s="27"/>
    </row>
    <row r="82" spans="1:12" ht="12.75">
      <c r="A82" s="27"/>
      <c r="B82" s="27"/>
      <c r="C82" s="29"/>
      <c r="D82" s="29"/>
      <c r="E82" s="29"/>
      <c r="F82" s="29"/>
      <c r="G82" s="27"/>
      <c r="H82" s="27"/>
      <c r="I82" s="27"/>
      <c r="J82" s="27"/>
      <c r="K82" s="27"/>
      <c r="L82" s="27"/>
    </row>
    <row r="83" spans="1:12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</sheetData>
  <mergeCells count="5">
    <mergeCell ref="A4:K4"/>
    <mergeCell ref="A5:K5"/>
    <mergeCell ref="C6:D6"/>
    <mergeCell ref="E6:F6"/>
    <mergeCell ref="G6:H6"/>
  </mergeCells>
  <printOptions/>
  <pageMargins left="0.25" right="0.25" top="0.3" bottom="0.3" header="0.5" footer="0.5"/>
  <pageSetup horizontalDpi="600" verticalDpi="600" orientation="landscape" scale="80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.7109375" style="0" customWidth="1"/>
    <col min="3" max="11" width="11.7109375" style="0" customWidth="1"/>
  </cols>
  <sheetData>
    <row r="1" ht="12.75">
      <c r="A1" t="str">
        <f>+Summary!A1</f>
        <v>File:  O:\BOA\SHAREDTABLES\HISTORY\R&amp;D Comparisons\R&amp;D Type By DOI Goals.XLS</v>
      </c>
    </row>
    <row r="2" ht="12.75">
      <c r="A2" t="str">
        <f>+Summary!A2</f>
        <v>Date:  Revised 02/08/06</v>
      </c>
    </row>
    <row r="4" spans="1:11" ht="12.75">
      <c r="A4" s="90" t="s">
        <v>43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2.75">
      <c r="A5" s="90" t="s">
        <v>36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2.75">
      <c r="A6" s="7"/>
      <c r="B6" s="8"/>
      <c r="C6" s="91" t="s">
        <v>37</v>
      </c>
      <c r="D6" s="92"/>
      <c r="E6" s="91" t="s">
        <v>38</v>
      </c>
      <c r="F6" s="92"/>
      <c r="G6" s="91" t="s">
        <v>39</v>
      </c>
      <c r="H6" s="93"/>
      <c r="I6" s="9" t="s">
        <v>40</v>
      </c>
      <c r="J6" s="9" t="s">
        <v>41</v>
      </c>
      <c r="K6" s="10" t="s">
        <v>42</v>
      </c>
    </row>
    <row r="7" spans="1:11" ht="12.75">
      <c r="A7" s="11"/>
      <c r="B7" s="8"/>
      <c r="C7" s="12">
        <v>1.1</v>
      </c>
      <c r="D7" s="13">
        <v>1.2</v>
      </c>
      <c r="E7" s="12">
        <v>2.1</v>
      </c>
      <c r="F7" s="13">
        <v>2.2</v>
      </c>
      <c r="G7" s="12">
        <v>4.1</v>
      </c>
      <c r="H7" s="14">
        <v>4.2</v>
      </c>
      <c r="I7" s="12"/>
      <c r="J7" s="19"/>
      <c r="K7" s="15"/>
    </row>
    <row r="8" spans="1:11" ht="150" customHeight="1">
      <c r="A8" s="16" t="s">
        <v>52</v>
      </c>
      <c r="B8" s="8"/>
      <c r="C8" s="22" t="s">
        <v>44</v>
      </c>
      <c r="D8" s="18" t="s">
        <v>45</v>
      </c>
      <c r="E8" s="21" t="s">
        <v>46</v>
      </c>
      <c r="F8" s="21" t="s">
        <v>47</v>
      </c>
      <c r="G8" s="17" t="s">
        <v>48</v>
      </c>
      <c r="H8" s="23" t="s">
        <v>49</v>
      </c>
      <c r="I8" s="17" t="s">
        <v>50</v>
      </c>
      <c r="J8" s="17" t="s">
        <v>51</v>
      </c>
      <c r="K8" s="20"/>
    </row>
    <row r="9" spans="3:10" ht="12.75">
      <c r="C9" s="70"/>
      <c r="D9" s="70"/>
      <c r="E9" s="70"/>
      <c r="F9" s="70"/>
      <c r="G9" s="70"/>
      <c r="H9" s="70"/>
      <c r="I9" s="70"/>
      <c r="J9" s="70"/>
    </row>
    <row r="10" spans="1:10" ht="12.75">
      <c r="A10" s="11" t="s">
        <v>54</v>
      </c>
      <c r="B10" s="11"/>
      <c r="C10" s="77"/>
      <c r="D10" s="77"/>
      <c r="E10" s="77"/>
      <c r="F10" s="77"/>
      <c r="G10" s="77"/>
      <c r="H10" s="77"/>
      <c r="I10" s="77"/>
      <c r="J10" s="77"/>
    </row>
    <row r="11" spans="1:11" ht="12.75">
      <c r="A11" s="27" t="s">
        <v>14</v>
      </c>
      <c r="B11" s="27"/>
      <c r="C11" s="72"/>
      <c r="D11" s="72"/>
      <c r="E11" s="72"/>
      <c r="F11" s="72"/>
      <c r="G11" s="72"/>
      <c r="H11" s="72">
        <v>450</v>
      </c>
      <c r="I11" s="72"/>
      <c r="J11" s="72"/>
      <c r="K11" s="29">
        <f>SUM(C11:J11)</f>
        <v>450</v>
      </c>
    </row>
    <row r="12" spans="1:11" ht="12.75">
      <c r="A12" s="27" t="s">
        <v>15</v>
      </c>
      <c r="B12" s="27"/>
      <c r="C12" s="72"/>
      <c r="D12" s="72"/>
      <c r="E12" s="72"/>
      <c r="F12" s="72"/>
      <c r="G12" s="72"/>
      <c r="H12" s="72">
        <v>24226</v>
      </c>
      <c r="I12" s="72"/>
      <c r="J12" s="72"/>
      <c r="K12" s="29">
        <f>SUM(C12:J12)</f>
        <v>24226</v>
      </c>
    </row>
    <row r="13" spans="1:11" ht="13.5" thickBot="1">
      <c r="A13" s="27" t="s">
        <v>16</v>
      </c>
      <c r="B13" s="27"/>
      <c r="C13" s="73"/>
      <c r="D13" s="73"/>
      <c r="E13" s="73"/>
      <c r="F13" s="73"/>
      <c r="G13" s="73"/>
      <c r="H13" s="73">
        <v>17128</v>
      </c>
      <c r="I13" s="73"/>
      <c r="J13" s="73"/>
      <c r="K13" s="30">
        <f>SUM(C13:J13)</f>
        <v>17128</v>
      </c>
    </row>
    <row r="14" spans="1:11" ht="12.75">
      <c r="A14" s="31" t="s">
        <v>42</v>
      </c>
      <c r="B14" s="31"/>
      <c r="C14" s="72">
        <f>SUM(C11:C13)</f>
        <v>0</v>
      </c>
      <c r="D14" s="72">
        <f aca="true" t="shared" si="0" ref="D14:K14">SUM(D11:D13)</f>
        <v>0</v>
      </c>
      <c r="E14" s="72">
        <f t="shared" si="0"/>
        <v>0</v>
      </c>
      <c r="F14" s="72">
        <f t="shared" si="0"/>
        <v>0</v>
      </c>
      <c r="G14" s="72">
        <f t="shared" si="0"/>
        <v>0</v>
      </c>
      <c r="H14" s="72">
        <f t="shared" si="0"/>
        <v>41804</v>
      </c>
      <c r="I14" s="72">
        <f t="shared" si="0"/>
        <v>0</v>
      </c>
      <c r="J14" s="72">
        <f t="shared" si="0"/>
        <v>0</v>
      </c>
      <c r="K14" s="29">
        <f t="shared" si="0"/>
        <v>41804</v>
      </c>
    </row>
    <row r="15" spans="1:11" ht="13.5" thickBot="1">
      <c r="A15" s="32"/>
      <c r="B15" s="33"/>
      <c r="C15" s="74"/>
      <c r="D15" s="74"/>
      <c r="E15" s="74"/>
      <c r="F15" s="74"/>
      <c r="G15" s="74"/>
      <c r="H15" s="74"/>
      <c r="I15" s="74"/>
      <c r="J15" s="74"/>
      <c r="K15" s="33"/>
    </row>
    <row r="16" spans="1:11" ht="13.5" thickTop="1">
      <c r="A16" s="27"/>
      <c r="B16" s="29"/>
      <c r="C16" s="72"/>
      <c r="D16" s="72"/>
      <c r="E16" s="72"/>
      <c r="F16" s="72"/>
      <c r="G16" s="72"/>
      <c r="H16" s="72"/>
      <c r="I16" s="72"/>
      <c r="J16" s="72"/>
      <c r="K16" s="29"/>
    </row>
    <row r="17" spans="1:11" ht="12.75">
      <c r="A17" s="1" t="s">
        <v>55</v>
      </c>
      <c r="B17" s="29"/>
      <c r="C17" s="72"/>
      <c r="D17" s="72"/>
      <c r="E17" s="72"/>
      <c r="F17" s="72"/>
      <c r="G17" s="72"/>
      <c r="H17" s="72"/>
      <c r="I17" s="72"/>
      <c r="J17" s="72"/>
      <c r="K17" s="29"/>
    </row>
    <row r="18" spans="1:11" ht="12.75">
      <c r="A18" s="27" t="s">
        <v>14</v>
      </c>
      <c r="B18" s="29"/>
      <c r="C18" s="72"/>
      <c r="D18" s="72"/>
      <c r="E18" s="72">
        <v>5014</v>
      </c>
      <c r="F18" s="72">
        <v>11096</v>
      </c>
      <c r="G18" s="72">
        <v>1978</v>
      </c>
      <c r="H18" s="72">
        <v>12973</v>
      </c>
      <c r="I18" s="72"/>
      <c r="J18" s="72"/>
      <c r="K18" s="29">
        <f>SUM(C18:J18)</f>
        <v>31061</v>
      </c>
    </row>
    <row r="19" spans="1:11" ht="12.75">
      <c r="A19" s="27" t="s">
        <v>15</v>
      </c>
      <c r="B19" s="29"/>
      <c r="C19" s="72"/>
      <c r="D19" s="72"/>
      <c r="E19" s="72">
        <v>20054</v>
      </c>
      <c r="F19" s="72">
        <v>44385</v>
      </c>
      <c r="G19" s="72">
        <v>32144</v>
      </c>
      <c r="H19" s="72">
        <v>61980</v>
      </c>
      <c r="I19" s="72"/>
      <c r="J19" s="72"/>
      <c r="K19" s="29">
        <f>SUM(C19:J19)</f>
        <v>158563</v>
      </c>
    </row>
    <row r="20" spans="1:11" ht="13.5" thickBot="1">
      <c r="A20" s="27" t="s">
        <v>16</v>
      </c>
      <c r="B20" s="29"/>
      <c r="C20" s="73"/>
      <c r="D20" s="73"/>
      <c r="E20" s="73">
        <v>0</v>
      </c>
      <c r="F20" s="73">
        <v>0</v>
      </c>
      <c r="G20" s="73">
        <v>17270</v>
      </c>
      <c r="H20" s="73">
        <v>3398</v>
      </c>
      <c r="I20" s="73"/>
      <c r="J20" s="73"/>
      <c r="K20" s="30">
        <f>SUM(C20:J20)</f>
        <v>20668</v>
      </c>
    </row>
    <row r="21" spans="1:11" ht="12.75">
      <c r="A21" s="31" t="s">
        <v>42</v>
      </c>
      <c r="B21" s="34"/>
      <c r="C21" s="72">
        <f>SUM(C18:C20)</f>
        <v>0</v>
      </c>
      <c r="D21" s="72">
        <f aca="true" t="shared" si="1" ref="D21:K21">SUM(D18:D20)</f>
        <v>0</v>
      </c>
      <c r="E21" s="72">
        <f t="shared" si="1"/>
        <v>25068</v>
      </c>
      <c r="F21" s="72">
        <f t="shared" si="1"/>
        <v>55481</v>
      </c>
      <c r="G21" s="72">
        <f t="shared" si="1"/>
        <v>51392</v>
      </c>
      <c r="H21" s="72">
        <f t="shared" si="1"/>
        <v>78351</v>
      </c>
      <c r="I21" s="72">
        <f t="shared" si="1"/>
        <v>0</v>
      </c>
      <c r="J21" s="72">
        <f t="shared" si="1"/>
        <v>0</v>
      </c>
      <c r="K21" s="29">
        <f t="shared" si="1"/>
        <v>210292</v>
      </c>
    </row>
    <row r="22" spans="1:11" ht="13.5" thickBot="1">
      <c r="A22" s="32"/>
      <c r="B22" s="33"/>
      <c r="C22" s="74"/>
      <c r="D22" s="74"/>
      <c r="E22" s="74"/>
      <c r="F22" s="74"/>
      <c r="G22" s="74"/>
      <c r="H22" s="74"/>
      <c r="I22" s="74"/>
      <c r="J22" s="74"/>
      <c r="K22" s="33"/>
    </row>
    <row r="23" spans="1:11" ht="13.5" thickTop="1">
      <c r="A23" s="27"/>
      <c r="B23" s="29"/>
      <c r="C23" s="72"/>
      <c r="D23" s="72"/>
      <c r="E23" s="72"/>
      <c r="F23" s="72"/>
      <c r="G23" s="72"/>
      <c r="H23" s="72"/>
      <c r="I23" s="72"/>
      <c r="J23" s="72"/>
      <c r="K23" s="29"/>
    </row>
    <row r="24" spans="1:11" ht="12.75">
      <c r="A24" s="1" t="s">
        <v>56</v>
      </c>
      <c r="B24" s="29"/>
      <c r="C24" s="72"/>
      <c r="D24" s="72"/>
      <c r="E24" s="72"/>
      <c r="F24" s="72"/>
      <c r="G24" s="72"/>
      <c r="H24" s="72"/>
      <c r="I24" s="72"/>
      <c r="J24" s="72"/>
      <c r="K24" s="29"/>
    </row>
    <row r="25" spans="1:11" ht="12.75">
      <c r="A25" s="27" t="s">
        <v>14</v>
      </c>
      <c r="B25" s="29"/>
      <c r="C25" s="72"/>
      <c r="D25" s="72"/>
      <c r="E25" s="72"/>
      <c r="F25" s="72"/>
      <c r="G25" s="72"/>
      <c r="H25" s="72">
        <v>0</v>
      </c>
      <c r="I25" s="72"/>
      <c r="J25" s="72"/>
      <c r="K25" s="29">
        <f>SUM(C25:J25)</f>
        <v>0</v>
      </c>
    </row>
    <row r="26" spans="1:11" ht="12.75">
      <c r="A26" s="27" t="s">
        <v>15</v>
      </c>
      <c r="B26" s="29"/>
      <c r="C26" s="72"/>
      <c r="D26" s="72"/>
      <c r="E26" s="72"/>
      <c r="F26" s="72"/>
      <c r="G26" s="72"/>
      <c r="H26" s="72">
        <v>126105</v>
      </c>
      <c r="I26" s="72"/>
      <c r="J26" s="72"/>
      <c r="K26" s="29">
        <f>SUM(C26:J26)</f>
        <v>126105</v>
      </c>
    </row>
    <row r="27" spans="1:11" ht="13.5" thickBot="1">
      <c r="A27" s="27" t="s">
        <v>16</v>
      </c>
      <c r="B27" s="29"/>
      <c r="C27" s="73"/>
      <c r="D27" s="73"/>
      <c r="E27" s="73"/>
      <c r="F27" s="73"/>
      <c r="G27" s="73"/>
      <c r="H27" s="73">
        <v>0</v>
      </c>
      <c r="I27" s="73"/>
      <c r="J27" s="73"/>
      <c r="K27" s="30">
        <f>SUM(C27:J27)</f>
        <v>0</v>
      </c>
    </row>
    <row r="28" spans="1:11" ht="12.75">
      <c r="A28" s="31" t="s">
        <v>42</v>
      </c>
      <c r="B28" s="34"/>
      <c r="C28" s="72">
        <f>SUM(C25:C27)</f>
        <v>0</v>
      </c>
      <c r="D28" s="72">
        <f aca="true" t="shared" si="2" ref="D28:K28">SUM(D25:D27)</f>
        <v>0</v>
      </c>
      <c r="E28" s="72">
        <f t="shared" si="2"/>
        <v>0</v>
      </c>
      <c r="F28" s="72">
        <f t="shared" si="2"/>
        <v>0</v>
      </c>
      <c r="G28" s="72">
        <f t="shared" si="2"/>
        <v>0</v>
      </c>
      <c r="H28" s="72">
        <f t="shared" si="2"/>
        <v>126105</v>
      </c>
      <c r="I28" s="72">
        <f t="shared" si="2"/>
        <v>0</v>
      </c>
      <c r="J28" s="72">
        <f t="shared" si="2"/>
        <v>0</v>
      </c>
      <c r="K28" s="29">
        <f t="shared" si="2"/>
        <v>126105</v>
      </c>
    </row>
    <row r="29" spans="1:11" ht="13.5" thickBot="1">
      <c r="A29" s="32"/>
      <c r="B29" s="33"/>
      <c r="C29" s="74"/>
      <c r="D29" s="74"/>
      <c r="E29" s="74"/>
      <c r="F29" s="74"/>
      <c r="G29" s="74"/>
      <c r="H29" s="74"/>
      <c r="I29" s="74"/>
      <c r="J29" s="74"/>
      <c r="K29" s="33"/>
    </row>
    <row r="30" spans="1:11" ht="13.5" thickTop="1">
      <c r="A30" s="27"/>
      <c r="B30" s="29"/>
      <c r="C30" s="72"/>
      <c r="D30" s="72"/>
      <c r="E30" s="72"/>
      <c r="F30" s="72"/>
      <c r="G30" s="72"/>
      <c r="H30" s="72"/>
      <c r="I30" s="72"/>
      <c r="J30" s="72"/>
      <c r="K30" s="29"/>
    </row>
    <row r="31" spans="1:11" ht="12.75">
      <c r="A31" s="1" t="s">
        <v>57</v>
      </c>
      <c r="B31" s="29"/>
      <c r="C31" s="72"/>
      <c r="D31" s="72"/>
      <c r="E31" s="72"/>
      <c r="F31" s="72"/>
      <c r="G31" s="72"/>
      <c r="H31" s="72"/>
      <c r="I31" s="72"/>
      <c r="J31" s="72"/>
      <c r="K31" s="29"/>
    </row>
    <row r="32" spans="1:11" ht="12.75">
      <c r="A32" s="27" t="s">
        <v>14</v>
      </c>
      <c r="B32" s="29"/>
      <c r="C32" s="72">
        <f>+C76</f>
        <v>1213</v>
      </c>
      <c r="D32" s="72">
        <f>1181+D76</f>
        <v>3945</v>
      </c>
      <c r="E32" s="72"/>
      <c r="F32" s="72"/>
      <c r="G32" s="72"/>
      <c r="H32" s="72">
        <v>0</v>
      </c>
      <c r="I32" s="72"/>
      <c r="J32" s="72"/>
      <c r="K32" s="29">
        <f>SUM(C32:J32)</f>
        <v>5158</v>
      </c>
    </row>
    <row r="33" spans="1:11" ht="12.75">
      <c r="A33" s="27" t="s">
        <v>15</v>
      </c>
      <c r="B33" s="29"/>
      <c r="C33" s="72">
        <f>+C77</f>
        <v>37214</v>
      </c>
      <c r="D33" s="72">
        <f>12541+D77</f>
        <v>97351</v>
      </c>
      <c r="E33" s="72"/>
      <c r="F33" s="72"/>
      <c r="G33" s="72"/>
      <c r="H33" s="72">
        <v>23927</v>
      </c>
      <c r="I33" s="72"/>
      <c r="J33" s="72"/>
      <c r="K33" s="29">
        <f>SUM(C33:J33)</f>
        <v>158492</v>
      </c>
    </row>
    <row r="34" spans="1:11" ht="13.5" thickBot="1">
      <c r="A34" s="27" t="s">
        <v>16</v>
      </c>
      <c r="B34" s="29"/>
      <c r="C34" s="73">
        <f>+C78</f>
        <v>2778</v>
      </c>
      <c r="D34" s="73">
        <f>1035+D78</f>
        <v>7366</v>
      </c>
      <c r="E34" s="73"/>
      <c r="F34" s="73"/>
      <c r="G34" s="73"/>
      <c r="H34" s="73">
        <v>735</v>
      </c>
      <c r="I34" s="73"/>
      <c r="J34" s="73"/>
      <c r="K34" s="30">
        <f>SUM(C34:J34)</f>
        <v>10879</v>
      </c>
    </row>
    <row r="35" spans="1:11" ht="12.75">
      <c r="A35" s="31" t="s">
        <v>42</v>
      </c>
      <c r="B35" s="34"/>
      <c r="C35" s="72">
        <f>SUM(C32:C34)</f>
        <v>41205</v>
      </c>
      <c r="D35" s="72">
        <f aca="true" t="shared" si="3" ref="D35:K35">SUM(D32:D34)</f>
        <v>108662</v>
      </c>
      <c r="E35" s="72">
        <f t="shared" si="3"/>
        <v>0</v>
      </c>
      <c r="F35" s="72">
        <f t="shared" si="3"/>
        <v>0</v>
      </c>
      <c r="G35" s="72">
        <f t="shared" si="3"/>
        <v>0</v>
      </c>
      <c r="H35" s="72">
        <f t="shared" si="3"/>
        <v>24662</v>
      </c>
      <c r="I35" s="72">
        <f t="shared" si="3"/>
        <v>0</v>
      </c>
      <c r="J35" s="72">
        <f t="shared" si="3"/>
        <v>0</v>
      </c>
      <c r="K35" s="29">
        <f t="shared" si="3"/>
        <v>174529</v>
      </c>
    </row>
    <row r="36" spans="1:11" ht="13.5" thickBot="1">
      <c r="A36" s="32"/>
      <c r="B36" s="33"/>
      <c r="C36" s="74"/>
      <c r="D36" s="74"/>
      <c r="E36" s="74"/>
      <c r="F36" s="74"/>
      <c r="G36" s="74"/>
      <c r="H36" s="74"/>
      <c r="I36" s="74"/>
      <c r="J36" s="74"/>
      <c r="K36" s="33"/>
    </row>
    <row r="37" spans="1:11" ht="13.5" thickTop="1">
      <c r="A37" s="35"/>
      <c r="B37" s="29"/>
      <c r="C37" s="72"/>
      <c r="D37" s="72"/>
      <c r="E37" s="72"/>
      <c r="F37" s="72"/>
      <c r="G37" s="72"/>
      <c r="H37" s="72"/>
      <c r="I37" s="72"/>
      <c r="J37" s="72"/>
      <c r="K37" s="29"/>
    </row>
    <row r="38" spans="1:11" ht="12.75">
      <c r="A38" s="1" t="s">
        <v>58</v>
      </c>
      <c r="B38" s="29"/>
      <c r="C38" s="72"/>
      <c r="D38" s="72"/>
      <c r="E38" s="72"/>
      <c r="F38" s="72"/>
      <c r="G38" s="72"/>
      <c r="H38" s="72"/>
      <c r="I38" s="72"/>
      <c r="J38" s="72"/>
      <c r="K38" s="29"/>
    </row>
    <row r="39" spans="1:11" ht="12.75">
      <c r="A39" s="27" t="s">
        <v>14</v>
      </c>
      <c r="B39" s="29"/>
      <c r="C39" s="72"/>
      <c r="D39" s="72"/>
      <c r="E39" s="72"/>
      <c r="F39" s="72"/>
      <c r="G39" s="72"/>
      <c r="H39" s="72"/>
      <c r="I39" s="72"/>
      <c r="J39" s="72"/>
      <c r="K39" s="29">
        <f>SUM(C39:J39)</f>
        <v>0</v>
      </c>
    </row>
    <row r="40" spans="1:11" ht="12.75">
      <c r="A40" s="27" t="s">
        <v>15</v>
      </c>
      <c r="B40" s="29"/>
      <c r="C40" s="72"/>
      <c r="D40" s="72"/>
      <c r="E40" s="72"/>
      <c r="F40" s="72"/>
      <c r="G40" s="72"/>
      <c r="H40" s="72"/>
      <c r="I40" s="72"/>
      <c r="J40" s="72"/>
      <c r="K40" s="29">
        <f>SUM(C40:J40)</f>
        <v>0</v>
      </c>
    </row>
    <row r="41" spans="1:11" ht="13.5" thickBot="1">
      <c r="A41" s="27" t="s">
        <v>16</v>
      </c>
      <c r="B41" s="29"/>
      <c r="C41" s="73"/>
      <c r="D41" s="73"/>
      <c r="E41" s="73"/>
      <c r="F41" s="73"/>
      <c r="G41" s="73"/>
      <c r="H41" s="73"/>
      <c r="I41" s="73"/>
      <c r="J41" s="73"/>
      <c r="K41" s="30">
        <f>SUM(C41:J41)</f>
        <v>0</v>
      </c>
    </row>
    <row r="42" spans="1:11" ht="12.75">
      <c r="A42" s="31" t="s">
        <v>42</v>
      </c>
      <c r="B42" s="34"/>
      <c r="C42" s="72">
        <f>SUM(C39:C41)</f>
        <v>0</v>
      </c>
      <c r="D42" s="72">
        <f aca="true" t="shared" si="4" ref="D42:K42">SUM(D39:D41)</f>
        <v>0</v>
      </c>
      <c r="E42" s="72">
        <f t="shared" si="4"/>
        <v>0</v>
      </c>
      <c r="F42" s="72">
        <f t="shared" si="4"/>
        <v>0</v>
      </c>
      <c r="G42" s="72">
        <f t="shared" si="4"/>
        <v>0</v>
      </c>
      <c r="H42" s="72">
        <f t="shared" si="4"/>
        <v>0</v>
      </c>
      <c r="I42" s="72">
        <f t="shared" si="4"/>
        <v>0</v>
      </c>
      <c r="J42" s="72">
        <f t="shared" si="4"/>
        <v>0</v>
      </c>
      <c r="K42" s="29">
        <f t="shared" si="4"/>
        <v>0</v>
      </c>
    </row>
    <row r="43" spans="1:11" ht="13.5" thickBot="1">
      <c r="A43" s="32"/>
      <c r="B43" s="32"/>
      <c r="C43" s="75"/>
      <c r="D43" s="75"/>
      <c r="E43" s="75"/>
      <c r="F43" s="75"/>
      <c r="G43" s="75"/>
      <c r="H43" s="75"/>
      <c r="I43" s="75"/>
      <c r="J43" s="75"/>
      <c r="K43" s="36"/>
    </row>
    <row r="44" spans="1:11" ht="13.5" thickTop="1">
      <c r="A44" s="27"/>
      <c r="B44" s="35"/>
      <c r="C44" s="72"/>
      <c r="D44" s="72"/>
      <c r="E44" s="72"/>
      <c r="F44" s="72"/>
      <c r="G44" s="72"/>
      <c r="H44" s="72"/>
      <c r="I44" s="72"/>
      <c r="J44" s="72"/>
      <c r="K44" s="37"/>
    </row>
    <row r="45" spans="1:11" ht="12.75">
      <c r="A45" s="1" t="s">
        <v>59</v>
      </c>
      <c r="B45" s="27"/>
      <c r="C45" s="72"/>
      <c r="D45" s="72"/>
      <c r="E45" s="72"/>
      <c r="F45" s="72"/>
      <c r="G45" s="72"/>
      <c r="H45" s="72"/>
      <c r="I45" s="72"/>
      <c r="J45" s="72"/>
      <c r="K45" s="29"/>
    </row>
    <row r="46" spans="1:11" ht="12.75">
      <c r="A46" s="27" t="s">
        <v>14</v>
      </c>
      <c r="B46" s="29"/>
      <c r="C46" s="72"/>
      <c r="D46" s="72"/>
      <c r="E46" s="72"/>
      <c r="F46" s="72"/>
      <c r="G46" s="72"/>
      <c r="H46" s="72"/>
      <c r="I46" s="72"/>
      <c r="J46" s="72"/>
      <c r="K46" s="29">
        <f>SUM(C46:J46)</f>
        <v>0</v>
      </c>
    </row>
    <row r="47" spans="1:11" ht="12.75">
      <c r="A47" s="27" t="s">
        <v>15</v>
      </c>
      <c r="B47" s="29"/>
      <c r="C47" s="72"/>
      <c r="D47" s="72"/>
      <c r="E47" s="72"/>
      <c r="F47" s="72"/>
      <c r="G47" s="72"/>
      <c r="H47" s="72"/>
      <c r="I47" s="72"/>
      <c r="J47" s="72"/>
      <c r="K47" s="29">
        <f>SUM(C47:J47)</f>
        <v>0</v>
      </c>
    </row>
    <row r="48" spans="1:11" ht="13.5" thickBot="1">
      <c r="A48" s="27" t="s">
        <v>16</v>
      </c>
      <c r="B48" s="29"/>
      <c r="C48" s="73"/>
      <c r="D48" s="73"/>
      <c r="E48" s="73"/>
      <c r="F48" s="73"/>
      <c r="G48" s="73"/>
      <c r="H48" s="73"/>
      <c r="I48" s="73"/>
      <c r="J48" s="73"/>
      <c r="K48" s="30">
        <f>SUM(C48:J48)</f>
        <v>0</v>
      </c>
    </row>
    <row r="49" spans="1:11" ht="12.75">
      <c r="A49" s="31" t="s">
        <v>42</v>
      </c>
      <c r="B49" s="34"/>
      <c r="C49" s="72">
        <f>SUM(C46:C48)</f>
        <v>0</v>
      </c>
      <c r="D49" s="72">
        <f aca="true" t="shared" si="5" ref="D49:K49">SUM(D46:D48)</f>
        <v>0</v>
      </c>
      <c r="E49" s="72">
        <f t="shared" si="5"/>
        <v>0</v>
      </c>
      <c r="F49" s="72">
        <f t="shared" si="5"/>
        <v>0</v>
      </c>
      <c r="G49" s="72">
        <f t="shared" si="5"/>
        <v>0</v>
      </c>
      <c r="H49" s="72">
        <f t="shared" si="5"/>
        <v>0</v>
      </c>
      <c r="I49" s="72">
        <f t="shared" si="5"/>
        <v>0</v>
      </c>
      <c r="J49" s="72">
        <f t="shared" si="5"/>
        <v>0</v>
      </c>
      <c r="K49" s="29">
        <f t="shared" si="5"/>
        <v>0</v>
      </c>
    </row>
    <row r="50" spans="1:11" ht="13.5" thickBot="1">
      <c r="A50" s="32"/>
      <c r="B50" s="33"/>
      <c r="C50" s="74"/>
      <c r="D50" s="74"/>
      <c r="E50" s="74"/>
      <c r="F50" s="74"/>
      <c r="G50" s="74"/>
      <c r="H50" s="74"/>
      <c r="I50" s="74"/>
      <c r="J50" s="74"/>
      <c r="K50" s="33"/>
    </row>
    <row r="51" spans="1:11" ht="13.5" thickTop="1">
      <c r="A51" s="27"/>
      <c r="B51" s="29"/>
      <c r="C51" s="72"/>
      <c r="D51" s="72"/>
      <c r="E51" s="72"/>
      <c r="F51" s="72"/>
      <c r="G51" s="72"/>
      <c r="H51" s="72"/>
      <c r="I51" s="72"/>
      <c r="J51" s="72"/>
      <c r="K51" s="29"/>
    </row>
    <row r="52" spans="1:11" ht="12.75">
      <c r="A52" s="1" t="s">
        <v>60</v>
      </c>
      <c r="B52" s="29"/>
      <c r="C52" s="72"/>
      <c r="D52" s="72"/>
      <c r="E52" s="72"/>
      <c r="F52" s="72"/>
      <c r="G52" s="72"/>
      <c r="H52" s="72"/>
      <c r="I52" s="72"/>
      <c r="J52" s="72"/>
      <c r="K52" s="29"/>
    </row>
    <row r="53" spans="1:11" ht="12.75">
      <c r="A53" s="27" t="s">
        <v>14</v>
      </c>
      <c r="B53" s="29"/>
      <c r="C53" s="72"/>
      <c r="D53" s="72"/>
      <c r="E53" s="72"/>
      <c r="F53" s="72"/>
      <c r="G53" s="72"/>
      <c r="H53" s="72"/>
      <c r="I53" s="72"/>
      <c r="J53" s="72"/>
      <c r="K53" s="29">
        <f>SUM(C53:J53)</f>
        <v>0</v>
      </c>
    </row>
    <row r="54" spans="1:11" ht="12.75">
      <c r="A54" s="27" t="s">
        <v>15</v>
      </c>
      <c r="B54" s="29"/>
      <c r="C54" s="72"/>
      <c r="D54" s="72"/>
      <c r="E54" s="72"/>
      <c r="F54" s="72"/>
      <c r="G54" s="72"/>
      <c r="H54" s="72"/>
      <c r="I54" s="72"/>
      <c r="J54" s="72"/>
      <c r="K54" s="29">
        <f>SUM(C54:J54)</f>
        <v>0</v>
      </c>
    </row>
    <row r="55" spans="1:11" ht="13.5" thickBot="1">
      <c r="A55" s="27" t="s">
        <v>16</v>
      </c>
      <c r="B55" s="29"/>
      <c r="C55" s="73"/>
      <c r="D55" s="73"/>
      <c r="E55" s="73"/>
      <c r="F55" s="73"/>
      <c r="G55" s="73"/>
      <c r="H55" s="73"/>
      <c r="I55" s="73"/>
      <c r="J55" s="73"/>
      <c r="K55" s="30">
        <f>SUM(C55:J55)</f>
        <v>0</v>
      </c>
    </row>
    <row r="56" spans="1:11" ht="12.75">
      <c r="A56" s="31" t="s">
        <v>42</v>
      </c>
      <c r="B56" s="34"/>
      <c r="C56" s="72">
        <f>SUM(C53:C55)</f>
        <v>0</v>
      </c>
      <c r="D56" s="72">
        <f aca="true" t="shared" si="6" ref="D56:K56">SUM(D53:D55)</f>
        <v>0</v>
      </c>
      <c r="E56" s="72">
        <f t="shared" si="6"/>
        <v>0</v>
      </c>
      <c r="F56" s="72">
        <f t="shared" si="6"/>
        <v>0</v>
      </c>
      <c r="G56" s="72">
        <f t="shared" si="6"/>
        <v>0</v>
      </c>
      <c r="H56" s="72">
        <f t="shared" si="6"/>
        <v>0</v>
      </c>
      <c r="I56" s="72">
        <f t="shared" si="6"/>
        <v>0</v>
      </c>
      <c r="J56" s="72">
        <f t="shared" si="6"/>
        <v>0</v>
      </c>
      <c r="K56" s="29">
        <f t="shared" si="6"/>
        <v>0</v>
      </c>
    </row>
    <row r="57" spans="1:11" ht="13.5" thickBot="1">
      <c r="A57" s="38"/>
      <c r="B57" s="39"/>
      <c r="C57" s="76"/>
      <c r="D57" s="76"/>
      <c r="E57" s="76"/>
      <c r="F57" s="76"/>
      <c r="G57" s="76"/>
      <c r="H57" s="76"/>
      <c r="I57" s="76"/>
      <c r="J57" s="76"/>
      <c r="K57" s="39"/>
    </row>
    <row r="58" spans="1:11" ht="12.75">
      <c r="A58" s="27"/>
      <c r="B58" s="29"/>
      <c r="C58" s="72"/>
      <c r="D58" s="72"/>
      <c r="E58" s="72"/>
      <c r="F58" s="72"/>
      <c r="G58" s="72"/>
      <c r="H58" s="72"/>
      <c r="I58" s="72"/>
      <c r="J58" s="72"/>
      <c r="K58" s="29"/>
    </row>
    <row r="59" spans="1:11" ht="12.75">
      <c r="A59" s="1" t="s">
        <v>61</v>
      </c>
      <c r="B59" s="40"/>
      <c r="C59" s="72"/>
      <c r="D59" s="72"/>
      <c r="E59" s="72"/>
      <c r="F59" s="72"/>
      <c r="G59" s="72"/>
      <c r="H59" s="72"/>
      <c r="I59" s="72"/>
      <c r="J59" s="72"/>
      <c r="K59" s="29"/>
    </row>
    <row r="60" spans="1:11" ht="12.75">
      <c r="A60" s="27"/>
      <c r="B60" s="27"/>
      <c r="C60" s="72"/>
      <c r="D60" s="72"/>
      <c r="E60" s="72"/>
      <c r="F60" s="72"/>
      <c r="G60" s="72"/>
      <c r="H60" s="72"/>
      <c r="I60" s="72"/>
      <c r="J60" s="72"/>
      <c r="K60" s="29"/>
    </row>
    <row r="61" spans="1:11" ht="12.75">
      <c r="A61" s="27" t="s">
        <v>14</v>
      </c>
      <c r="B61" s="27"/>
      <c r="C61" s="72">
        <f aca="true" t="shared" si="7" ref="C61:K61">SUM(C11,C18,C25,C32,C39,C46,C53)</f>
        <v>1213</v>
      </c>
      <c r="D61" s="72">
        <f t="shared" si="7"/>
        <v>3945</v>
      </c>
      <c r="E61" s="72">
        <f t="shared" si="7"/>
        <v>5014</v>
      </c>
      <c r="F61" s="72">
        <f t="shared" si="7"/>
        <v>11096</v>
      </c>
      <c r="G61" s="72">
        <f t="shared" si="7"/>
        <v>1978</v>
      </c>
      <c r="H61" s="72">
        <f t="shared" si="7"/>
        <v>13423</v>
      </c>
      <c r="I61" s="72">
        <f t="shared" si="7"/>
        <v>0</v>
      </c>
      <c r="J61" s="72">
        <f t="shared" si="7"/>
        <v>0</v>
      </c>
      <c r="K61" s="29">
        <f t="shared" si="7"/>
        <v>36669</v>
      </c>
    </row>
    <row r="62" spans="1:11" ht="12.75">
      <c r="A62" s="27" t="s">
        <v>15</v>
      </c>
      <c r="B62" s="27"/>
      <c r="C62" s="72">
        <f aca="true" t="shared" si="8" ref="C62:J63">SUM(C12,C19,C26,C33,C40,C47,C54)</f>
        <v>37214</v>
      </c>
      <c r="D62" s="72">
        <f t="shared" si="8"/>
        <v>97351</v>
      </c>
      <c r="E62" s="72">
        <f t="shared" si="8"/>
        <v>20054</v>
      </c>
      <c r="F62" s="72">
        <f t="shared" si="8"/>
        <v>44385</v>
      </c>
      <c r="G62" s="72">
        <f t="shared" si="8"/>
        <v>32144</v>
      </c>
      <c r="H62" s="72">
        <f t="shared" si="8"/>
        <v>236238</v>
      </c>
      <c r="I62" s="72">
        <f t="shared" si="8"/>
        <v>0</v>
      </c>
      <c r="J62" s="72">
        <f t="shared" si="8"/>
        <v>0</v>
      </c>
      <c r="K62" s="29">
        <f>SUM(K12,K19,K26,K33,K40,K47,K54)</f>
        <v>467386</v>
      </c>
    </row>
    <row r="63" spans="1:11" ht="13.5" thickBot="1">
      <c r="A63" s="27" t="s">
        <v>16</v>
      </c>
      <c r="B63" s="27"/>
      <c r="C63" s="73">
        <f t="shared" si="8"/>
        <v>2778</v>
      </c>
      <c r="D63" s="73">
        <f t="shared" si="8"/>
        <v>7366</v>
      </c>
      <c r="E63" s="73">
        <f t="shared" si="8"/>
        <v>0</v>
      </c>
      <c r="F63" s="73">
        <f t="shared" si="8"/>
        <v>0</v>
      </c>
      <c r="G63" s="73">
        <f t="shared" si="8"/>
        <v>17270</v>
      </c>
      <c r="H63" s="73">
        <f t="shared" si="8"/>
        <v>21261</v>
      </c>
      <c r="I63" s="73">
        <f t="shared" si="8"/>
        <v>0</v>
      </c>
      <c r="J63" s="73">
        <f t="shared" si="8"/>
        <v>0</v>
      </c>
      <c r="K63" s="30">
        <f>SUM(K13,K20,K27,K34,K41,K48,K55)</f>
        <v>48675</v>
      </c>
    </row>
    <row r="64" spans="1:11" ht="12.75">
      <c r="A64" s="31" t="s">
        <v>42</v>
      </c>
      <c r="B64" s="27"/>
      <c r="C64" s="72">
        <f>SUM(C61:C63)</f>
        <v>41205</v>
      </c>
      <c r="D64" s="72">
        <f aca="true" t="shared" si="9" ref="D64:K64">SUM(D61:D63)</f>
        <v>108662</v>
      </c>
      <c r="E64" s="72">
        <f t="shared" si="9"/>
        <v>25068</v>
      </c>
      <c r="F64" s="72">
        <f t="shared" si="9"/>
        <v>55481</v>
      </c>
      <c r="G64" s="72">
        <f t="shared" si="9"/>
        <v>51392</v>
      </c>
      <c r="H64" s="72">
        <f t="shared" si="9"/>
        <v>270922</v>
      </c>
      <c r="I64" s="72">
        <f t="shared" si="9"/>
        <v>0</v>
      </c>
      <c r="J64" s="72">
        <f t="shared" si="9"/>
        <v>0</v>
      </c>
      <c r="K64" s="29">
        <f t="shared" si="9"/>
        <v>552730</v>
      </c>
    </row>
    <row r="65" spans="1:11" ht="12.75">
      <c r="A65" s="27"/>
      <c r="B65" s="27"/>
      <c r="C65" s="72"/>
      <c r="D65" s="72"/>
      <c r="E65" s="72"/>
      <c r="F65" s="72"/>
      <c r="G65" s="72"/>
      <c r="H65" s="72"/>
      <c r="I65" s="72"/>
      <c r="J65" s="72"/>
      <c r="K65" s="29"/>
    </row>
    <row r="66" spans="1:11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9"/>
    </row>
    <row r="67" spans="1:11" ht="12.75">
      <c r="A67" s="27"/>
      <c r="B67" s="27"/>
      <c r="C67" s="41">
        <v>1.1</v>
      </c>
      <c r="D67" s="42">
        <v>1.2</v>
      </c>
      <c r="E67" s="41">
        <v>2.1</v>
      </c>
      <c r="F67" s="42">
        <v>2.2</v>
      </c>
      <c r="G67" s="41">
        <v>4.1</v>
      </c>
      <c r="H67" s="43">
        <v>4.2</v>
      </c>
      <c r="I67" s="27"/>
      <c r="J67" s="27"/>
      <c r="K67" s="29"/>
    </row>
    <row r="68" spans="1:11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2.75">
      <c r="A71" s="27" t="s">
        <v>71</v>
      </c>
      <c r="B71" s="27"/>
      <c r="C71" s="29"/>
      <c r="D71" s="37"/>
      <c r="E71" s="29"/>
      <c r="F71" s="27"/>
      <c r="G71" s="27"/>
      <c r="H71" s="27"/>
      <c r="I71" s="27"/>
      <c r="J71" s="27"/>
      <c r="K71" s="27"/>
    </row>
    <row r="72" spans="1:11" ht="12.75">
      <c r="A72" s="27"/>
      <c r="B72" s="27"/>
      <c r="C72" s="44" t="s">
        <v>1</v>
      </c>
      <c r="D72" s="45" t="s">
        <v>3</v>
      </c>
      <c r="E72" s="46" t="s">
        <v>20</v>
      </c>
      <c r="F72" s="27"/>
      <c r="G72" s="27"/>
      <c r="H72" s="27"/>
      <c r="I72" s="27"/>
      <c r="J72" s="27"/>
      <c r="K72" s="27"/>
    </row>
    <row r="73" spans="1:11" ht="12.75">
      <c r="A73" s="27"/>
      <c r="B73" s="27"/>
      <c r="C73" s="29"/>
      <c r="D73" s="29"/>
      <c r="E73" s="29"/>
      <c r="F73" s="29"/>
      <c r="G73" s="27"/>
      <c r="H73" s="27"/>
      <c r="I73" s="27"/>
      <c r="J73" s="27"/>
      <c r="K73" s="27"/>
    </row>
    <row r="74" spans="1:11" ht="12.75">
      <c r="A74" s="27" t="s">
        <v>74</v>
      </c>
      <c r="B74" s="27"/>
      <c r="C74" s="29">
        <v>41205</v>
      </c>
      <c r="D74" s="37">
        <v>93905</v>
      </c>
      <c r="E74" s="29">
        <f>+C74+D74</f>
        <v>135110</v>
      </c>
      <c r="F74" s="29">
        <f>+E74</f>
        <v>135110</v>
      </c>
      <c r="G74" s="47"/>
      <c r="H74" s="27"/>
      <c r="I74" s="27"/>
      <c r="J74" s="27"/>
      <c r="K74" s="27"/>
    </row>
    <row r="75" spans="1:11" ht="12.75">
      <c r="A75" s="27"/>
      <c r="B75" s="27"/>
      <c r="C75" s="29"/>
      <c r="D75" s="29"/>
      <c r="E75" s="29"/>
      <c r="F75" s="29"/>
      <c r="G75" s="27"/>
      <c r="H75" s="27"/>
      <c r="I75" s="27"/>
      <c r="J75" s="27"/>
      <c r="K75" s="27"/>
    </row>
    <row r="76" spans="1:11" ht="12.75">
      <c r="A76" s="27" t="s">
        <v>14</v>
      </c>
      <c r="B76" s="27"/>
      <c r="C76" s="29">
        <f>ROUND(C74/E74*F76,0)</f>
        <v>1213</v>
      </c>
      <c r="D76" s="29">
        <f>ROUND(D74/E74*F76,0)</f>
        <v>2764</v>
      </c>
      <c r="E76" s="29">
        <f>SUM(C76:D76)</f>
        <v>3977</v>
      </c>
      <c r="F76" s="29">
        <v>3977</v>
      </c>
      <c r="G76" s="27"/>
      <c r="H76" s="27"/>
      <c r="I76" s="27"/>
      <c r="J76" s="27"/>
      <c r="K76" s="27"/>
    </row>
    <row r="77" spans="1:11" ht="12.75">
      <c r="A77" s="27" t="s">
        <v>15</v>
      </c>
      <c r="B77" s="27"/>
      <c r="C77" s="29">
        <f>ROUND(C74/E74*F77,0)</f>
        <v>37214</v>
      </c>
      <c r="D77" s="29">
        <f>ROUND(D74/E74*F77,0)</f>
        <v>84810</v>
      </c>
      <c r="E77" s="29">
        <f>SUM(C77:D77)</f>
        <v>122024</v>
      </c>
      <c r="F77" s="29">
        <v>122024</v>
      </c>
      <c r="G77" s="27"/>
      <c r="H77" s="27"/>
      <c r="I77" s="27"/>
      <c r="J77" s="27"/>
      <c r="K77" s="27"/>
    </row>
    <row r="78" spans="1:11" ht="12.75">
      <c r="A78" s="27" t="s">
        <v>16</v>
      </c>
      <c r="B78" s="27"/>
      <c r="C78" s="29">
        <f>ROUND(C74/E74*F78,0)</f>
        <v>2778</v>
      </c>
      <c r="D78" s="29">
        <f>ROUND(D74/E74*F78,0)</f>
        <v>6331</v>
      </c>
      <c r="E78" s="29">
        <f>SUM(C78:D78)</f>
        <v>9109</v>
      </c>
      <c r="F78" s="29">
        <v>9109</v>
      </c>
      <c r="G78" s="27"/>
      <c r="H78" s="27"/>
      <c r="I78" s="27"/>
      <c r="J78" s="27"/>
      <c r="K78" s="27"/>
    </row>
    <row r="79" spans="1:11" ht="12.75">
      <c r="A79" s="31" t="s">
        <v>42</v>
      </c>
      <c r="B79" s="27"/>
      <c r="C79" s="29">
        <f>SUM(C76:C78)</f>
        <v>41205</v>
      </c>
      <c r="D79" s="29">
        <f>SUM(D76:D78)</f>
        <v>93905</v>
      </c>
      <c r="E79" s="29">
        <f>SUM(C79:D79)</f>
        <v>135110</v>
      </c>
      <c r="F79" s="29">
        <f>SUM(F76:F78)</f>
        <v>135110</v>
      </c>
      <c r="G79" s="27"/>
      <c r="H79" s="27"/>
      <c r="I79" s="27"/>
      <c r="J79" s="27"/>
      <c r="K79" s="27"/>
    </row>
    <row r="80" spans="1:11" ht="12.75">
      <c r="A80" s="27"/>
      <c r="B80" s="27"/>
      <c r="C80" s="29"/>
      <c r="D80" s="29"/>
      <c r="E80" s="29">
        <f>SUM(E76:E78)</f>
        <v>135110</v>
      </c>
      <c r="F80" s="29"/>
      <c r="G80" s="27"/>
      <c r="H80" s="27"/>
      <c r="I80" s="27"/>
      <c r="J80" s="27"/>
      <c r="K80" s="27"/>
    </row>
    <row r="81" spans="1:11" ht="12.75">
      <c r="A81" s="27"/>
      <c r="B81" s="27"/>
      <c r="C81" s="29"/>
      <c r="D81" s="29"/>
      <c r="E81" s="29"/>
      <c r="F81" s="29"/>
      <c r="G81" s="27"/>
      <c r="H81" s="27"/>
      <c r="I81" s="27"/>
      <c r="J81" s="27"/>
      <c r="K81" s="27"/>
    </row>
    <row r="82" spans="1:11" ht="12.75">
      <c r="A82" s="27"/>
      <c r="B82" s="27"/>
      <c r="C82" s="29"/>
      <c r="D82" s="29"/>
      <c r="E82" s="29"/>
      <c r="F82" s="29"/>
      <c r="G82" s="27"/>
      <c r="H82" s="27"/>
      <c r="I82" s="27"/>
      <c r="J82" s="27"/>
      <c r="K82" s="27"/>
    </row>
    <row r="83" spans="1:1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</sheetData>
  <mergeCells count="5">
    <mergeCell ref="A4:K4"/>
    <mergeCell ref="A5:K5"/>
    <mergeCell ref="C6:D6"/>
    <mergeCell ref="E6:F6"/>
    <mergeCell ref="G6:H6"/>
  </mergeCells>
  <printOptions/>
  <pageMargins left="0.25" right="0.25" top="0.3" bottom="0.3" header="0.5" footer="0.5"/>
  <pageSetup horizontalDpi="600" verticalDpi="600" orientation="landscape" scale="80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31">
      <selection activeCell="K43" sqref="K43"/>
    </sheetView>
  </sheetViews>
  <sheetFormatPr defaultColWidth="9.140625" defaultRowHeight="12.75"/>
  <cols>
    <col min="1" max="1" width="45.7109375" style="0" customWidth="1"/>
    <col min="2" max="2" width="1.7109375" style="0" customWidth="1"/>
    <col min="3" max="11" width="11.7109375" style="0" customWidth="1"/>
  </cols>
  <sheetData>
    <row r="1" spans="1:11" ht="12.75">
      <c r="A1" s="27" t="str">
        <f>+Summary!A1</f>
        <v>File:  O:\BOA\SHAREDTABLES\HISTORY\R&amp;D Comparisons\R&amp;D Type By DOI Goals.XLS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7" t="str">
        <f>+Summary!A2</f>
        <v>Date:  Revised 02/08/06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.75">
      <c r="A4" s="88" t="s">
        <v>64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2.75">
      <c r="A5" s="88" t="s">
        <v>36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2.75">
      <c r="A6" s="48"/>
      <c r="B6" s="27"/>
      <c r="C6" s="94" t="s">
        <v>37</v>
      </c>
      <c r="D6" s="95"/>
      <c r="E6" s="94" t="s">
        <v>38</v>
      </c>
      <c r="F6" s="95"/>
      <c r="G6" s="94" t="s">
        <v>39</v>
      </c>
      <c r="H6" s="96"/>
      <c r="I6" s="49" t="s">
        <v>40</v>
      </c>
      <c r="J6" s="49" t="s">
        <v>41</v>
      </c>
      <c r="K6" s="50" t="s">
        <v>42</v>
      </c>
    </row>
    <row r="7" spans="1:11" ht="12.75">
      <c r="A7" s="1"/>
      <c r="B7" s="27"/>
      <c r="C7" s="51">
        <v>1.1</v>
      </c>
      <c r="D7" s="28">
        <v>1.2</v>
      </c>
      <c r="E7" s="51">
        <v>2.1</v>
      </c>
      <c r="F7" s="28">
        <v>2.2</v>
      </c>
      <c r="G7" s="51">
        <v>4.1</v>
      </c>
      <c r="H7" s="52">
        <v>4.2</v>
      </c>
      <c r="I7" s="51"/>
      <c r="J7" s="53"/>
      <c r="K7" s="54"/>
    </row>
    <row r="8" spans="1:11" ht="150" customHeight="1">
      <c r="A8" s="31" t="s">
        <v>52</v>
      </c>
      <c r="B8" s="27"/>
      <c r="C8" s="55" t="s">
        <v>44</v>
      </c>
      <c r="D8" s="56" t="s">
        <v>45</v>
      </c>
      <c r="E8" s="57" t="s">
        <v>46</v>
      </c>
      <c r="F8" s="57" t="s">
        <v>47</v>
      </c>
      <c r="G8" s="58" t="s">
        <v>48</v>
      </c>
      <c r="H8" s="59" t="s">
        <v>49</v>
      </c>
      <c r="I8" s="58" t="s">
        <v>50</v>
      </c>
      <c r="J8" s="58" t="s">
        <v>51</v>
      </c>
      <c r="K8" s="60"/>
    </row>
    <row r="9" spans="1:11" ht="12.75">
      <c r="A9" s="27"/>
      <c r="B9" s="27"/>
      <c r="C9" s="82"/>
      <c r="D9" s="82"/>
      <c r="E9" s="82"/>
      <c r="F9" s="82"/>
      <c r="G9" s="82"/>
      <c r="H9" s="82"/>
      <c r="I9" s="82"/>
      <c r="J9" s="82"/>
      <c r="K9" s="82"/>
    </row>
    <row r="10" spans="1:11" ht="12.75">
      <c r="A10" s="1" t="s">
        <v>54</v>
      </c>
      <c r="B10" s="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2.75">
      <c r="A11" s="27" t="s">
        <v>14</v>
      </c>
      <c r="B11" s="27"/>
      <c r="C11" s="72"/>
      <c r="D11" s="72"/>
      <c r="E11" s="72"/>
      <c r="F11" s="72"/>
      <c r="G11" s="72"/>
      <c r="H11" s="72">
        <v>440</v>
      </c>
      <c r="I11" s="72"/>
      <c r="J11" s="72"/>
      <c r="K11" s="72">
        <f>SUM(C11:J11)</f>
        <v>440</v>
      </c>
    </row>
    <row r="12" spans="1:11" ht="12.75">
      <c r="A12" s="27" t="s">
        <v>15</v>
      </c>
      <c r="B12" s="27"/>
      <c r="C12" s="72"/>
      <c r="D12" s="72"/>
      <c r="E12" s="72"/>
      <c r="F12" s="72"/>
      <c r="G12" s="72"/>
      <c r="H12" s="72">
        <v>22774</v>
      </c>
      <c r="I12" s="72"/>
      <c r="J12" s="72"/>
      <c r="K12" s="72">
        <f>SUM(C12:J12)</f>
        <v>22774</v>
      </c>
    </row>
    <row r="13" spans="1:11" ht="13.5" thickBot="1">
      <c r="A13" s="27" t="s">
        <v>16</v>
      </c>
      <c r="B13" s="27"/>
      <c r="C13" s="73"/>
      <c r="D13" s="73"/>
      <c r="E13" s="73"/>
      <c r="F13" s="73"/>
      <c r="G13" s="73"/>
      <c r="H13" s="73">
        <v>13284</v>
      </c>
      <c r="I13" s="73"/>
      <c r="J13" s="73"/>
      <c r="K13" s="73">
        <f>SUM(C13:J13)</f>
        <v>13284</v>
      </c>
    </row>
    <row r="14" spans="1:11" ht="12.75">
      <c r="A14" s="31" t="s">
        <v>42</v>
      </c>
      <c r="B14" s="31"/>
      <c r="C14" s="72">
        <f>SUM(C11:C13)</f>
        <v>0</v>
      </c>
      <c r="D14" s="72">
        <f aca="true" t="shared" si="0" ref="D14:K14">SUM(D11:D13)</f>
        <v>0</v>
      </c>
      <c r="E14" s="72">
        <f t="shared" si="0"/>
        <v>0</v>
      </c>
      <c r="F14" s="72">
        <f t="shared" si="0"/>
        <v>0</v>
      </c>
      <c r="G14" s="72">
        <f t="shared" si="0"/>
        <v>0</v>
      </c>
      <c r="H14" s="72">
        <f t="shared" si="0"/>
        <v>36498</v>
      </c>
      <c r="I14" s="72">
        <f t="shared" si="0"/>
        <v>0</v>
      </c>
      <c r="J14" s="72">
        <f t="shared" si="0"/>
        <v>0</v>
      </c>
      <c r="K14" s="72">
        <f t="shared" si="0"/>
        <v>36498</v>
      </c>
    </row>
    <row r="15" spans="1:11" ht="13.5" thickBot="1">
      <c r="A15" s="32"/>
      <c r="B15" s="33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3.5" thickTop="1">
      <c r="A16" s="27"/>
      <c r="B16" s="29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2.75">
      <c r="A17" s="1" t="s">
        <v>55</v>
      </c>
      <c r="B17" s="29"/>
      <c r="C17" s="72"/>
      <c r="D17" s="72"/>
      <c r="E17" s="72"/>
      <c r="F17" s="72"/>
      <c r="G17" s="72"/>
      <c r="H17" s="72"/>
      <c r="I17" s="72"/>
      <c r="J17" s="72"/>
      <c r="K17" s="72"/>
    </row>
    <row r="18" spans="1:13" ht="12.75">
      <c r="A18" s="27" t="s">
        <v>14</v>
      </c>
      <c r="B18" s="29"/>
      <c r="C18" s="72"/>
      <c r="D18" s="72"/>
      <c r="E18" s="72">
        <v>4650</v>
      </c>
      <c r="F18" s="72">
        <v>10803</v>
      </c>
      <c r="G18" s="72">
        <v>2072</v>
      </c>
      <c r="H18" s="72">
        <v>12628</v>
      </c>
      <c r="I18" s="72"/>
      <c r="J18" s="72"/>
      <c r="K18" s="72">
        <f>SUM(C18:J18)</f>
        <v>30153</v>
      </c>
      <c r="M18">
        <v>53764</v>
      </c>
    </row>
    <row r="19" spans="1:16" ht="12.75">
      <c r="A19" s="27" t="s">
        <v>15</v>
      </c>
      <c r="B19" s="29"/>
      <c r="C19" s="72"/>
      <c r="D19" s="72"/>
      <c r="E19" s="72">
        <v>18600</v>
      </c>
      <c r="F19" s="72">
        <v>43211</v>
      </c>
      <c r="G19" s="72">
        <v>33074</v>
      </c>
      <c r="H19" s="72">
        <v>60322</v>
      </c>
      <c r="I19" s="72"/>
      <c r="J19" s="72"/>
      <c r="K19" s="72">
        <f>SUM(C19:J19)</f>
        <v>155207</v>
      </c>
      <c r="M19">
        <v>250</v>
      </c>
      <c r="O19">
        <v>0.2</v>
      </c>
      <c r="P19">
        <v>0.8</v>
      </c>
    </row>
    <row r="20" spans="1:16" ht="13.5" thickBot="1">
      <c r="A20" s="27" t="s">
        <v>16</v>
      </c>
      <c r="B20" s="29"/>
      <c r="C20" s="73"/>
      <c r="D20" s="73"/>
      <c r="E20" s="73">
        <v>0</v>
      </c>
      <c r="F20" s="73">
        <v>0</v>
      </c>
      <c r="G20" s="73">
        <v>21015</v>
      </c>
      <c r="H20" s="73">
        <v>3303</v>
      </c>
      <c r="I20" s="73"/>
      <c r="J20" s="73"/>
      <c r="K20" s="73">
        <f>SUM(C20:J20)</f>
        <v>24318</v>
      </c>
      <c r="M20">
        <f>+M18+M19</f>
        <v>54014</v>
      </c>
      <c r="O20">
        <f>ROUND(M20*O19,0)</f>
        <v>10803</v>
      </c>
      <c r="P20">
        <f>ROUND(M20*P19,0)</f>
        <v>43211</v>
      </c>
    </row>
    <row r="21" spans="1:11" ht="12.75">
      <c r="A21" s="31" t="s">
        <v>42</v>
      </c>
      <c r="B21" s="34"/>
      <c r="C21" s="72">
        <f>SUM(C18:C20)</f>
        <v>0</v>
      </c>
      <c r="D21" s="72">
        <f aca="true" t="shared" si="1" ref="D21:K21">SUM(D18:D20)</f>
        <v>0</v>
      </c>
      <c r="E21" s="72">
        <f t="shared" si="1"/>
        <v>23250</v>
      </c>
      <c r="F21" s="72">
        <f t="shared" si="1"/>
        <v>54014</v>
      </c>
      <c r="G21" s="72">
        <f t="shared" si="1"/>
        <v>56161</v>
      </c>
      <c r="H21" s="72">
        <f t="shared" si="1"/>
        <v>76253</v>
      </c>
      <c r="I21" s="72">
        <f t="shared" si="1"/>
        <v>0</v>
      </c>
      <c r="J21" s="72">
        <f t="shared" si="1"/>
        <v>0</v>
      </c>
      <c r="K21" s="72">
        <f t="shared" si="1"/>
        <v>209678</v>
      </c>
    </row>
    <row r="22" spans="1:11" ht="13.5" thickBot="1">
      <c r="A22" s="32"/>
      <c r="B22" s="33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13.5" thickTop="1">
      <c r="A23" s="27"/>
      <c r="B23" s="29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2.75">
      <c r="A24" s="1" t="s">
        <v>56</v>
      </c>
      <c r="B24" s="29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2.75">
      <c r="A25" s="27" t="s">
        <v>14</v>
      </c>
      <c r="B25" s="29"/>
      <c r="C25" s="72"/>
      <c r="D25" s="72"/>
      <c r="E25" s="72"/>
      <c r="F25" s="72"/>
      <c r="G25" s="72"/>
      <c r="H25" s="72">
        <v>0</v>
      </c>
      <c r="I25" s="72"/>
      <c r="J25" s="72"/>
      <c r="K25" s="72">
        <f>SUM(C25:J25)</f>
        <v>0</v>
      </c>
    </row>
    <row r="26" spans="1:11" ht="12.75">
      <c r="A26" s="27" t="s">
        <v>15</v>
      </c>
      <c r="B26" s="29"/>
      <c r="C26" s="72"/>
      <c r="D26" s="72"/>
      <c r="E26" s="72"/>
      <c r="F26" s="72"/>
      <c r="G26" s="72"/>
      <c r="H26" s="72">
        <v>126225</v>
      </c>
      <c r="I26" s="72"/>
      <c r="J26" s="72"/>
      <c r="K26" s="72">
        <f>SUM(C26:J26)</f>
        <v>126225</v>
      </c>
    </row>
    <row r="27" spans="1:11" ht="13.5" thickBot="1">
      <c r="A27" s="27" t="s">
        <v>16</v>
      </c>
      <c r="B27" s="29"/>
      <c r="C27" s="73"/>
      <c r="D27" s="73"/>
      <c r="E27" s="73"/>
      <c r="F27" s="73"/>
      <c r="G27" s="73"/>
      <c r="H27" s="73">
        <v>0</v>
      </c>
      <c r="I27" s="73"/>
      <c r="J27" s="73"/>
      <c r="K27" s="73">
        <f>SUM(C27:J27)</f>
        <v>0</v>
      </c>
    </row>
    <row r="28" spans="1:11" ht="12.75">
      <c r="A28" s="31" t="s">
        <v>42</v>
      </c>
      <c r="B28" s="34"/>
      <c r="C28" s="72">
        <f>SUM(C25:C27)</f>
        <v>0</v>
      </c>
      <c r="D28" s="72">
        <f aca="true" t="shared" si="2" ref="D28:K28">SUM(D25:D27)</f>
        <v>0</v>
      </c>
      <c r="E28" s="72">
        <f t="shared" si="2"/>
        <v>0</v>
      </c>
      <c r="F28" s="72">
        <f t="shared" si="2"/>
        <v>0</v>
      </c>
      <c r="G28" s="72">
        <f t="shared" si="2"/>
        <v>0</v>
      </c>
      <c r="H28" s="72">
        <f t="shared" si="2"/>
        <v>126225</v>
      </c>
      <c r="I28" s="72">
        <f t="shared" si="2"/>
        <v>0</v>
      </c>
      <c r="J28" s="72">
        <f t="shared" si="2"/>
        <v>0</v>
      </c>
      <c r="K28" s="72">
        <f t="shared" si="2"/>
        <v>126225</v>
      </c>
    </row>
    <row r="29" spans="1:11" ht="13.5" thickBot="1">
      <c r="A29" s="32"/>
      <c r="B29" s="33"/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13.5" thickTop="1">
      <c r="A30" s="27"/>
      <c r="B30" s="29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2.75">
      <c r="A31" s="1" t="s">
        <v>57</v>
      </c>
      <c r="B31" s="29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2.75">
      <c r="A32" s="27" t="s">
        <v>14</v>
      </c>
      <c r="B32" s="29"/>
      <c r="C32" s="72">
        <f>+C76</f>
        <v>1193</v>
      </c>
      <c r="D32" s="72">
        <f>1166+D76</f>
        <v>3901</v>
      </c>
      <c r="E32" s="72"/>
      <c r="F32" s="72"/>
      <c r="G32" s="72"/>
      <c r="H32" s="72">
        <v>0</v>
      </c>
      <c r="I32" s="72"/>
      <c r="J32" s="72"/>
      <c r="K32" s="72">
        <f>SUM(C32:J32)</f>
        <v>5094</v>
      </c>
    </row>
    <row r="33" spans="1:11" ht="12.75">
      <c r="A33" s="27" t="s">
        <v>15</v>
      </c>
      <c r="B33" s="29"/>
      <c r="C33" s="72">
        <f>+C77</f>
        <v>36732</v>
      </c>
      <c r="D33" s="72">
        <f>12382+D77</f>
        <v>96603</v>
      </c>
      <c r="E33" s="72"/>
      <c r="F33" s="72"/>
      <c r="G33" s="72"/>
      <c r="H33" s="72">
        <v>23264</v>
      </c>
      <c r="I33" s="72"/>
      <c r="J33" s="72"/>
      <c r="K33" s="72">
        <f>SUM(C33:J33)</f>
        <v>156599</v>
      </c>
    </row>
    <row r="34" spans="1:11" ht="13.5" thickBot="1">
      <c r="A34" s="27" t="s">
        <v>16</v>
      </c>
      <c r="B34" s="29"/>
      <c r="C34" s="73">
        <f>+C78</f>
        <v>2732</v>
      </c>
      <c r="D34" s="73">
        <f>1022+D78</f>
        <v>7285</v>
      </c>
      <c r="E34" s="73"/>
      <c r="F34" s="73"/>
      <c r="G34" s="73"/>
      <c r="H34" s="73">
        <v>735</v>
      </c>
      <c r="I34" s="73"/>
      <c r="J34" s="73"/>
      <c r="K34" s="73">
        <f>SUM(C34:J34)</f>
        <v>10752</v>
      </c>
    </row>
    <row r="35" spans="1:11" ht="12.75">
      <c r="A35" s="31" t="s">
        <v>42</v>
      </c>
      <c r="B35" s="34"/>
      <c r="C35" s="72">
        <f>SUM(C32:C34)</f>
        <v>40657</v>
      </c>
      <c r="D35" s="72">
        <f aca="true" t="shared" si="3" ref="D35:K35">SUM(D32:D34)</f>
        <v>107789</v>
      </c>
      <c r="E35" s="72">
        <f t="shared" si="3"/>
        <v>0</v>
      </c>
      <c r="F35" s="72">
        <f t="shared" si="3"/>
        <v>0</v>
      </c>
      <c r="G35" s="72">
        <f t="shared" si="3"/>
        <v>0</v>
      </c>
      <c r="H35" s="72">
        <f t="shared" si="3"/>
        <v>23999</v>
      </c>
      <c r="I35" s="72">
        <f t="shared" si="3"/>
        <v>0</v>
      </c>
      <c r="J35" s="72">
        <f t="shared" si="3"/>
        <v>0</v>
      </c>
      <c r="K35" s="72">
        <f t="shared" si="3"/>
        <v>172445</v>
      </c>
    </row>
    <row r="36" spans="1:11" ht="13.5" thickBot="1">
      <c r="A36" s="32"/>
      <c r="B36" s="33"/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13.5" thickTop="1">
      <c r="A37" s="35"/>
      <c r="B37" s="29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12.75">
      <c r="A38" s="1" t="s">
        <v>58</v>
      </c>
      <c r="B38" s="29"/>
      <c r="C38" s="72"/>
      <c r="D38" s="72"/>
      <c r="E38" s="72"/>
      <c r="F38" s="72"/>
      <c r="G38" s="72"/>
      <c r="H38" s="72"/>
      <c r="I38" s="72"/>
      <c r="J38" s="72"/>
      <c r="K38" s="72"/>
    </row>
    <row r="39" spans="1:11" ht="12.75">
      <c r="A39" s="27" t="s">
        <v>14</v>
      </c>
      <c r="B39" s="29"/>
      <c r="C39" s="72"/>
      <c r="D39" s="72"/>
      <c r="E39" s="72"/>
      <c r="F39" s="72"/>
      <c r="G39" s="72"/>
      <c r="H39" s="72">
        <v>0</v>
      </c>
      <c r="I39" s="72"/>
      <c r="J39" s="72"/>
      <c r="K39" s="72">
        <f>SUM(C39:J39)</f>
        <v>0</v>
      </c>
    </row>
    <row r="40" spans="1:11" ht="12.75">
      <c r="A40" s="27" t="s">
        <v>15</v>
      </c>
      <c r="B40" s="29"/>
      <c r="C40" s="72"/>
      <c r="D40" s="72"/>
      <c r="E40" s="72"/>
      <c r="F40" s="72"/>
      <c r="G40" s="72"/>
      <c r="H40" s="72">
        <v>84</v>
      </c>
      <c r="I40" s="72"/>
      <c r="J40" s="72"/>
      <c r="K40" s="72">
        <f>SUM(C40:J40)</f>
        <v>84</v>
      </c>
    </row>
    <row r="41" spans="1:11" ht="13.5" thickBot="1">
      <c r="A41" s="27" t="s">
        <v>16</v>
      </c>
      <c r="B41" s="29"/>
      <c r="C41" s="73"/>
      <c r="D41" s="73"/>
      <c r="E41" s="73"/>
      <c r="F41" s="73"/>
      <c r="G41" s="73"/>
      <c r="H41" s="73">
        <v>1286</v>
      </c>
      <c r="I41" s="73"/>
      <c r="J41" s="73"/>
      <c r="K41" s="73">
        <f>SUM(C41:J41)</f>
        <v>1286</v>
      </c>
    </row>
    <row r="42" spans="1:11" ht="12.75">
      <c r="A42" s="31" t="s">
        <v>42</v>
      </c>
      <c r="B42" s="34"/>
      <c r="C42" s="72">
        <f>SUM(C39:C41)</f>
        <v>0</v>
      </c>
      <c r="D42" s="72">
        <f aca="true" t="shared" si="4" ref="D42:K42">SUM(D39:D41)</f>
        <v>0</v>
      </c>
      <c r="E42" s="72">
        <f t="shared" si="4"/>
        <v>0</v>
      </c>
      <c r="F42" s="72">
        <f t="shared" si="4"/>
        <v>0</v>
      </c>
      <c r="G42" s="72">
        <f t="shared" si="4"/>
        <v>0</v>
      </c>
      <c r="H42" s="72">
        <f t="shared" si="4"/>
        <v>1370</v>
      </c>
      <c r="I42" s="72">
        <f t="shared" si="4"/>
        <v>0</v>
      </c>
      <c r="J42" s="72">
        <f t="shared" si="4"/>
        <v>0</v>
      </c>
      <c r="K42" s="72">
        <f t="shared" si="4"/>
        <v>1370</v>
      </c>
    </row>
    <row r="43" spans="1:11" ht="13.5" thickBot="1">
      <c r="A43" s="32"/>
      <c r="B43" s="32"/>
      <c r="C43" s="75"/>
      <c r="D43" s="75"/>
      <c r="E43" s="75"/>
      <c r="F43" s="75"/>
      <c r="G43" s="75"/>
      <c r="H43" s="75"/>
      <c r="I43" s="75"/>
      <c r="J43" s="75"/>
      <c r="K43" s="75"/>
    </row>
    <row r="44" spans="1:11" ht="13.5" thickTop="1">
      <c r="A44" s="27"/>
      <c r="B44" s="35"/>
      <c r="C44" s="72"/>
      <c r="D44" s="72"/>
      <c r="E44" s="72"/>
      <c r="F44" s="72"/>
      <c r="G44" s="72"/>
      <c r="H44" s="72"/>
      <c r="I44" s="72"/>
      <c r="J44" s="72"/>
      <c r="K44" s="72"/>
    </row>
    <row r="45" spans="1:11" ht="12.75">
      <c r="A45" s="1" t="s">
        <v>59</v>
      </c>
      <c r="B45" s="27"/>
      <c r="C45" s="72"/>
      <c r="D45" s="72"/>
      <c r="E45" s="72"/>
      <c r="F45" s="72"/>
      <c r="G45" s="72"/>
      <c r="H45" s="72"/>
      <c r="I45" s="72"/>
      <c r="J45" s="72"/>
      <c r="K45" s="72"/>
    </row>
    <row r="46" spans="1:11" ht="12.75">
      <c r="A46" s="27" t="s">
        <v>14</v>
      </c>
      <c r="B46" s="29"/>
      <c r="C46" s="72"/>
      <c r="D46" s="72"/>
      <c r="E46" s="72"/>
      <c r="F46" s="72"/>
      <c r="G46" s="72"/>
      <c r="H46" s="72"/>
      <c r="I46" s="72"/>
      <c r="J46" s="72"/>
      <c r="K46" s="72">
        <f>SUM(C46:J46)</f>
        <v>0</v>
      </c>
    </row>
    <row r="47" spans="1:11" ht="12.75">
      <c r="A47" s="27" t="s">
        <v>15</v>
      </c>
      <c r="B47" s="29"/>
      <c r="C47" s="72"/>
      <c r="D47" s="72"/>
      <c r="E47" s="72"/>
      <c r="F47" s="72"/>
      <c r="G47" s="72"/>
      <c r="H47" s="72"/>
      <c r="I47" s="72"/>
      <c r="J47" s="72"/>
      <c r="K47" s="72">
        <f>SUM(C47:J47)</f>
        <v>0</v>
      </c>
    </row>
    <row r="48" spans="1:11" ht="13.5" thickBot="1">
      <c r="A48" s="27" t="s">
        <v>16</v>
      </c>
      <c r="B48" s="29"/>
      <c r="C48" s="73"/>
      <c r="D48" s="73"/>
      <c r="E48" s="73"/>
      <c r="F48" s="73"/>
      <c r="G48" s="73"/>
      <c r="H48" s="73"/>
      <c r="I48" s="73"/>
      <c r="J48" s="73"/>
      <c r="K48" s="73">
        <f>SUM(C48:J48)</f>
        <v>0</v>
      </c>
    </row>
    <row r="49" spans="1:11" ht="12.75">
      <c r="A49" s="31" t="s">
        <v>42</v>
      </c>
      <c r="B49" s="34"/>
      <c r="C49" s="72">
        <f>SUM(C46:C48)</f>
        <v>0</v>
      </c>
      <c r="D49" s="72">
        <f aca="true" t="shared" si="5" ref="D49:K49">SUM(D46:D48)</f>
        <v>0</v>
      </c>
      <c r="E49" s="72">
        <f t="shared" si="5"/>
        <v>0</v>
      </c>
      <c r="F49" s="72">
        <f t="shared" si="5"/>
        <v>0</v>
      </c>
      <c r="G49" s="72">
        <f t="shared" si="5"/>
        <v>0</v>
      </c>
      <c r="H49" s="72">
        <f t="shared" si="5"/>
        <v>0</v>
      </c>
      <c r="I49" s="72">
        <f t="shared" si="5"/>
        <v>0</v>
      </c>
      <c r="J49" s="72">
        <f t="shared" si="5"/>
        <v>0</v>
      </c>
      <c r="K49" s="72">
        <f t="shared" si="5"/>
        <v>0</v>
      </c>
    </row>
    <row r="50" spans="1:11" ht="13.5" thickBot="1">
      <c r="A50" s="32"/>
      <c r="B50" s="33"/>
      <c r="C50" s="74"/>
      <c r="D50" s="74"/>
      <c r="E50" s="74"/>
      <c r="F50" s="74"/>
      <c r="G50" s="74"/>
      <c r="H50" s="74"/>
      <c r="I50" s="74"/>
      <c r="J50" s="74"/>
      <c r="K50" s="74"/>
    </row>
    <row r="51" spans="1:11" ht="13.5" thickTop="1">
      <c r="A51" s="27"/>
      <c r="B51" s="29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2.75">
      <c r="A52" s="1" t="s">
        <v>60</v>
      </c>
      <c r="B52" s="29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2.75">
      <c r="A53" s="27" t="s">
        <v>14</v>
      </c>
      <c r="B53" s="29"/>
      <c r="C53" s="72"/>
      <c r="D53" s="72"/>
      <c r="E53" s="72"/>
      <c r="F53" s="72"/>
      <c r="G53" s="72"/>
      <c r="H53" s="72"/>
      <c r="I53" s="72"/>
      <c r="J53" s="72"/>
      <c r="K53" s="72">
        <f>SUM(C53:J53)</f>
        <v>0</v>
      </c>
    </row>
    <row r="54" spans="1:11" ht="12.75">
      <c r="A54" s="27" t="s">
        <v>15</v>
      </c>
      <c r="B54" s="29"/>
      <c r="C54" s="72"/>
      <c r="D54" s="72"/>
      <c r="E54" s="72"/>
      <c r="F54" s="72"/>
      <c r="G54" s="72"/>
      <c r="H54" s="72"/>
      <c r="I54" s="72"/>
      <c r="J54" s="72"/>
      <c r="K54" s="72">
        <f>SUM(C54:J54)</f>
        <v>0</v>
      </c>
    </row>
    <row r="55" spans="1:11" ht="13.5" thickBot="1">
      <c r="A55" s="27" t="s">
        <v>16</v>
      </c>
      <c r="B55" s="29"/>
      <c r="C55" s="73"/>
      <c r="D55" s="73"/>
      <c r="E55" s="73"/>
      <c r="F55" s="73"/>
      <c r="G55" s="73"/>
      <c r="H55" s="73"/>
      <c r="I55" s="73"/>
      <c r="J55" s="73"/>
      <c r="K55" s="73">
        <f>SUM(C55:J55)</f>
        <v>0</v>
      </c>
    </row>
    <row r="56" spans="1:11" ht="12.75">
      <c r="A56" s="31" t="s">
        <v>42</v>
      </c>
      <c r="B56" s="34"/>
      <c r="C56" s="72">
        <f>SUM(C53:C55)</f>
        <v>0</v>
      </c>
      <c r="D56" s="72">
        <f aca="true" t="shared" si="6" ref="D56:K56">SUM(D53:D55)</f>
        <v>0</v>
      </c>
      <c r="E56" s="72">
        <f t="shared" si="6"/>
        <v>0</v>
      </c>
      <c r="F56" s="72">
        <f t="shared" si="6"/>
        <v>0</v>
      </c>
      <c r="G56" s="72">
        <f t="shared" si="6"/>
        <v>0</v>
      </c>
      <c r="H56" s="72">
        <f t="shared" si="6"/>
        <v>0</v>
      </c>
      <c r="I56" s="72">
        <f t="shared" si="6"/>
        <v>0</v>
      </c>
      <c r="J56" s="72">
        <f t="shared" si="6"/>
        <v>0</v>
      </c>
      <c r="K56" s="72">
        <f t="shared" si="6"/>
        <v>0</v>
      </c>
    </row>
    <row r="57" spans="1:11" ht="13.5" thickBot="1">
      <c r="A57" s="38"/>
      <c r="B57" s="39"/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12.75">
      <c r="A58" s="27"/>
      <c r="B58" s="29"/>
      <c r="C58" s="72"/>
      <c r="D58" s="72"/>
      <c r="E58" s="72"/>
      <c r="F58" s="72"/>
      <c r="G58" s="72"/>
      <c r="H58" s="72"/>
      <c r="I58" s="72"/>
      <c r="J58" s="72"/>
      <c r="K58" s="72"/>
    </row>
    <row r="59" spans="1:17" ht="12.75">
      <c r="A59" s="1" t="s">
        <v>61</v>
      </c>
      <c r="B59" s="40"/>
      <c r="C59" s="72"/>
      <c r="D59" s="72"/>
      <c r="E59" s="72"/>
      <c r="F59" s="72"/>
      <c r="G59" s="72"/>
      <c r="H59" s="72"/>
      <c r="I59" s="72"/>
      <c r="J59" s="72"/>
      <c r="K59" s="72"/>
      <c r="P59">
        <v>10555</v>
      </c>
      <c r="Q59">
        <f>P59/$P$61</f>
        <v>0.20000378974495017</v>
      </c>
    </row>
    <row r="60" spans="1:17" ht="12.75">
      <c r="A60" s="27"/>
      <c r="B60" s="27"/>
      <c r="C60" s="72"/>
      <c r="D60" s="72"/>
      <c r="E60" s="72"/>
      <c r="F60" s="72"/>
      <c r="G60" s="72"/>
      <c r="H60" s="72"/>
      <c r="I60" s="72"/>
      <c r="J60" s="72"/>
      <c r="K60" s="72"/>
      <c r="P60">
        <v>42219</v>
      </c>
      <c r="Q60">
        <f>P60/$P$61</f>
        <v>0.7999962102550499</v>
      </c>
    </row>
    <row r="61" spans="1:16" ht="12.75">
      <c r="A61" s="27" t="s">
        <v>14</v>
      </c>
      <c r="B61" s="27"/>
      <c r="C61" s="72">
        <f aca="true" t="shared" si="7" ref="C61:K61">SUM(C11,C18,C25,C32,C39,C46,C53)</f>
        <v>1193</v>
      </c>
      <c r="D61" s="72">
        <f t="shared" si="7"/>
        <v>3901</v>
      </c>
      <c r="E61" s="72">
        <f t="shared" si="7"/>
        <v>4650</v>
      </c>
      <c r="F61" s="72">
        <f t="shared" si="7"/>
        <v>10803</v>
      </c>
      <c r="G61" s="72">
        <f t="shared" si="7"/>
        <v>2072</v>
      </c>
      <c r="H61" s="72">
        <f t="shared" si="7"/>
        <v>13068</v>
      </c>
      <c r="I61" s="72">
        <f t="shared" si="7"/>
        <v>0</v>
      </c>
      <c r="J61" s="72">
        <f t="shared" si="7"/>
        <v>0</v>
      </c>
      <c r="K61" s="72">
        <f t="shared" si="7"/>
        <v>35687</v>
      </c>
      <c r="P61">
        <f>+P59+P60</f>
        <v>52774</v>
      </c>
    </row>
    <row r="62" spans="1:11" ht="12.75">
      <c r="A62" s="27" t="s">
        <v>15</v>
      </c>
      <c r="B62" s="27"/>
      <c r="C62" s="72">
        <f aca="true" t="shared" si="8" ref="C62:J63">SUM(C12,C19,C26,C33,C40,C47,C54)</f>
        <v>36732</v>
      </c>
      <c r="D62" s="72">
        <f t="shared" si="8"/>
        <v>96603</v>
      </c>
      <c r="E62" s="72">
        <f t="shared" si="8"/>
        <v>18600</v>
      </c>
      <c r="F62" s="72">
        <f t="shared" si="8"/>
        <v>43211</v>
      </c>
      <c r="G62" s="72">
        <f t="shared" si="8"/>
        <v>33074</v>
      </c>
      <c r="H62" s="72">
        <f t="shared" si="8"/>
        <v>232669</v>
      </c>
      <c r="I62" s="72">
        <f t="shared" si="8"/>
        <v>0</v>
      </c>
      <c r="J62" s="72">
        <f t="shared" si="8"/>
        <v>0</v>
      </c>
      <c r="K62" s="72">
        <f>SUM(K12,K19,K26,K33,K40,K47,K54)</f>
        <v>460889</v>
      </c>
    </row>
    <row r="63" spans="1:11" ht="13.5" thickBot="1">
      <c r="A63" s="27" t="s">
        <v>16</v>
      </c>
      <c r="B63" s="27"/>
      <c r="C63" s="73">
        <f t="shared" si="8"/>
        <v>2732</v>
      </c>
      <c r="D63" s="73">
        <f t="shared" si="8"/>
        <v>7285</v>
      </c>
      <c r="E63" s="73">
        <f t="shared" si="8"/>
        <v>0</v>
      </c>
      <c r="F63" s="73">
        <f t="shared" si="8"/>
        <v>0</v>
      </c>
      <c r="G63" s="73">
        <f t="shared" si="8"/>
        <v>21015</v>
      </c>
      <c r="H63" s="73">
        <f t="shared" si="8"/>
        <v>18608</v>
      </c>
      <c r="I63" s="73">
        <f t="shared" si="8"/>
        <v>0</v>
      </c>
      <c r="J63" s="73">
        <f t="shared" si="8"/>
        <v>0</v>
      </c>
      <c r="K63" s="73">
        <f>SUM(K13,K20,K27,K34,K41,K48,K55)</f>
        <v>49640</v>
      </c>
    </row>
    <row r="64" spans="1:11" ht="12.75">
      <c r="A64" s="31" t="s">
        <v>42</v>
      </c>
      <c r="B64" s="27"/>
      <c r="C64" s="72">
        <f>SUM(C61:C63)</f>
        <v>40657</v>
      </c>
      <c r="D64" s="72">
        <f aca="true" t="shared" si="9" ref="D64:K64">SUM(D61:D63)</f>
        <v>107789</v>
      </c>
      <c r="E64" s="72">
        <f t="shared" si="9"/>
        <v>23250</v>
      </c>
      <c r="F64" s="72">
        <f t="shared" si="9"/>
        <v>54014</v>
      </c>
      <c r="G64" s="72">
        <f t="shared" si="9"/>
        <v>56161</v>
      </c>
      <c r="H64" s="72">
        <f t="shared" si="9"/>
        <v>264345</v>
      </c>
      <c r="I64" s="72">
        <f t="shared" si="9"/>
        <v>0</v>
      </c>
      <c r="J64" s="72">
        <f t="shared" si="9"/>
        <v>0</v>
      </c>
      <c r="K64" s="72">
        <f t="shared" si="9"/>
        <v>546216</v>
      </c>
    </row>
    <row r="65" spans="1:11" ht="12.75">
      <c r="A65" s="27"/>
      <c r="B65" s="27"/>
      <c r="C65" s="72"/>
      <c r="D65" s="72"/>
      <c r="E65" s="72"/>
      <c r="F65" s="72"/>
      <c r="G65" s="72"/>
      <c r="H65" s="72"/>
      <c r="I65" s="72"/>
      <c r="J65" s="72"/>
      <c r="K65" s="72"/>
    </row>
    <row r="66" spans="1:11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9"/>
    </row>
    <row r="67" spans="1:11" ht="12.75">
      <c r="A67" s="27"/>
      <c r="B67" s="27"/>
      <c r="C67" s="41">
        <v>1.1</v>
      </c>
      <c r="D67" s="42">
        <v>1.2</v>
      </c>
      <c r="E67" s="41">
        <v>2.1</v>
      </c>
      <c r="F67" s="42">
        <v>2.2</v>
      </c>
      <c r="G67" s="41">
        <v>4.1</v>
      </c>
      <c r="H67" s="43">
        <v>4.2</v>
      </c>
      <c r="I67" s="27"/>
      <c r="J67" s="27"/>
      <c r="K67" s="29"/>
    </row>
    <row r="68" spans="1:11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2.75">
      <c r="A71" s="27" t="s">
        <v>71</v>
      </c>
      <c r="B71" s="27"/>
      <c r="C71" s="29"/>
      <c r="D71" s="37"/>
      <c r="E71" s="29"/>
      <c r="F71" s="27"/>
      <c r="G71" s="27"/>
      <c r="H71" s="27"/>
      <c r="I71" s="27"/>
      <c r="J71" s="27"/>
      <c r="K71" s="27"/>
    </row>
    <row r="72" spans="1:11" ht="12.75">
      <c r="A72" s="27"/>
      <c r="B72" s="27"/>
      <c r="C72" s="44" t="s">
        <v>1</v>
      </c>
      <c r="D72" s="45" t="s">
        <v>3</v>
      </c>
      <c r="E72" s="46" t="s">
        <v>20</v>
      </c>
      <c r="F72" s="27"/>
      <c r="G72" s="27"/>
      <c r="H72" s="27"/>
      <c r="I72" s="27"/>
      <c r="J72" s="27"/>
      <c r="K72" s="27"/>
    </row>
    <row r="73" spans="1:11" ht="12.75">
      <c r="A73" s="27"/>
      <c r="B73" s="27"/>
      <c r="C73" s="29"/>
      <c r="D73" s="29"/>
      <c r="E73" s="29"/>
      <c r="F73" s="29"/>
      <c r="G73" s="27"/>
      <c r="H73" s="27"/>
      <c r="I73" s="27"/>
      <c r="J73" s="27"/>
      <c r="K73" s="27"/>
    </row>
    <row r="74" spans="1:11" ht="12.75">
      <c r="A74" s="27" t="s">
        <v>87</v>
      </c>
      <c r="B74" s="27"/>
      <c r="C74" s="29">
        <v>40658</v>
      </c>
      <c r="D74" s="37">
        <v>93218</v>
      </c>
      <c r="E74" s="29">
        <f>+C74+D74</f>
        <v>133876</v>
      </c>
      <c r="F74" s="29">
        <f>+E74</f>
        <v>133876</v>
      </c>
      <c r="G74" s="47"/>
      <c r="H74" s="27"/>
      <c r="I74" s="27"/>
      <c r="J74" s="27"/>
      <c r="K74" s="27"/>
    </row>
    <row r="75" spans="1:11" ht="12.75">
      <c r="A75" s="27"/>
      <c r="B75" s="27"/>
      <c r="C75" s="29"/>
      <c r="D75" s="29"/>
      <c r="E75" s="29"/>
      <c r="F75" s="29"/>
      <c r="G75" s="27"/>
      <c r="H75" s="27"/>
      <c r="I75" s="27"/>
      <c r="J75" s="27"/>
      <c r="K75" s="27"/>
    </row>
    <row r="76" spans="1:11" ht="12.75">
      <c r="A76" s="27" t="s">
        <v>14</v>
      </c>
      <c r="B76" s="27"/>
      <c r="C76" s="29">
        <f>ROUND(C74/E74*F76,0)</f>
        <v>1193</v>
      </c>
      <c r="D76" s="29">
        <f>ROUND(D74/E74*F76,0)</f>
        <v>2735</v>
      </c>
      <c r="E76" s="29">
        <f>SUM(C76:D76)</f>
        <v>3928</v>
      </c>
      <c r="F76" s="29">
        <v>3928</v>
      </c>
      <c r="G76" s="27"/>
      <c r="H76" s="27"/>
      <c r="I76" s="27"/>
      <c r="J76" s="27"/>
      <c r="K76" s="27"/>
    </row>
    <row r="77" spans="1:11" ht="12.75">
      <c r="A77" s="27" t="s">
        <v>15</v>
      </c>
      <c r="B77" s="27"/>
      <c r="C77" s="29">
        <f>ROUND(C74/E74*F77,0)-1</f>
        <v>36732</v>
      </c>
      <c r="D77" s="29">
        <f>ROUND(D74/E74*F77,0)+1</f>
        <v>84221</v>
      </c>
      <c r="E77" s="29">
        <f>SUM(C77:D77)</f>
        <v>120953</v>
      </c>
      <c r="F77" s="29">
        <v>120953</v>
      </c>
      <c r="G77" s="27"/>
      <c r="H77" s="27"/>
      <c r="I77" s="27"/>
      <c r="J77" s="27"/>
      <c r="K77" s="27"/>
    </row>
    <row r="78" spans="1:11" ht="12.75">
      <c r="A78" s="27" t="s">
        <v>16</v>
      </c>
      <c r="B78" s="27"/>
      <c r="C78" s="29">
        <f>ROUND(C74/E74*F78,0)</f>
        <v>2732</v>
      </c>
      <c r="D78" s="29">
        <f>ROUND(D74/E74*F78,0)</f>
        <v>6263</v>
      </c>
      <c r="E78" s="29">
        <f>SUM(C78:D78)</f>
        <v>8995</v>
      </c>
      <c r="F78" s="29">
        <v>8995</v>
      </c>
      <c r="G78" s="27"/>
      <c r="H78" s="27"/>
      <c r="I78" s="27"/>
      <c r="J78" s="27"/>
      <c r="K78" s="27"/>
    </row>
    <row r="79" spans="1:11" ht="12.75">
      <c r="A79" s="31" t="s">
        <v>42</v>
      </c>
      <c r="B79" s="27"/>
      <c r="C79" s="29">
        <f>SUM(C76:C78)</f>
        <v>40657</v>
      </c>
      <c r="D79" s="29">
        <f>SUM(D76:D78)</f>
        <v>93219</v>
      </c>
      <c r="E79" s="29">
        <f>SUM(C79:D79)</f>
        <v>133876</v>
      </c>
      <c r="F79" s="29">
        <f>SUM(F76:F78)</f>
        <v>133876</v>
      </c>
      <c r="G79" s="27"/>
      <c r="H79" s="27"/>
      <c r="I79" s="27"/>
      <c r="J79" s="27"/>
      <c r="K79" s="27"/>
    </row>
    <row r="80" spans="1:11" ht="12.75">
      <c r="A80" s="27"/>
      <c r="B80" s="27"/>
      <c r="C80" s="29"/>
      <c r="D80" s="29"/>
      <c r="E80" s="29">
        <f>SUM(E76:E78)</f>
        <v>133876</v>
      </c>
      <c r="F80" s="29"/>
      <c r="G80" s="27"/>
      <c r="H80" s="27"/>
      <c r="I80" s="27"/>
      <c r="J80" s="27"/>
      <c r="K80" s="27"/>
    </row>
    <row r="81" spans="1:11" ht="12.75">
      <c r="A81" s="27"/>
      <c r="B81" s="27"/>
      <c r="C81" s="29"/>
      <c r="D81" s="29"/>
      <c r="E81" s="29"/>
      <c r="F81" s="29"/>
      <c r="G81" s="27"/>
      <c r="H81" s="27"/>
      <c r="I81" s="27"/>
      <c r="J81" s="27"/>
      <c r="K81" s="27"/>
    </row>
    <row r="82" spans="3:6" ht="12.75">
      <c r="C82" s="5"/>
      <c r="D82" s="5"/>
      <c r="E82" s="5"/>
      <c r="F82" s="5"/>
    </row>
  </sheetData>
  <mergeCells count="5">
    <mergeCell ref="A4:K4"/>
    <mergeCell ref="A5:K5"/>
    <mergeCell ref="C6:D6"/>
    <mergeCell ref="E6:F6"/>
    <mergeCell ref="G6:H6"/>
  </mergeCells>
  <printOptions/>
  <pageMargins left="0.25" right="0.25" top="0.3" bottom="0.3" header="0.5" footer="0.5"/>
  <pageSetup horizontalDpi="600" verticalDpi="600" orientation="landscape" scale="80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5">
      <pane xSplit="1" ySplit="5" topLeftCell="B58" activePane="bottomRight" state="frozen"/>
      <selection pane="topLeft" activeCell="A5" sqref="A5"/>
      <selection pane="topRight" activeCell="B5" sqref="B5"/>
      <selection pane="bottomLeft" activeCell="A10" sqref="A10"/>
      <selection pane="bottomRight" activeCell="H14" sqref="H14"/>
    </sheetView>
  </sheetViews>
  <sheetFormatPr defaultColWidth="9.140625" defaultRowHeight="12.75"/>
  <cols>
    <col min="1" max="1" width="45.7109375" style="0" customWidth="1"/>
    <col min="2" max="2" width="1.7109375" style="0" customWidth="1"/>
    <col min="3" max="12" width="11.7109375" style="0" customWidth="1"/>
  </cols>
  <sheetData>
    <row r="1" ht="12.75">
      <c r="A1" t="str">
        <f>+Summary!A1</f>
        <v>File:  O:\BOA\SHAREDTABLES\HISTORY\R&amp;D Comparisons\R&amp;D Type By DOI Goals.XLS</v>
      </c>
    </row>
    <row r="2" ht="12.75">
      <c r="A2" t="str">
        <f>+Summary!A2</f>
        <v>Date:  Revised 02/08/06</v>
      </c>
    </row>
    <row r="5" spans="1:11" ht="12.75">
      <c r="A5" s="88" t="s">
        <v>82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2.75">
      <c r="A6" s="88" t="s">
        <v>36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2.75">
      <c r="A7" s="48"/>
      <c r="B7" s="27"/>
      <c r="C7" s="94" t="s">
        <v>37</v>
      </c>
      <c r="D7" s="95"/>
      <c r="E7" s="94" t="s">
        <v>38</v>
      </c>
      <c r="F7" s="95"/>
      <c r="G7" s="94" t="s">
        <v>39</v>
      </c>
      <c r="H7" s="96"/>
      <c r="I7" s="49" t="s">
        <v>40</v>
      </c>
      <c r="J7" s="49" t="s">
        <v>41</v>
      </c>
      <c r="K7" s="50" t="s">
        <v>42</v>
      </c>
    </row>
    <row r="8" spans="1:11" ht="12.75">
      <c r="A8" s="1"/>
      <c r="B8" s="27"/>
      <c r="C8" s="51">
        <v>1.1</v>
      </c>
      <c r="D8" s="28">
        <v>1.2</v>
      </c>
      <c r="E8" s="51">
        <v>2.1</v>
      </c>
      <c r="F8" s="28">
        <v>2.2</v>
      </c>
      <c r="G8" s="51">
        <v>4.1</v>
      </c>
      <c r="H8" s="52">
        <v>4.2</v>
      </c>
      <c r="I8" s="51"/>
      <c r="J8" s="53"/>
      <c r="K8" s="54"/>
    </row>
    <row r="9" spans="1:11" ht="150" customHeight="1">
      <c r="A9" s="31" t="s">
        <v>52</v>
      </c>
      <c r="B9" s="27"/>
      <c r="C9" s="55" t="s">
        <v>44</v>
      </c>
      <c r="D9" s="56" t="s">
        <v>45</v>
      </c>
      <c r="E9" s="57" t="s">
        <v>46</v>
      </c>
      <c r="F9" s="57" t="s">
        <v>47</v>
      </c>
      <c r="G9" s="58" t="s">
        <v>48</v>
      </c>
      <c r="H9" s="59" t="s">
        <v>49</v>
      </c>
      <c r="I9" s="58" t="s">
        <v>50</v>
      </c>
      <c r="J9" s="58" t="s">
        <v>51</v>
      </c>
      <c r="K9" s="60"/>
    </row>
    <row r="10" spans="1:11" ht="12.75">
      <c r="A10" s="27"/>
      <c r="B10" s="27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2.75">
      <c r="A11" s="1" t="s">
        <v>54</v>
      </c>
      <c r="B11" s="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2.75">
      <c r="A12" s="27" t="s">
        <v>14</v>
      </c>
      <c r="B12" s="27"/>
      <c r="C12" s="72"/>
      <c r="D12" s="72"/>
      <c r="E12" s="72"/>
      <c r="F12" s="72"/>
      <c r="G12" s="72"/>
      <c r="H12" s="72">
        <v>441</v>
      </c>
      <c r="I12" s="72"/>
      <c r="J12" s="72"/>
      <c r="K12" s="72">
        <f>SUM(C12:J12)</f>
        <v>441</v>
      </c>
    </row>
    <row r="13" spans="1:11" ht="12.75">
      <c r="A13" s="27" t="s">
        <v>15</v>
      </c>
      <c r="B13" s="27"/>
      <c r="C13" s="72"/>
      <c r="D13" s="72"/>
      <c r="E13" s="72"/>
      <c r="F13" s="72"/>
      <c r="G13" s="72"/>
      <c r="H13" s="72">
        <v>24245</v>
      </c>
      <c r="I13" s="72"/>
      <c r="J13" s="72"/>
      <c r="K13" s="72">
        <f>SUM(C13:J13)</f>
        <v>24245</v>
      </c>
    </row>
    <row r="14" spans="1:11" ht="13.5" thickBot="1">
      <c r="A14" s="27" t="s">
        <v>16</v>
      </c>
      <c r="B14" s="27"/>
      <c r="C14" s="73"/>
      <c r="D14" s="73"/>
      <c r="E14" s="73"/>
      <c r="F14" s="73"/>
      <c r="G14" s="73"/>
      <c r="H14" s="73">
        <v>15330</v>
      </c>
      <c r="I14" s="73"/>
      <c r="J14" s="73"/>
      <c r="K14" s="73">
        <f>SUM(C14:J14)</f>
        <v>15330</v>
      </c>
    </row>
    <row r="15" spans="1:11" ht="12.75">
      <c r="A15" s="31" t="s">
        <v>42</v>
      </c>
      <c r="B15" s="31"/>
      <c r="C15" s="72">
        <f>SUM(C12:C14)</f>
        <v>0</v>
      </c>
      <c r="D15" s="72">
        <f aca="true" t="shared" si="0" ref="D15:K15">SUM(D12:D14)</f>
        <v>0</v>
      </c>
      <c r="E15" s="72">
        <f t="shared" si="0"/>
        <v>0</v>
      </c>
      <c r="F15" s="72">
        <f t="shared" si="0"/>
        <v>0</v>
      </c>
      <c r="G15" s="72">
        <f t="shared" si="0"/>
        <v>0</v>
      </c>
      <c r="H15" s="72">
        <f t="shared" si="0"/>
        <v>40016</v>
      </c>
      <c r="I15" s="72">
        <f t="shared" si="0"/>
        <v>0</v>
      </c>
      <c r="J15" s="72">
        <f t="shared" si="0"/>
        <v>0</v>
      </c>
      <c r="K15" s="72">
        <f t="shared" si="0"/>
        <v>40016</v>
      </c>
    </row>
    <row r="16" spans="1:11" ht="13.5" thickBot="1">
      <c r="A16" s="32"/>
      <c r="B16" s="33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3.5" thickTop="1">
      <c r="A17" s="27"/>
      <c r="B17" s="29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2.75">
      <c r="A18" s="1" t="s">
        <v>55</v>
      </c>
      <c r="B18" s="29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2.75">
      <c r="A19" s="27" t="s">
        <v>14</v>
      </c>
      <c r="B19" s="29"/>
      <c r="C19" s="72"/>
      <c r="D19" s="72"/>
      <c r="E19" s="72">
        <v>4752</v>
      </c>
      <c r="F19" s="72">
        <v>10555</v>
      </c>
      <c r="G19" s="72">
        <v>2147</v>
      </c>
      <c r="H19" s="72">
        <v>12959</v>
      </c>
      <c r="I19" s="72"/>
      <c r="J19" s="72"/>
      <c r="K19" s="72">
        <f>SUM(C19:J19)</f>
        <v>30413</v>
      </c>
    </row>
    <row r="20" spans="1:11" ht="12.75">
      <c r="A20" s="27" t="s">
        <v>15</v>
      </c>
      <c r="B20" s="29"/>
      <c r="C20" s="72"/>
      <c r="D20" s="72"/>
      <c r="E20" s="72">
        <v>19008</v>
      </c>
      <c r="F20" s="72">
        <v>42219</v>
      </c>
      <c r="G20" s="72">
        <v>34781</v>
      </c>
      <c r="H20" s="72">
        <v>61534</v>
      </c>
      <c r="I20" s="72"/>
      <c r="J20" s="72"/>
      <c r="K20" s="72">
        <f>SUM(C20:J20)</f>
        <v>157542</v>
      </c>
    </row>
    <row r="21" spans="1:11" ht="13.5" thickBot="1">
      <c r="A21" s="27" t="s">
        <v>16</v>
      </c>
      <c r="B21" s="29"/>
      <c r="C21" s="73"/>
      <c r="D21" s="73"/>
      <c r="E21" s="73">
        <v>0</v>
      </c>
      <c r="F21" s="73">
        <v>0</v>
      </c>
      <c r="G21" s="73">
        <v>21052</v>
      </c>
      <c r="H21" s="73">
        <v>3259</v>
      </c>
      <c r="I21" s="73"/>
      <c r="J21" s="73"/>
      <c r="K21" s="73">
        <f>SUM(C21:J21)</f>
        <v>24311</v>
      </c>
    </row>
    <row r="22" spans="1:11" ht="12.75">
      <c r="A22" s="31" t="s">
        <v>42</v>
      </c>
      <c r="B22" s="34"/>
      <c r="C22" s="72">
        <f>SUM(C19:C21)</f>
        <v>0</v>
      </c>
      <c r="D22" s="72">
        <f aca="true" t="shared" si="1" ref="D22:K22">SUM(D19:D21)</f>
        <v>0</v>
      </c>
      <c r="E22" s="72">
        <f t="shared" si="1"/>
        <v>23760</v>
      </c>
      <c r="F22" s="72">
        <f t="shared" si="1"/>
        <v>52774</v>
      </c>
      <c r="G22" s="72">
        <f t="shared" si="1"/>
        <v>57980</v>
      </c>
      <c r="H22" s="72">
        <f t="shared" si="1"/>
        <v>77752</v>
      </c>
      <c r="I22" s="72">
        <f t="shared" si="1"/>
        <v>0</v>
      </c>
      <c r="J22" s="72">
        <f t="shared" si="1"/>
        <v>0</v>
      </c>
      <c r="K22" s="72">
        <f t="shared" si="1"/>
        <v>212266</v>
      </c>
    </row>
    <row r="23" spans="1:11" ht="13.5" thickBot="1">
      <c r="A23" s="32"/>
      <c r="B23" s="33"/>
      <c r="C23" s="74"/>
      <c r="D23" s="74"/>
      <c r="E23" s="74"/>
      <c r="F23" s="74"/>
      <c r="G23" s="74"/>
      <c r="H23" s="74"/>
      <c r="I23" s="74"/>
      <c r="J23" s="74"/>
      <c r="K23" s="74"/>
    </row>
    <row r="24" spans="1:11" ht="13.5" thickTop="1">
      <c r="A24" s="27"/>
      <c r="B24" s="29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2.75">
      <c r="A25" s="1" t="s">
        <v>56</v>
      </c>
      <c r="B25" s="29"/>
      <c r="C25" s="72"/>
      <c r="D25" s="72"/>
      <c r="E25" s="72"/>
      <c r="F25" s="72"/>
      <c r="G25" s="72"/>
      <c r="H25" s="72"/>
      <c r="I25" s="72"/>
      <c r="J25" s="72"/>
      <c r="K25" s="72"/>
    </row>
    <row r="26" spans="1:11" ht="12.75">
      <c r="A26" s="27" t="s">
        <v>14</v>
      </c>
      <c r="B26" s="29"/>
      <c r="C26" s="72"/>
      <c r="D26" s="72"/>
      <c r="E26" s="72"/>
      <c r="F26" s="72"/>
      <c r="G26" s="72"/>
      <c r="H26" s="72">
        <v>0</v>
      </c>
      <c r="I26" s="72"/>
      <c r="J26" s="72"/>
      <c r="K26" s="72">
        <f>SUM(C26:J26)</f>
        <v>0</v>
      </c>
    </row>
    <row r="27" spans="1:11" ht="12.75">
      <c r="A27" s="27" t="s">
        <v>15</v>
      </c>
      <c r="B27" s="29"/>
      <c r="C27" s="72"/>
      <c r="D27" s="72"/>
      <c r="E27" s="72"/>
      <c r="F27" s="72"/>
      <c r="G27" s="72"/>
      <c r="H27" s="72">
        <v>126292</v>
      </c>
      <c r="I27" s="72"/>
      <c r="J27" s="72"/>
      <c r="K27" s="72">
        <f>SUM(C27:J27)</f>
        <v>126292</v>
      </c>
    </row>
    <row r="28" spans="1:11" ht="13.5" thickBot="1">
      <c r="A28" s="27" t="s">
        <v>16</v>
      </c>
      <c r="B28" s="29"/>
      <c r="C28" s="73"/>
      <c r="D28" s="73"/>
      <c r="E28" s="73"/>
      <c r="F28" s="73"/>
      <c r="G28" s="73"/>
      <c r="H28" s="73">
        <v>0</v>
      </c>
      <c r="I28" s="73"/>
      <c r="J28" s="73"/>
      <c r="K28" s="73">
        <f>SUM(C28:J28)</f>
        <v>0</v>
      </c>
    </row>
    <row r="29" spans="1:11" ht="12.75">
      <c r="A29" s="31" t="s">
        <v>42</v>
      </c>
      <c r="B29" s="34"/>
      <c r="C29" s="72">
        <f>SUM(C26:C28)</f>
        <v>0</v>
      </c>
      <c r="D29" s="72">
        <f aca="true" t="shared" si="2" ref="D29:K29">SUM(D26:D28)</f>
        <v>0</v>
      </c>
      <c r="E29" s="72">
        <f t="shared" si="2"/>
        <v>0</v>
      </c>
      <c r="F29" s="72">
        <f t="shared" si="2"/>
        <v>0</v>
      </c>
      <c r="G29" s="72">
        <f t="shared" si="2"/>
        <v>0</v>
      </c>
      <c r="H29" s="72">
        <f t="shared" si="2"/>
        <v>126292</v>
      </c>
      <c r="I29" s="72">
        <f t="shared" si="2"/>
        <v>0</v>
      </c>
      <c r="J29" s="72">
        <f t="shared" si="2"/>
        <v>0</v>
      </c>
      <c r="K29" s="72">
        <f t="shared" si="2"/>
        <v>126292</v>
      </c>
    </row>
    <row r="30" spans="1:11" ht="13.5" thickBot="1">
      <c r="A30" s="32"/>
      <c r="B30" s="33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3.5" thickTop="1">
      <c r="A31" s="27"/>
      <c r="B31" s="29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2.75">
      <c r="A32" s="1" t="s">
        <v>57</v>
      </c>
      <c r="B32" s="29"/>
      <c r="C32" s="72"/>
      <c r="D32" s="72"/>
      <c r="E32" s="72"/>
      <c r="F32" s="72"/>
      <c r="G32" s="72"/>
      <c r="H32" s="72"/>
      <c r="I32" s="72"/>
      <c r="J32" s="72"/>
      <c r="K32" s="72"/>
    </row>
    <row r="33" spans="1:16" ht="12.75">
      <c r="A33" s="27" t="s">
        <v>14</v>
      </c>
      <c r="B33" s="29"/>
      <c r="C33" s="72">
        <f>+C77</f>
        <v>2881</v>
      </c>
      <c r="D33" s="72">
        <f>1173+D77</f>
        <v>7841</v>
      </c>
      <c r="E33" s="72"/>
      <c r="F33" s="72"/>
      <c r="G33" s="72">
        <f>+G77</f>
        <v>257</v>
      </c>
      <c r="H33" s="72">
        <v>0</v>
      </c>
      <c r="I33" s="72"/>
      <c r="J33" s="72"/>
      <c r="K33" s="72">
        <f>SUM(C33:J33)</f>
        <v>10979</v>
      </c>
      <c r="M33" s="5"/>
      <c r="N33" s="5"/>
      <c r="O33" s="5"/>
      <c r="P33" s="5"/>
    </row>
    <row r="34" spans="1:16" ht="12.75">
      <c r="A34" s="27" t="s">
        <v>15</v>
      </c>
      <c r="B34" s="29"/>
      <c r="C34" s="72">
        <f>+C78</f>
        <v>37043</v>
      </c>
      <c r="D34" s="72">
        <f>12465+D78</f>
        <v>98196</v>
      </c>
      <c r="E34" s="72"/>
      <c r="F34" s="72"/>
      <c r="G34" s="72">
        <f>+G78</f>
        <v>3303</v>
      </c>
      <c r="H34" s="72">
        <v>23080</v>
      </c>
      <c r="I34" s="72"/>
      <c r="J34" s="72"/>
      <c r="K34" s="72">
        <f>SUM(C34:J34)</f>
        <v>161622</v>
      </c>
      <c r="M34" s="5"/>
      <c r="N34" s="5"/>
      <c r="O34" s="5"/>
      <c r="P34" s="5"/>
    </row>
    <row r="35" spans="1:16" ht="13.5" thickBot="1">
      <c r="A35" s="27" t="s">
        <v>16</v>
      </c>
      <c r="B35" s="29"/>
      <c r="C35" s="73">
        <f>+C79</f>
        <v>1235</v>
      </c>
      <c r="D35" s="73">
        <f>1026+D79</f>
        <v>3884</v>
      </c>
      <c r="E35" s="73"/>
      <c r="F35" s="73"/>
      <c r="G35" s="73">
        <f>+G79</f>
        <v>110</v>
      </c>
      <c r="H35" s="73">
        <v>714</v>
      </c>
      <c r="I35" s="73"/>
      <c r="J35" s="73"/>
      <c r="K35" s="73">
        <f>SUM(C35:J35)</f>
        <v>5943</v>
      </c>
      <c r="M35" s="5"/>
      <c r="N35" s="5"/>
      <c r="O35" s="5"/>
      <c r="P35" s="5"/>
    </row>
    <row r="36" spans="1:16" ht="12.75">
      <c r="A36" s="31" t="s">
        <v>42</v>
      </c>
      <c r="B36" s="34"/>
      <c r="C36" s="72">
        <f>SUM(C33:C35)</f>
        <v>41159</v>
      </c>
      <c r="D36" s="72">
        <f aca="true" t="shared" si="3" ref="D36:K36">SUM(D33:D35)</f>
        <v>109921</v>
      </c>
      <c r="E36" s="72">
        <f t="shared" si="3"/>
        <v>0</v>
      </c>
      <c r="F36" s="72">
        <f t="shared" si="3"/>
        <v>0</v>
      </c>
      <c r="G36" s="72">
        <f t="shared" si="3"/>
        <v>3670</v>
      </c>
      <c r="H36" s="72">
        <f t="shared" si="3"/>
        <v>23794</v>
      </c>
      <c r="I36" s="72">
        <f t="shared" si="3"/>
        <v>0</v>
      </c>
      <c r="J36" s="72">
        <f t="shared" si="3"/>
        <v>0</v>
      </c>
      <c r="K36" s="72">
        <f t="shared" si="3"/>
        <v>178544</v>
      </c>
      <c r="M36" s="83"/>
      <c r="N36" s="83"/>
      <c r="O36" s="84"/>
      <c r="P36" s="83"/>
    </row>
    <row r="37" spans="1:16" ht="13.5" thickBot="1">
      <c r="A37" s="32"/>
      <c r="B37" s="33"/>
      <c r="C37" s="74"/>
      <c r="D37" s="74"/>
      <c r="E37" s="74"/>
      <c r="F37" s="74"/>
      <c r="G37" s="74"/>
      <c r="H37" s="74"/>
      <c r="I37" s="74"/>
      <c r="J37" s="74"/>
      <c r="K37" s="74"/>
      <c r="M37" s="84"/>
      <c r="N37" s="84"/>
      <c r="O37" s="84"/>
      <c r="P37" s="84"/>
    </row>
    <row r="38" spans="1:11" ht="13.5" thickTop="1">
      <c r="A38" s="35"/>
      <c r="B38" s="29"/>
      <c r="C38" s="72"/>
      <c r="D38" s="72"/>
      <c r="E38" s="72"/>
      <c r="F38" s="72"/>
      <c r="G38" s="72"/>
      <c r="H38" s="72"/>
      <c r="I38" s="72"/>
      <c r="J38" s="72"/>
      <c r="K38" s="72"/>
    </row>
    <row r="39" spans="1:11" ht="12.75">
      <c r="A39" s="1" t="s">
        <v>58</v>
      </c>
      <c r="B39" s="29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2.75">
      <c r="A40" s="27" t="s">
        <v>14</v>
      </c>
      <c r="B40" s="29"/>
      <c r="C40" s="72"/>
      <c r="D40" s="72"/>
      <c r="E40" s="72"/>
      <c r="F40" s="72"/>
      <c r="G40" s="72"/>
      <c r="H40" s="72">
        <v>0</v>
      </c>
      <c r="I40" s="72"/>
      <c r="J40" s="72"/>
      <c r="K40" s="72">
        <f>SUM(C40:J40)</f>
        <v>0</v>
      </c>
    </row>
    <row r="41" spans="1:11" ht="12.75">
      <c r="A41" s="27" t="s">
        <v>15</v>
      </c>
      <c r="B41" s="29"/>
      <c r="C41" s="72"/>
      <c r="D41" s="72"/>
      <c r="E41" s="72"/>
      <c r="F41" s="72"/>
      <c r="G41" s="72"/>
      <c r="H41" s="72">
        <v>86</v>
      </c>
      <c r="I41" s="72"/>
      <c r="J41" s="72"/>
      <c r="K41" s="72">
        <f>SUM(C41:J41)</f>
        <v>86</v>
      </c>
    </row>
    <row r="42" spans="1:11" ht="13.5" thickBot="1">
      <c r="A42" s="27" t="s">
        <v>16</v>
      </c>
      <c r="B42" s="29"/>
      <c r="C42" s="73"/>
      <c r="D42" s="73"/>
      <c r="E42" s="73"/>
      <c r="F42" s="73"/>
      <c r="G42" s="73"/>
      <c r="H42" s="73">
        <v>1390</v>
      </c>
      <c r="I42" s="73"/>
      <c r="J42" s="73"/>
      <c r="K42" s="73">
        <f>SUM(C42:J42)</f>
        <v>1390</v>
      </c>
    </row>
    <row r="43" spans="1:11" ht="12.75">
      <c r="A43" s="31" t="s">
        <v>42</v>
      </c>
      <c r="B43" s="34"/>
      <c r="C43" s="72">
        <f>SUM(C40:C42)</f>
        <v>0</v>
      </c>
      <c r="D43" s="72">
        <f aca="true" t="shared" si="4" ref="D43:K43">SUM(D40:D42)</f>
        <v>0</v>
      </c>
      <c r="E43" s="72">
        <f t="shared" si="4"/>
        <v>0</v>
      </c>
      <c r="F43" s="72">
        <f t="shared" si="4"/>
        <v>0</v>
      </c>
      <c r="G43" s="72">
        <f t="shared" si="4"/>
        <v>0</v>
      </c>
      <c r="H43" s="72">
        <f t="shared" si="4"/>
        <v>1476</v>
      </c>
      <c r="I43" s="72">
        <f t="shared" si="4"/>
        <v>0</v>
      </c>
      <c r="J43" s="72">
        <f t="shared" si="4"/>
        <v>0</v>
      </c>
      <c r="K43" s="72">
        <f t="shared" si="4"/>
        <v>1476</v>
      </c>
    </row>
    <row r="44" spans="1:11" ht="13.5" thickBot="1">
      <c r="A44" s="32"/>
      <c r="B44" s="32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3.5" thickTop="1">
      <c r="A45" s="27"/>
      <c r="B45" s="35"/>
      <c r="C45" s="72"/>
      <c r="D45" s="72"/>
      <c r="E45" s="72"/>
      <c r="F45" s="72"/>
      <c r="G45" s="72"/>
      <c r="H45" s="72"/>
      <c r="I45" s="72"/>
      <c r="J45" s="72"/>
      <c r="K45" s="72"/>
    </row>
    <row r="46" spans="1:11" ht="12.75">
      <c r="A46" s="1" t="s">
        <v>59</v>
      </c>
      <c r="B46" s="27"/>
      <c r="C46" s="72"/>
      <c r="D46" s="72"/>
      <c r="E46" s="72"/>
      <c r="F46" s="72"/>
      <c r="G46" s="72"/>
      <c r="H46" s="72"/>
      <c r="I46" s="72"/>
      <c r="J46" s="72"/>
      <c r="K46" s="72"/>
    </row>
    <row r="47" spans="1:11" ht="12.75">
      <c r="A47" s="27" t="s">
        <v>14</v>
      </c>
      <c r="B47" s="29"/>
      <c r="C47" s="72"/>
      <c r="D47" s="72"/>
      <c r="E47" s="72"/>
      <c r="F47" s="72"/>
      <c r="G47" s="72"/>
      <c r="H47" s="72"/>
      <c r="I47" s="72"/>
      <c r="J47" s="72"/>
      <c r="K47" s="72">
        <f>SUM(C47:J47)</f>
        <v>0</v>
      </c>
    </row>
    <row r="48" spans="1:11" ht="12.75">
      <c r="A48" s="27" t="s">
        <v>15</v>
      </c>
      <c r="B48" s="29"/>
      <c r="C48" s="72"/>
      <c r="D48" s="72"/>
      <c r="E48" s="72"/>
      <c r="F48" s="72"/>
      <c r="G48" s="72"/>
      <c r="H48" s="72"/>
      <c r="I48" s="72"/>
      <c r="J48" s="72"/>
      <c r="K48" s="72">
        <f>SUM(C48:J48)</f>
        <v>0</v>
      </c>
    </row>
    <row r="49" spans="1:11" ht="13.5" thickBot="1">
      <c r="A49" s="27" t="s">
        <v>16</v>
      </c>
      <c r="B49" s="29"/>
      <c r="C49" s="73"/>
      <c r="D49" s="73"/>
      <c r="E49" s="73"/>
      <c r="F49" s="73"/>
      <c r="G49" s="73"/>
      <c r="H49" s="73"/>
      <c r="I49" s="73"/>
      <c r="J49" s="73"/>
      <c r="K49" s="73">
        <f>SUM(C49:J49)</f>
        <v>0</v>
      </c>
    </row>
    <row r="50" spans="1:11" ht="12.75">
      <c r="A50" s="31" t="s">
        <v>42</v>
      </c>
      <c r="B50" s="34"/>
      <c r="C50" s="72">
        <f>SUM(C47:C49)</f>
        <v>0</v>
      </c>
      <c r="D50" s="72">
        <f aca="true" t="shared" si="5" ref="D50:K50">SUM(D47:D49)</f>
        <v>0</v>
      </c>
      <c r="E50" s="72">
        <f t="shared" si="5"/>
        <v>0</v>
      </c>
      <c r="F50" s="72">
        <f t="shared" si="5"/>
        <v>0</v>
      </c>
      <c r="G50" s="72">
        <f t="shared" si="5"/>
        <v>0</v>
      </c>
      <c r="H50" s="72">
        <f t="shared" si="5"/>
        <v>0</v>
      </c>
      <c r="I50" s="72">
        <f t="shared" si="5"/>
        <v>0</v>
      </c>
      <c r="J50" s="72">
        <f t="shared" si="5"/>
        <v>0</v>
      </c>
      <c r="K50" s="72">
        <f t="shared" si="5"/>
        <v>0</v>
      </c>
    </row>
    <row r="51" spans="1:11" ht="13.5" thickBot="1">
      <c r="A51" s="32"/>
      <c r="B51" s="33"/>
      <c r="C51" s="74"/>
      <c r="D51" s="74"/>
      <c r="E51" s="74"/>
      <c r="F51" s="74"/>
      <c r="G51" s="74"/>
      <c r="H51" s="74"/>
      <c r="I51" s="74"/>
      <c r="J51" s="74"/>
      <c r="K51" s="74"/>
    </row>
    <row r="52" spans="1:11" ht="13.5" thickTop="1">
      <c r="A52" s="27"/>
      <c r="B52" s="29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2.75">
      <c r="A53" s="1" t="s">
        <v>60</v>
      </c>
      <c r="B53" s="29"/>
      <c r="C53" s="72"/>
      <c r="D53" s="72"/>
      <c r="E53" s="72"/>
      <c r="F53" s="72"/>
      <c r="G53" s="72"/>
      <c r="H53" s="72"/>
      <c r="I53" s="72"/>
      <c r="J53" s="72"/>
      <c r="K53" s="72"/>
    </row>
    <row r="54" spans="1:11" ht="12.75">
      <c r="A54" s="27" t="s">
        <v>14</v>
      </c>
      <c r="B54" s="29"/>
      <c r="C54" s="72"/>
      <c r="D54" s="72"/>
      <c r="E54" s="72"/>
      <c r="F54" s="72"/>
      <c r="G54" s="72"/>
      <c r="H54" s="72"/>
      <c r="I54" s="72"/>
      <c r="J54" s="72"/>
      <c r="K54" s="72">
        <f>SUM(C54:J54)</f>
        <v>0</v>
      </c>
    </row>
    <row r="55" spans="1:11" ht="12.75">
      <c r="A55" s="27" t="s">
        <v>15</v>
      </c>
      <c r="B55" s="29"/>
      <c r="C55" s="72"/>
      <c r="D55" s="72"/>
      <c r="E55" s="72"/>
      <c r="F55" s="72"/>
      <c r="G55" s="72"/>
      <c r="H55" s="72"/>
      <c r="I55" s="72"/>
      <c r="J55" s="72"/>
      <c r="K55" s="72">
        <f>SUM(C55:J55)</f>
        <v>0</v>
      </c>
    </row>
    <row r="56" spans="1:11" ht="13.5" thickBot="1">
      <c r="A56" s="27" t="s">
        <v>16</v>
      </c>
      <c r="B56" s="29"/>
      <c r="C56" s="73"/>
      <c r="D56" s="73"/>
      <c r="E56" s="73"/>
      <c r="F56" s="73"/>
      <c r="G56" s="73"/>
      <c r="H56" s="73"/>
      <c r="I56" s="73"/>
      <c r="J56" s="73"/>
      <c r="K56" s="73">
        <f>SUM(C56:J56)</f>
        <v>0</v>
      </c>
    </row>
    <row r="57" spans="1:11" ht="12.75">
      <c r="A57" s="31" t="s">
        <v>42</v>
      </c>
      <c r="B57" s="34"/>
      <c r="C57" s="72">
        <f>SUM(C54:C56)</f>
        <v>0</v>
      </c>
      <c r="D57" s="72">
        <f aca="true" t="shared" si="6" ref="D57:K57">SUM(D54:D56)</f>
        <v>0</v>
      </c>
      <c r="E57" s="72">
        <f t="shared" si="6"/>
        <v>0</v>
      </c>
      <c r="F57" s="72">
        <f t="shared" si="6"/>
        <v>0</v>
      </c>
      <c r="G57" s="72">
        <f t="shared" si="6"/>
        <v>0</v>
      </c>
      <c r="H57" s="72">
        <f t="shared" si="6"/>
        <v>0</v>
      </c>
      <c r="I57" s="72">
        <f t="shared" si="6"/>
        <v>0</v>
      </c>
      <c r="J57" s="72">
        <f t="shared" si="6"/>
        <v>0</v>
      </c>
      <c r="K57" s="72">
        <f t="shared" si="6"/>
        <v>0</v>
      </c>
    </row>
    <row r="58" spans="1:11" ht="13.5" thickBot="1">
      <c r="A58" s="38"/>
      <c r="B58" s="39"/>
      <c r="C58" s="76"/>
      <c r="D58" s="76"/>
      <c r="E58" s="76"/>
      <c r="F58" s="76"/>
      <c r="G58" s="76"/>
      <c r="H58" s="76"/>
      <c r="I58" s="76"/>
      <c r="J58" s="76"/>
      <c r="K58" s="76"/>
    </row>
    <row r="59" spans="1:11" ht="12.75">
      <c r="A59" s="27"/>
      <c r="B59" s="29"/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12.75">
      <c r="A60" s="1" t="s">
        <v>61</v>
      </c>
      <c r="B60" s="40"/>
      <c r="C60" s="72"/>
      <c r="D60" s="72"/>
      <c r="E60" s="72"/>
      <c r="F60" s="72"/>
      <c r="G60" s="72"/>
      <c r="H60" s="72"/>
      <c r="I60" s="72"/>
      <c r="J60" s="72"/>
      <c r="K60" s="72"/>
    </row>
    <row r="61" spans="1:11" ht="12.75">
      <c r="A61" s="27"/>
      <c r="B61" s="27"/>
      <c r="C61" s="72"/>
      <c r="D61" s="72"/>
      <c r="E61" s="72"/>
      <c r="F61" s="72"/>
      <c r="G61" s="72"/>
      <c r="H61" s="72"/>
      <c r="I61" s="72"/>
      <c r="J61" s="72"/>
      <c r="K61" s="72"/>
    </row>
    <row r="62" spans="1:11" ht="12.75">
      <c r="A62" s="27" t="s">
        <v>14</v>
      </c>
      <c r="B62" s="27"/>
      <c r="C62" s="72">
        <f aca="true" t="shared" si="7" ref="C62:K64">SUM(C12,C19,C26,C33,C40,C47,C54)</f>
        <v>2881</v>
      </c>
      <c r="D62" s="72">
        <f t="shared" si="7"/>
        <v>7841</v>
      </c>
      <c r="E62" s="72">
        <f t="shared" si="7"/>
        <v>4752</v>
      </c>
      <c r="F62" s="72">
        <f t="shared" si="7"/>
        <v>10555</v>
      </c>
      <c r="G62" s="72">
        <f t="shared" si="7"/>
        <v>2404</v>
      </c>
      <c r="H62" s="72">
        <f t="shared" si="7"/>
        <v>13400</v>
      </c>
      <c r="I62" s="72">
        <f t="shared" si="7"/>
        <v>0</v>
      </c>
      <c r="J62" s="72">
        <f t="shared" si="7"/>
        <v>0</v>
      </c>
      <c r="K62" s="72">
        <f t="shared" si="7"/>
        <v>41833</v>
      </c>
    </row>
    <row r="63" spans="1:11" ht="12.75">
      <c r="A63" s="27" t="s">
        <v>15</v>
      </c>
      <c r="B63" s="27"/>
      <c r="C63" s="72">
        <f t="shared" si="7"/>
        <v>37043</v>
      </c>
      <c r="D63" s="72">
        <f t="shared" si="7"/>
        <v>98196</v>
      </c>
      <c r="E63" s="72">
        <f t="shared" si="7"/>
        <v>19008</v>
      </c>
      <c r="F63" s="72">
        <f t="shared" si="7"/>
        <v>42219</v>
      </c>
      <c r="G63" s="72">
        <f t="shared" si="7"/>
        <v>38084</v>
      </c>
      <c r="H63" s="72">
        <f t="shared" si="7"/>
        <v>235237</v>
      </c>
      <c r="I63" s="72">
        <f t="shared" si="7"/>
        <v>0</v>
      </c>
      <c r="J63" s="72">
        <f t="shared" si="7"/>
        <v>0</v>
      </c>
      <c r="K63" s="72">
        <f>SUM(K13,K20,K27,K34,K41,K48,K55)</f>
        <v>469787</v>
      </c>
    </row>
    <row r="64" spans="1:11" ht="13.5" thickBot="1">
      <c r="A64" s="27" t="s">
        <v>16</v>
      </c>
      <c r="B64" s="27"/>
      <c r="C64" s="73">
        <f t="shared" si="7"/>
        <v>1235</v>
      </c>
      <c r="D64" s="73">
        <f t="shared" si="7"/>
        <v>3884</v>
      </c>
      <c r="E64" s="73">
        <f t="shared" si="7"/>
        <v>0</v>
      </c>
      <c r="F64" s="73">
        <f t="shared" si="7"/>
        <v>0</v>
      </c>
      <c r="G64" s="73">
        <f t="shared" si="7"/>
        <v>21162</v>
      </c>
      <c r="H64" s="73">
        <f t="shared" si="7"/>
        <v>20693</v>
      </c>
      <c r="I64" s="73">
        <f t="shared" si="7"/>
        <v>0</v>
      </c>
      <c r="J64" s="73">
        <f t="shared" si="7"/>
        <v>0</v>
      </c>
      <c r="K64" s="73">
        <f>SUM(K14,K21,K28,K35,K42,K49,K56)</f>
        <v>46974</v>
      </c>
    </row>
    <row r="65" spans="1:11" ht="12.75">
      <c r="A65" s="31" t="s">
        <v>42</v>
      </c>
      <c r="B65" s="27"/>
      <c r="C65" s="72">
        <f>SUM(C62:C64)</f>
        <v>41159</v>
      </c>
      <c r="D65" s="72">
        <f aca="true" t="shared" si="8" ref="D65:K65">SUM(D62:D64)</f>
        <v>109921</v>
      </c>
      <c r="E65" s="72">
        <f t="shared" si="8"/>
        <v>23760</v>
      </c>
      <c r="F65" s="72">
        <f t="shared" si="8"/>
        <v>52774</v>
      </c>
      <c r="G65" s="72">
        <f t="shared" si="8"/>
        <v>61650</v>
      </c>
      <c r="H65" s="72">
        <f t="shared" si="8"/>
        <v>269330</v>
      </c>
      <c r="I65" s="72">
        <f t="shared" si="8"/>
        <v>0</v>
      </c>
      <c r="J65" s="72">
        <f t="shared" si="8"/>
        <v>0</v>
      </c>
      <c r="K65" s="72">
        <f t="shared" si="8"/>
        <v>558594</v>
      </c>
    </row>
    <row r="66" spans="1:11" ht="12.75">
      <c r="A66" s="27"/>
      <c r="B66" s="27"/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9"/>
    </row>
    <row r="68" spans="1:11" ht="12.75">
      <c r="A68" s="27"/>
      <c r="B68" s="27"/>
      <c r="C68" s="41">
        <v>1.1</v>
      </c>
      <c r="D68" s="42">
        <v>1.2</v>
      </c>
      <c r="E68" s="41">
        <v>2.1</v>
      </c>
      <c r="F68" s="42">
        <v>2.2</v>
      </c>
      <c r="G68" s="41">
        <v>4.1</v>
      </c>
      <c r="H68" s="43">
        <v>4.2</v>
      </c>
      <c r="I68" s="27"/>
      <c r="J68" s="27"/>
      <c r="K68" s="29"/>
    </row>
    <row r="69" spans="1:1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2.75">
      <c r="A72" s="27" t="s">
        <v>71</v>
      </c>
      <c r="B72" s="27"/>
      <c r="C72" s="29"/>
      <c r="D72" s="37"/>
      <c r="E72" s="29"/>
      <c r="F72" s="27"/>
      <c r="G72" s="27"/>
      <c r="H72" s="27"/>
      <c r="I72" s="27"/>
      <c r="J72" s="27"/>
      <c r="K72" s="27"/>
    </row>
    <row r="73" spans="1:11" ht="12.75">
      <c r="A73" s="27"/>
      <c r="B73" s="27"/>
      <c r="C73" s="44" t="s">
        <v>1</v>
      </c>
      <c r="D73" s="45" t="s">
        <v>3</v>
      </c>
      <c r="E73" s="46" t="s">
        <v>20</v>
      </c>
      <c r="F73" s="27"/>
      <c r="G73" s="3" t="s">
        <v>89</v>
      </c>
      <c r="H73" s="27"/>
      <c r="I73" s="27"/>
      <c r="J73" s="27"/>
      <c r="K73" s="27"/>
    </row>
    <row r="74" spans="1:11" ht="12.75">
      <c r="A74" s="27"/>
      <c r="B74" s="27"/>
      <c r="C74" s="29"/>
      <c r="D74" s="29"/>
      <c r="E74" s="29"/>
      <c r="F74" s="29"/>
      <c r="G74" s="27"/>
      <c r="H74" s="27"/>
      <c r="I74" s="27"/>
      <c r="J74" s="27"/>
      <c r="K74" s="27"/>
    </row>
    <row r="75" spans="1:11" ht="12.75">
      <c r="A75" s="27" t="s">
        <v>88</v>
      </c>
      <c r="B75" s="27"/>
      <c r="C75" s="29">
        <v>41159</v>
      </c>
      <c r="D75" s="37">
        <v>95257</v>
      </c>
      <c r="E75" s="29">
        <f>+C75+D75</f>
        <v>136416</v>
      </c>
      <c r="F75" s="29">
        <f>+E75</f>
        <v>136416</v>
      </c>
      <c r="G75" s="87">
        <v>3670</v>
      </c>
      <c r="H75" s="29">
        <f>+F75+G75</f>
        <v>140086</v>
      </c>
      <c r="I75" s="27"/>
      <c r="J75" s="27"/>
      <c r="K75" s="27"/>
    </row>
    <row r="76" spans="1:11" ht="12.75">
      <c r="A76" s="27"/>
      <c r="B76" s="27"/>
      <c r="C76" s="29"/>
      <c r="D76" s="29"/>
      <c r="E76" s="29"/>
      <c r="F76" s="29"/>
      <c r="G76" s="27"/>
      <c r="H76" s="27"/>
      <c r="I76" s="27"/>
      <c r="J76" s="27"/>
      <c r="K76" s="27"/>
    </row>
    <row r="77" spans="1:11" ht="12.75">
      <c r="A77" s="27" t="s">
        <v>14</v>
      </c>
      <c r="B77" s="27"/>
      <c r="C77" s="29">
        <f>ROUND(C75/E75*F77,0)</f>
        <v>2881</v>
      </c>
      <c r="D77" s="29">
        <f>ROUND(D75/E75*F77,0)</f>
        <v>6668</v>
      </c>
      <c r="E77" s="29">
        <f>SUM(C77:D77)</f>
        <v>9549</v>
      </c>
      <c r="F77" s="29">
        <f>+H77-G77</f>
        <v>9549</v>
      </c>
      <c r="G77" s="29">
        <f>ROUND((+H77/$H$80)*$G$75,0)</f>
        <v>257</v>
      </c>
      <c r="H77" s="29">
        <v>9806</v>
      </c>
      <c r="I77" s="27"/>
      <c r="J77" s="27"/>
      <c r="K77" s="27"/>
    </row>
    <row r="78" spans="1:11" ht="12.75">
      <c r="A78" s="27" t="s">
        <v>15</v>
      </c>
      <c r="B78" s="27"/>
      <c r="C78" s="29">
        <f>ROUND(C75/E75*F78,0)</f>
        <v>37043</v>
      </c>
      <c r="D78" s="29">
        <f>ROUND(D75/E75*F78,0)</f>
        <v>85731</v>
      </c>
      <c r="E78" s="29">
        <f>SUM(C78:D78)</f>
        <v>122774</v>
      </c>
      <c r="F78" s="29">
        <f>+H78-G78</f>
        <v>122774</v>
      </c>
      <c r="G78" s="29">
        <f>ROUND((+H78/$H$80)*$G$75,0)</f>
        <v>3303</v>
      </c>
      <c r="H78" s="29">
        <v>126077</v>
      </c>
      <c r="I78" s="27"/>
      <c r="J78" s="27"/>
      <c r="K78" s="27"/>
    </row>
    <row r="79" spans="1:11" ht="12.75">
      <c r="A79" s="27" t="s">
        <v>16</v>
      </c>
      <c r="B79" s="27"/>
      <c r="C79" s="29">
        <f>ROUND(C75/E75*F79,0)</f>
        <v>1235</v>
      </c>
      <c r="D79" s="29">
        <f>ROUND(D75/E75*F79,0)</f>
        <v>2858</v>
      </c>
      <c r="E79" s="29">
        <f>SUM(C79:D79)</f>
        <v>4093</v>
      </c>
      <c r="F79" s="29">
        <f>+H79-G79</f>
        <v>4093</v>
      </c>
      <c r="G79" s="29">
        <f>ROUND((+H79/$H$80)*$G$75,0)</f>
        <v>110</v>
      </c>
      <c r="H79" s="29">
        <v>4203</v>
      </c>
      <c r="I79" s="27"/>
      <c r="J79" s="27"/>
      <c r="K79" s="27"/>
    </row>
    <row r="80" spans="1:11" ht="12.75">
      <c r="A80" s="31" t="s">
        <v>42</v>
      </c>
      <c r="B80" s="27"/>
      <c r="C80" s="29">
        <f>SUM(C77:C79)</f>
        <v>41159</v>
      </c>
      <c r="D80" s="29">
        <f>SUM(D77:D79)</f>
        <v>95257</v>
      </c>
      <c r="E80" s="29">
        <f>SUM(C80:D80)</f>
        <v>136416</v>
      </c>
      <c r="F80" s="29">
        <f>SUM(F77:F79)</f>
        <v>136416</v>
      </c>
      <c r="G80" s="29">
        <f>SUM(G77:G79)</f>
        <v>3670</v>
      </c>
      <c r="H80" s="29">
        <f>SUM(H77:H79)</f>
        <v>140086</v>
      </c>
      <c r="I80" s="27"/>
      <c r="J80" s="27"/>
      <c r="K80" s="27"/>
    </row>
    <row r="81" spans="1:11" ht="12.75">
      <c r="A81" s="27"/>
      <c r="B81" s="27"/>
      <c r="C81" s="29"/>
      <c r="D81" s="29"/>
      <c r="E81" s="29">
        <f>SUM(E77:E79)</f>
        <v>136416</v>
      </c>
      <c r="F81" s="29"/>
      <c r="G81" s="27"/>
      <c r="H81" s="27"/>
      <c r="I81" s="27"/>
      <c r="J81" s="27"/>
      <c r="K81" s="27"/>
    </row>
    <row r="82" spans="1:11" ht="12.75">
      <c r="A82" s="27"/>
      <c r="B82" s="27"/>
      <c r="C82" s="29"/>
      <c r="D82" s="29"/>
      <c r="E82" s="29"/>
      <c r="F82" s="29"/>
      <c r="G82" s="27"/>
      <c r="H82" s="27"/>
      <c r="I82" s="27"/>
      <c r="J82" s="27"/>
      <c r="K82" s="27"/>
    </row>
    <row r="83" spans="3:6" ht="12.75">
      <c r="C83" s="5"/>
      <c r="D83" s="5"/>
      <c r="E83" s="5"/>
      <c r="F83" s="5"/>
    </row>
  </sheetData>
  <mergeCells count="5">
    <mergeCell ref="A5:K5"/>
    <mergeCell ref="A6:K6"/>
    <mergeCell ref="C7:D7"/>
    <mergeCell ref="E7:F7"/>
    <mergeCell ref="G7:H7"/>
  </mergeCells>
  <printOptions/>
  <pageMargins left="0.25" right="0.25" top="0.3" bottom="0.3" header="0.5" footer="0.5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4">
      <pane xSplit="1" ySplit="5" topLeftCell="B54" activePane="bottomRight" state="frozen"/>
      <selection pane="topLeft" activeCell="A4" sqref="A4"/>
      <selection pane="topRight" activeCell="B4" sqref="B4"/>
      <selection pane="bottomLeft" activeCell="A9" sqref="A9"/>
      <selection pane="bottomRight" activeCell="K66" sqref="K66"/>
    </sheetView>
  </sheetViews>
  <sheetFormatPr defaultColWidth="9.140625" defaultRowHeight="12.75"/>
  <cols>
    <col min="1" max="1" width="45.7109375" style="0" customWidth="1"/>
    <col min="2" max="2" width="1.7109375" style="0" customWidth="1"/>
    <col min="3" max="19" width="11.7109375" style="0" customWidth="1"/>
  </cols>
  <sheetData>
    <row r="1" ht="12.75">
      <c r="A1" t="str">
        <f>+Summary!A1</f>
        <v>File:  O:\BOA\SHAREDTABLES\HISTORY\R&amp;D Comparisons\R&amp;D Type By DOI Goals.XLS</v>
      </c>
    </row>
    <row r="2" ht="12.75">
      <c r="A2" t="str">
        <f>+Summary!A2</f>
        <v>Date:  Revised 02/08/06</v>
      </c>
    </row>
    <row r="4" spans="1:11" ht="12.75">
      <c r="A4" s="88" t="s">
        <v>83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2.75">
      <c r="A5" s="88" t="s">
        <v>36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2.75">
      <c r="A6" s="48"/>
      <c r="B6" s="27"/>
      <c r="C6" s="94" t="s">
        <v>37</v>
      </c>
      <c r="D6" s="95"/>
      <c r="E6" s="94" t="s">
        <v>38</v>
      </c>
      <c r="F6" s="95"/>
      <c r="G6" s="94" t="s">
        <v>39</v>
      </c>
      <c r="H6" s="96"/>
      <c r="I6" s="49" t="s">
        <v>40</v>
      </c>
      <c r="J6" s="49" t="s">
        <v>41</v>
      </c>
      <c r="K6" s="50" t="s">
        <v>42</v>
      </c>
    </row>
    <row r="7" spans="1:11" ht="12.75">
      <c r="A7" s="1"/>
      <c r="B7" s="27"/>
      <c r="C7" s="51">
        <v>1.1</v>
      </c>
      <c r="D7" s="28">
        <v>1.2</v>
      </c>
      <c r="E7" s="51">
        <v>2.1</v>
      </c>
      <c r="F7" s="28">
        <v>2.2</v>
      </c>
      <c r="G7" s="51">
        <v>4.1</v>
      </c>
      <c r="H7" s="52">
        <v>4.2</v>
      </c>
      <c r="I7" s="51"/>
      <c r="J7" s="53"/>
      <c r="K7" s="54"/>
    </row>
    <row r="8" spans="1:11" ht="150" customHeight="1">
      <c r="A8" s="31" t="s">
        <v>52</v>
      </c>
      <c r="B8" s="27"/>
      <c r="C8" s="55" t="s">
        <v>44</v>
      </c>
      <c r="D8" s="56" t="s">
        <v>45</v>
      </c>
      <c r="E8" s="57" t="s">
        <v>46</v>
      </c>
      <c r="F8" s="57" t="s">
        <v>47</v>
      </c>
      <c r="G8" s="58" t="s">
        <v>48</v>
      </c>
      <c r="H8" s="59" t="s">
        <v>49</v>
      </c>
      <c r="I8" s="58" t="s">
        <v>50</v>
      </c>
      <c r="J8" s="58" t="s">
        <v>51</v>
      </c>
      <c r="K8" s="60"/>
    </row>
    <row r="9" spans="1:11" ht="12.75">
      <c r="A9" s="27"/>
      <c r="B9" s="27"/>
      <c r="C9" s="82"/>
      <c r="D9" s="82"/>
      <c r="E9" s="82"/>
      <c r="F9" s="82"/>
      <c r="G9" s="82"/>
      <c r="H9" s="82"/>
      <c r="I9" s="82"/>
      <c r="J9" s="82"/>
      <c r="K9" s="82"/>
    </row>
    <row r="10" spans="1:11" ht="12.75">
      <c r="A10" s="1" t="s">
        <v>54</v>
      </c>
      <c r="B10" s="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2.75">
      <c r="A11" s="27" t="s">
        <v>14</v>
      </c>
      <c r="B11" s="27"/>
      <c r="C11" s="72"/>
      <c r="D11" s="72"/>
      <c r="E11" s="72"/>
      <c r="F11" s="72"/>
      <c r="G11" s="72"/>
      <c r="H11" s="72">
        <v>446</v>
      </c>
      <c r="I11" s="72"/>
      <c r="J11" s="72"/>
      <c r="K11" s="72">
        <f>SUM(C11:J11)</f>
        <v>446</v>
      </c>
    </row>
    <row r="12" spans="1:11" ht="12.75">
      <c r="A12" s="27" t="s">
        <v>15</v>
      </c>
      <c r="B12" s="27"/>
      <c r="C12" s="72"/>
      <c r="D12" s="72"/>
      <c r="E12" s="72"/>
      <c r="F12" s="72"/>
      <c r="G12" s="72"/>
      <c r="H12" s="72">
        <v>29806</v>
      </c>
      <c r="I12" s="72"/>
      <c r="J12" s="72"/>
      <c r="K12" s="72">
        <f>SUM(C12:J12)</f>
        <v>29806</v>
      </c>
    </row>
    <row r="13" spans="1:11" ht="13.5" thickBot="1">
      <c r="A13" s="27" t="s">
        <v>16</v>
      </c>
      <c r="B13" s="27"/>
      <c r="C13" s="73"/>
      <c r="D13" s="73"/>
      <c r="E13" s="73"/>
      <c r="F13" s="73"/>
      <c r="G13" s="73"/>
      <c r="H13" s="73">
        <v>15944</v>
      </c>
      <c r="I13" s="73"/>
      <c r="J13" s="73"/>
      <c r="K13" s="73">
        <f>SUM(C13:J13)</f>
        <v>15944</v>
      </c>
    </row>
    <row r="14" spans="1:11" ht="12.75">
      <c r="A14" s="31" t="s">
        <v>42</v>
      </c>
      <c r="B14" s="31"/>
      <c r="C14" s="72">
        <f>SUM(C11:C13)</f>
        <v>0</v>
      </c>
      <c r="D14" s="72">
        <f aca="true" t="shared" si="0" ref="D14:K14">SUM(D11:D13)</f>
        <v>0</v>
      </c>
      <c r="E14" s="72">
        <f t="shared" si="0"/>
        <v>0</v>
      </c>
      <c r="F14" s="72">
        <f t="shared" si="0"/>
        <v>0</v>
      </c>
      <c r="G14" s="72">
        <f t="shared" si="0"/>
        <v>0</v>
      </c>
      <c r="H14" s="72">
        <f t="shared" si="0"/>
        <v>46196</v>
      </c>
      <c r="I14" s="72">
        <f t="shared" si="0"/>
        <v>0</v>
      </c>
      <c r="J14" s="72">
        <f t="shared" si="0"/>
        <v>0</v>
      </c>
      <c r="K14" s="72">
        <f t="shared" si="0"/>
        <v>46196</v>
      </c>
    </row>
    <row r="15" spans="1:11" ht="13.5" thickBot="1">
      <c r="A15" s="32"/>
      <c r="B15" s="33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3.5" thickTop="1">
      <c r="A16" s="27"/>
      <c r="B16" s="29"/>
      <c r="C16" s="72"/>
      <c r="D16" s="72"/>
      <c r="E16" s="72"/>
      <c r="F16" s="72"/>
      <c r="G16" s="72"/>
      <c r="H16" s="72"/>
      <c r="I16" s="72"/>
      <c r="J16" s="72"/>
      <c r="K16" s="72"/>
    </row>
    <row r="17" spans="1:15" ht="12.75">
      <c r="A17" s="1" t="s">
        <v>55</v>
      </c>
      <c r="B17" s="29"/>
      <c r="C17" s="72"/>
      <c r="D17" s="72"/>
      <c r="E17" s="72"/>
      <c r="F17" s="72"/>
      <c r="G17" s="72"/>
      <c r="H17" s="72"/>
      <c r="I17" s="72"/>
      <c r="J17" s="72"/>
      <c r="K17" s="72"/>
      <c r="M17" s="5"/>
      <c r="N17" s="5"/>
      <c r="O17" s="5"/>
    </row>
    <row r="18" spans="1:15" ht="12.75">
      <c r="A18" s="27" t="s">
        <v>14</v>
      </c>
      <c r="B18" s="29"/>
      <c r="C18" s="72"/>
      <c r="D18" s="72"/>
      <c r="E18" s="72">
        <v>5226</v>
      </c>
      <c r="F18" s="72">
        <v>6158</v>
      </c>
      <c r="G18" s="72">
        <v>2167</v>
      </c>
      <c r="H18" s="72">
        <v>13010</v>
      </c>
      <c r="I18" s="72"/>
      <c r="J18" s="72"/>
      <c r="K18" s="72">
        <f>SUM(C18:J18)</f>
        <v>26561</v>
      </c>
      <c r="M18" s="5"/>
      <c r="N18" s="5"/>
      <c r="O18" s="5"/>
    </row>
    <row r="19" spans="1:15" ht="12.75">
      <c r="A19" s="27" t="s">
        <v>15</v>
      </c>
      <c r="B19" s="29"/>
      <c r="C19" s="72"/>
      <c r="D19" s="72"/>
      <c r="E19" s="72">
        <v>20904</v>
      </c>
      <c r="F19" s="72">
        <v>24632</v>
      </c>
      <c r="G19" s="72">
        <v>35404</v>
      </c>
      <c r="H19" s="72">
        <v>61836</v>
      </c>
      <c r="I19" s="72"/>
      <c r="J19" s="72"/>
      <c r="K19" s="72">
        <f>SUM(C19:J19)</f>
        <v>142776</v>
      </c>
      <c r="M19" s="5"/>
      <c r="N19" s="5"/>
      <c r="O19" s="5"/>
    </row>
    <row r="20" spans="1:15" ht="13.5" thickBot="1">
      <c r="A20" s="27" t="s">
        <v>16</v>
      </c>
      <c r="B20" s="29"/>
      <c r="C20" s="73"/>
      <c r="D20" s="73"/>
      <c r="E20" s="73">
        <v>0</v>
      </c>
      <c r="F20" s="73">
        <v>0</v>
      </c>
      <c r="G20" s="73">
        <v>21434</v>
      </c>
      <c r="H20" s="73">
        <v>3258</v>
      </c>
      <c r="I20" s="73"/>
      <c r="J20" s="73"/>
      <c r="K20" s="73">
        <f>SUM(C20:J20)</f>
        <v>24692</v>
      </c>
      <c r="M20" s="5"/>
      <c r="N20" s="5"/>
      <c r="O20" s="5"/>
    </row>
    <row r="21" spans="1:15" ht="12.75">
      <c r="A21" s="31" t="s">
        <v>42</v>
      </c>
      <c r="B21" s="34"/>
      <c r="C21" s="72">
        <f>SUM(C18:C20)</f>
        <v>0</v>
      </c>
      <c r="D21" s="72">
        <f aca="true" t="shared" si="1" ref="D21:K21">SUM(D18:D20)</f>
        <v>0</v>
      </c>
      <c r="E21" s="72">
        <f t="shared" si="1"/>
        <v>26130</v>
      </c>
      <c r="F21" s="72">
        <f t="shared" si="1"/>
        <v>30790</v>
      </c>
      <c r="G21" s="72">
        <f t="shared" si="1"/>
        <v>59005</v>
      </c>
      <c r="H21" s="72">
        <f t="shared" si="1"/>
        <v>78104</v>
      </c>
      <c r="I21" s="72">
        <f t="shared" si="1"/>
        <v>0</v>
      </c>
      <c r="J21" s="72">
        <f t="shared" si="1"/>
        <v>0</v>
      </c>
      <c r="K21" s="72">
        <f t="shared" si="1"/>
        <v>194029</v>
      </c>
      <c r="M21" s="83"/>
      <c r="N21" s="83"/>
      <c r="O21" s="83"/>
    </row>
    <row r="22" spans="1:11" ht="13.5" thickBot="1">
      <c r="A22" s="32"/>
      <c r="B22" s="33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13.5" thickTop="1">
      <c r="A23" s="27"/>
      <c r="B23" s="29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2.75">
      <c r="A24" s="1" t="s">
        <v>56</v>
      </c>
      <c r="B24" s="29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2.75">
      <c r="A25" s="27" t="s">
        <v>14</v>
      </c>
      <c r="B25" s="29"/>
      <c r="C25" s="72"/>
      <c r="D25" s="72"/>
      <c r="E25" s="72"/>
      <c r="F25" s="72"/>
      <c r="G25" s="72"/>
      <c r="H25" s="72">
        <v>0</v>
      </c>
      <c r="I25" s="72"/>
      <c r="J25" s="72"/>
      <c r="K25" s="72">
        <f>SUM(C25:J25)</f>
        <v>0</v>
      </c>
    </row>
    <row r="26" spans="1:11" ht="12.75">
      <c r="A26" s="27" t="s">
        <v>15</v>
      </c>
      <c r="B26" s="29"/>
      <c r="C26" s="72"/>
      <c r="D26" s="72"/>
      <c r="E26" s="72"/>
      <c r="F26" s="72"/>
      <c r="G26" s="72"/>
      <c r="H26" s="72">
        <v>115115</v>
      </c>
      <c r="I26" s="72"/>
      <c r="J26" s="72"/>
      <c r="K26" s="72">
        <f>SUM(C26:J26)</f>
        <v>115115</v>
      </c>
    </row>
    <row r="27" spans="1:11" ht="13.5" thickBot="1">
      <c r="A27" s="27" t="s">
        <v>16</v>
      </c>
      <c r="B27" s="29"/>
      <c r="C27" s="73"/>
      <c r="D27" s="73"/>
      <c r="E27" s="73"/>
      <c r="F27" s="73"/>
      <c r="G27" s="73"/>
      <c r="H27" s="73">
        <v>0</v>
      </c>
      <c r="I27" s="73"/>
      <c r="J27" s="73"/>
      <c r="K27" s="73">
        <f>SUM(C27:J27)</f>
        <v>0</v>
      </c>
    </row>
    <row r="28" spans="1:11" ht="12.75">
      <c r="A28" s="31" t="s">
        <v>42</v>
      </c>
      <c r="B28" s="34"/>
      <c r="C28" s="72">
        <f>SUM(C25:C27)</f>
        <v>0</v>
      </c>
      <c r="D28" s="72">
        <f aca="true" t="shared" si="2" ref="D28:K28">SUM(D25:D27)</f>
        <v>0</v>
      </c>
      <c r="E28" s="72">
        <f t="shared" si="2"/>
        <v>0</v>
      </c>
      <c r="F28" s="72">
        <f t="shared" si="2"/>
        <v>0</v>
      </c>
      <c r="G28" s="72">
        <f t="shared" si="2"/>
        <v>0</v>
      </c>
      <c r="H28" s="72">
        <f t="shared" si="2"/>
        <v>115115</v>
      </c>
      <c r="I28" s="72">
        <f t="shared" si="2"/>
        <v>0</v>
      </c>
      <c r="J28" s="72">
        <f t="shared" si="2"/>
        <v>0</v>
      </c>
      <c r="K28" s="72">
        <f t="shared" si="2"/>
        <v>115115</v>
      </c>
    </row>
    <row r="29" spans="1:11" ht="13.5" thickBot="1">
      <c r="A29" s="32"/>
      <c r="B29" s="33"/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13.5" thickTop="1">
      <c r="A30" s="27"/>
      <c r="B30" s="29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2.75">
      <c r="A31" s="1" t="s">
        <v>57</v>
      </c>
      <c r="B31" s="29"/>
      <c r="C31" s="72"/>
      <c r="D31" s="72"/>
      <c r="E31" s="72"/>
      <c r="F31" s="72"/>
      <c r="G31" s="72"/>
      <c r="H31" s="72"/>
      <c r="I31" s="72"/>
      <c r="J31" s="72"/>
      <c r="K31" s="72"/>
    </row>
    <row r="32" spans="1:18" ht="12.75">
      <c r="A32" s="27" t="s">
        <v>14</v>
      </c>
      <c r="B32" s="29"/>
      <c r="C32" s="72">
        <f>+C76</f>
        <v>2795</v>
      </c>
      <c r="D32" s="72">
        <f>1195+D76</f>
        <v>7675</v>
      </c>
      <c r="E32" s="72"/>
      <c r="F32" s="72"/>
      <c r="G32" s="72">
        <f>+G76</f>
        <v>224</v>
      </c>
      <c r="H32" s="72">
        <v>0</v>
      </c>
      <c r="I32" s="72"/>
      <c r="J32" s="72"/>
      <c r="K32" s="72">
        <f>SUM(C32:J32)</f>
        <v>10694</v>
      </c>
      <c r="M32" s="5"/>
      <c r="N32" s="5"/>
      <c r="O32" s="5"/>
      <c r="P32" s="5"/>
      <c r="R32" s="5"/>
    </row>
    <row r="33" spans="1:18" ht="12.75">
      <c r="A33" s="27" t="s">
        <v>15</v>
      </c>
      <c r="B33" s="29"/>
      <c r="C33" s="72">
        <f>+C77</f>
        <v>35931</v>
      </c>
      <c r="D33" s="72">
        <f>12696+D77</f>
        <v>96010</v>
      </c>
      <c r="E33" s="72"/>
      <c r="F33" s="72"/>
      <c r="G33" s="72">
        <f>+G77</f>
        <v>2880</v>
      </c>
      <c r="H33" s="72">
        <v>21306</v>
      </c>
      <c r="I33" s="72"/>
      <c r="J33" s="72"/>
      <c r="K33" s="72">
        <f>SUM(C33:J33)</f>
        <v>156127</v>
      </c>
      <c r="M33" s="5"/>
      <c r="N33" s="5"/>
      <c r="O33" s="5"/>
      <c r="P33" s="5"/>
      <c r="R33" s="5"/>
    </row>
    <row r="34" spans="1:18" ht="13.5" thickBot="1">
      <c r="A34" s="27" t="s">
        <v>16</v>
      </c>
      <c r="B34" s="29"/>
      <c r="C34" s="73">
        <f>+C78</f>
        <v>1197</v>
      </c>
      <c r="D34" s="73">
        <f>1046+D78</f>
        <v>3823</v>
      </c>
      <c r="E34" s="73"/>
      <c r="F34" s="73"/>
      <c r="G34" s="73">
        <f>+G78</f>
        <v>96</v>
      </c>
      <c r="H34" s="73">
        <v>659</v>
      </c>
      <c r="I34" s="73"/>
      <c r="J34" s="73"/>
      <c r="K34" s="73">
        <f>SUM(C34:J34)</f>
        <v>5775</v>
      </c>
      <c r="M34" s="5"/>
      <c r="N34" s="5"/>
      <c r="O34" s="5"/>
      <c r="P34" s="5"/>
      <c r="Q34" s="83"/>
      <c r="R34" s="5"/>
    </row>
    <row r="35" spans="1:18" ht="12.75">
      <c r="A35" s="31" t="s">
        <v>42</v>
      </c>
      <c r="B35" s="34"/>
      <c r="C35" s="72">
        <f>SUM(C32:C34)</f>
        <v>39923</v>
      </c>
      <c r="D35" s="72">
        <f aca="true" t="shared" si="3" ref="D35:K35">SUM(D32:D34)</f>
        <v>107508</v>
      </c>
      <c r="E35" s="72">
        <f t="shared" si="3"/>
        <v>0</v>
      </c>
      <c r="F35" s="72">
        <f t="shared" si="3"/>
        <v>0</v>
      </c>
      <c r="G35" s="72">
        <f t="shared" si="3"/>
        <v>3200</v>
      </c>
      <c r="H35" s="72">
        <f t="shared" si="3"/>
        <v>21965</v>
      </c>
      <c r="I35" s="72">
        <f t="shared" si="3"/>
        <v>0</v>
      </c>
      <c r="J35" s="72">
        <f t="shared" si="3"/>
        <v>0</v>
      </c>
      <c r="K35" s="72">
        <f t="shared" si="3"/>
        <v>172596</v>
      </c>
      <c r="M35" s="83"/>
      <c r="N35" s="83"/>
      <c r="O35" s="84"/>
      <c r="P35" s="83"/>
      <c r="Q35" s="83"/>
      <c r="R35" s="83"/>
    </row>
    <row r="36" spans="1:11" ht="13.5" thickBot="1">
      <c r="A36" s="32"/>
      <c r="B36" s="33"/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13.5" thickTop="1">
      <c r="A37" s="35"/>
      <c r="B37" s="29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12.75">
      <c r="A38" s="1" t="s">
        <v>58</v>
      </c>
      <c r="B38" s="29"/>
      <c r="C38" s="72"/>
      <c r="D38" s="72"/>
      <c r="E38" s="72"/>
      <c r="F38" s="72"/>
      <c r="G38" s="72"/>
      <c r="H38" s="72"/>
      <c r="I38" s="72"/>
      <c r="J38" s="72"/>
      <c r="K38" s="72"/>
    </row>
    <row r="39" spans="1:11" ht="12.75">
      <c r="A39" s="27" t="s">
        <v>14</v>
      </c>
      <c r="B39" s="29"/>
      <c r="C39" s="72"/>
      <c r="D39" s="72"/>
      <c r="E39" s="72"/>
      <c r="F39" s="72"/>
      <c r="G39" s="72"/>
      <c r="H39" s="72">
        <v>0</v>
      </c>
      <c r="I39" s="72"/>
      <c r="J39" s="72"/>
      <c r="K39" s="72">
        <f>SUM(C39:J39)</f>
        <v>0</v>
      </c>
    </row>
    <row r="40" spans="1:11" ht="12.75">
      <c r="A40" s="27" t="s">
        <v>15</v>
      </c>
      <c r="B40" s="29"/>
      <c r="C40" s="72"/>
      <c r="D40" s="72"/>
      <c r="E40" s="72"/>
      <c r="F40" s="72"/>
      <c r="G40" s="72"/>
      <c r="H40" s="72">
        <v>1200</v>
      </c>
      <c r="I40" s="72"/>
      <c r="J40" s="72"/>
      <c r="K40" s="72">
        <f>SUM(C40:J40)</f>
        <v>1200</v>
      </c>
    </row>
    <row r="41" spans="1:11" ht="13.5" thickBot="1">
      <c r="A41" s="27" t="s">
        <v>16</v>
      </c>
      <c r="B41" s="29"/>
      <c r="C41" s="73"/>
      <c r="D41" s="73"/>
      <c r="E41" s="73"/>
      <c r="F41" s="73"/>
      <c r="G41" s="73"/>
      <c r="H41" s="73">
        <v>2936</v>
      </c>
      <c r="I41" s="73"/>
      <c r="J41" s="73"/>
      <c r="K41" s="73">
        <f>SUM(C41:J41)</f>
        <v>2936</v>
      </c>
    </row>
    <row r="42" spans="1:11" ht="12.75">
      <c r="A42" s="31" t="s">
        <v>42</v>
      </c>
      <c r="B42" s="34"/>
      <c r="C42" s="72">
        <f>SUM(C39:C41)</f>
        <v>0</v>
      </c>
      <c r="D42" s="72">
        <f aca="true" t="shared" si="4" ref="D42:K42">SUM(D39:D41)</f>
        <v>0</v>
      </c>
      <c r="E42" s="72">
        <f t="shared" si="4"/>
        <v>0</v>
      </c>
      <c r="F42" s="72">
        <f t="shared" si="4"/>
        <v>0</v>
      </c>
      <c r="G42" s="72">
        <f t="shared" si="4"/>
        <v>0</v>
      </c>
      <c r="H42" s="72">
        <f t="shared" si="4"/>
        <v>4136</v>
      </c>
      <c r="I42" s="72">
        <f t="shared" si="4"/>
        <v>0</v>
      </c>
      <c r="J42" s="72">
        <f t="shared" si="4"/>
        <v>0</v>
      </c>
      <c r="K42" s="72">
        <f t="shared" si="4"/>
        <v>4136</v>
      </c>
    </row>
    <row r="43" spans="1:11" ht="13.5" thickBot="1">
      <c r="A43" s="32"/>
      <c r="B43" s="32"/>
      <c r="C43" s="75"/>
      <c r="D43" s="75"/>
      <c r="E43" s="75"/>
      <c r="F43" s="75"/>
      <c r="G43" s="75"/>
      <c r="H43" s="75"/>
      <c r="I43" s="75"/>
      <c r="J43" s="75"/>
      <c r="K43" s="75"/>
    </row>
    <row r="44" spans="1:11" ht="13.5" thickTop="1">
      <c r="A44" s="27"/>
      <c r="B44" s="35"/>
      <c r="C44" s="72"/>
      <c r="D44" s="72"/>
      <c r="E44" s="72"/>
      <c r="F44" s="72"/>
      <c r="G44" s="72"/>
      <c r="H44" s="72"/>
      <c r="I44" s="72"/>
      <c r="J44" s="72"/>
      <c r="K44" s="72"/>
    </row>
    <row r="45" spans="1:11" ht="12.75">
      <c r="A45" s="1" t="s">
        <v>59</v>
      </c>
      <c r="B45" s="27"/>
      <c r="C45" s="72"/>
      <c r="D45" s="72"/>
      <c r="E45" s="72"/>
      <c r="F45" s="72"/>
      <c r="G45" s="72"/>
      <c r="H45" s="72"/>
      <c r="I45" s="72"/>
      <c r="J45" s="72"/>
      <c r="K45" s="72"/>
    </row>
    <row r="46" spans="1:11" ht="12.75">
      <c r="A46" s="27" t="s">
        <v>14</v>
      </c>
      <c r="B46" s="29"/>
      <c r="C46" s="72"/>
      <c r="D46" s="72"/>
      <c r="E46" s="72"/>
      <c r="F46" s="72"/>
      <c r="G46" s="72"/>
      <c r="H46" s="72"/>
      <c r="I46" s="72"/>
      <c r="J46" s="72"/>
      <c r="K46" s="72">
        <f>SUM(C46:J46)</f>
        <v>0</v>
      </c>
    </row>
    <row r="47" spans="1:11" ht="12.75">
      <c r="A47" s="27" t="s">
        <v>15</v>
      </c>
      <c r="B47" s="29"/>
      <c r="C47" s="72"/>
      <c r="D47" s="72"/>
      <c r="E47" s="72"/>
      <c r="F47" s="72"/>
      <c r="G47" s="72"/>
      <c r="H47" s="72"/>
      <c r="I47" s="72"/>
      <c r="J47" s="72"/>
      <c r="K47" s="72">
        <f>SUM(C47:J47)</f>
        <v>0</v>
      </c>
    </row>
    <row r="48" spans="1:11" ht="13.5" thickBot="1">
      <c r="A48" s="27" t="s">
        <v>16</v>
      </c>
      <c r="B48" s="29"/>
      <c r="C48" s="73"/>
      <c r="D48" s="73"/>
      <c r="E48" s="73"/>
      <c r="F48" s="73"/>
      <c r="G48" s="73"/>
      <c r="H48" s="73"/>
      <c r="I48" s="73"/>
      <c r="J48" s="73"/>
      <c r="K48" s="73">
        <f>SUM(C48:J48)</f>
        <v>0</v>
      </c>
    </row>
    <row r="49" spans="1:11" ht="12.75">
      <c r="A49" s="31" t="s">
        <v>42</v>
      </c>
      <c r="B49" s="34"/>
      <c r="C49" s="72">
        <f>SUM(C46:C48)</f>
        <v>0</v>
      </c>
      <c r="D49" s="72">
        <f aca="true" t="shared" si="5" ref="D49:K49">SUM(D46:D48)</f>
        <v>0</v>
      </c>
      <c r="E49" s="72">
        <f t="shared" si="5"/>
        <v>0</v>
      </c>
      <c r="F49" s="72">
        <f t="shared" si="5"/>
        <v>0</v>
      </c>
      <c r="G49" s="72">
        <f t="shared" si="5"/>
        <v>0</v>
      </c>
      <c r="H49" s="72">
        <f t="shared" si="5"/>
        <v>0</v>
      </c>
      <c r="I49" s="72">
        <f t="shared" si="5"/>
        <v>0</v>
      </c>
      <c r="J49" s="72">
        <f t="shared" si="5"/>
        <v>0</v>
      </c>
      <c r="K49" s="72">
        <f t="shared" si="5"/>
        <v>0</v>
      </c>
    </row>
    <row r="50" spans="1:11" ht="13.5" thickBot="1">
      <c r="A50" s="32"/>
      <c r="B50" s="33"/>
      <c r="C50" s="74"/>
      <c r="D50" s="74"/>
      <c r="E50" s="74"/>
      <c r="F50" s="74"/>
      <c r="G50" s="74"/>
      <c r="H50" s="74"/>
      <c r="I50" s="74"/>
      <c r="J50" s="74"/>
      <c r="K50" s="74"/>
    </row>
    <row r="51" spans="1:11" ht="13.5" thickTop="1">
      <c r="A51" s="27"/>
      <c r="B51" s="29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2.75">
      <c r="A52" s="1" t="s">
        <v>60</v>
      </c>
      <c r="B52" s="29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2.75">
      <c r="A53" s="27" t="s">
        <v>14</v>
      </c>
      <c r="B53" s="29"/>
      <c r="C53" s="72"/>
      <c r="D53" s="72"/>
      <c r="E53" s="72"/>
      <c r="F53" s="72"/>
      <c r="G53" s="72"/>
      <c r="H53" s="72"/>
      <c r="I53" s="72"/>
      <c r="J53" s="72"/>
      <c r="K53" s="72">
        <f>SUM(C53:J53)</f>
        <v>0</v>
      </c>
    </row>
    <row r="54" spans="1:11" ht="12.75">
      <c r="A54" s="27" t="s">
        <v>15</v>
      </c>
      <c r="B54" s="29"/>
      <c r="C54" s="72"/>
      <c r="D54" s="72"/>
      <c r="E54" s="72"/>
      <c r="F54" s="72"/>
      <c r="G54" s="72"/>
      <c r="H54" s="72"/>
      <c r="I54" s="72"/>
      <c r="J54" s="72"/>
      <c r="K54" s="72">
        <f>SUM(C54:J54)</f>
        <v>0</v>
      </c>
    </row>
    <row r="55" spans="1:11" ht="13.5" thickBot="1">
      <c r="A55" s="27" t="s">
        <v>16</v>
      </c>
      <c r="B55" s="29"/>
      <c r="C55" s="73"/>
      <c r="D55" s="73"/>
      <c r="E55" s="73"/>
      <c r="F55" s="73"/>
      <c r="G55" s="73"/>
      <c r="H55" s="73"/>
      <c r="I55" s="73"/>
      <c r="J55" s="73"/>
      <c r="K55" s="73">
        <f>SUM(C55:J55)</f>
        <v>0</v>
      </c>
    </row>
    <row r="56" spans="1:11" ht="12.75">
      <c r="A56" s="31" t="s">
        <v>42</v>
      </c>
      <c r="B56" s="34"/>
      <c r="C56" s="72">
        <f>SUM(C53:C55)</f>
        <v>0</v>
      </c>
      <c r="D56" s="72">
        <f aca="true" t="shared" si="6" ref="D56:K56">SUM(D53:D55)</f>
        <v>0</v>
      </c>
      <c r="E56" s="72">
        <f t="shared" si="6"/>
        <v>0</v>
      </c>
      <c r="F56" s="72">
        <f t="shared" si="6"/>
        <v>0</v>
      </c>
      <c r="G56" s="72">
        <f t="shared" si="6"/>
        <v>0</v>
      </c>
      <c r="H56" s="72">
        <f t="shared" si="6"/>
        <v>0</v>
      </c>
      <c r="I56" s="72">
        <f t="shared" si="6"/>
        <v>0</v>
      </c>
      <c r="J56" s="72">
        <f t="shared" si="6"/>
        <v>0</v>
      </c>
      <c r="K56" s="72">
        <f t="shared" si="6"/>
        <v>0</v>
      </c>
    </row>
    <row r="57" spans="1:11" ht="13.5" thickBot="1">
      <c r="A57" s="38"/>
      <c r="B57" s="39"/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12.75">
      <c r="A58" s="27"/>
      <c r="B58" s="29"/>
      <c r="C58" s="72"/>
      <c r="D58" s="72"/>
      <c r="E58" s="72"/>
      <c r="F58" s="72"/>
      <c r="G58" s="72"/>
      <c r="H58" s="72"/>
      <c r="I58" s="72"/>
      <c r="J58" s="72"/>
      <c r="K58" s="72"/>
    </row>
    <row r="59" spans="1:11" ht="12.75">
      <c r="A59" s="1" t="s">
        <v>61</v>
      </c>
      <c r="B59" s="40"/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12.75">
      <c r="A60" s="27"/>
      <c r="B60" s="27"/>
      <c r="C60" s="72"/>
      <c r="D60" s="72"/>
      <c r="E60" s="72"/>
      <c r="F60" s="72"/>
      <c r="G60" s="72"/>
      <c r="H60" s="72"/>
      <c r="I60" s="72"/>
      <c r="J60" s="72"/>
      <c r="K60" s="72"/>
    </row>
    <row r="61" spans="1:11" ht="12.75">
      <c r="A61" s="27" t="s">
        <v>14</v>
      </c>
      <c r="B61" s="27"/>
      <c r="C61" s="72">
        <f aca="true" t="shared" si="7" ref="C61:K63">SUM(C11,C18,C25,C32,C39,C46,C53)</f>
        <v>2795</v>
      </c>
      <c r="D61" s="72">
        <f t="shared" si="7"/>
        <v>7675</v>
      </c>
      <c r="E61" s="72">
        <f t="shared" si="7"/>
        <v>5226</v>
      </c>
      <c r="F61" s="72">
        <f t="shared" si="7"/>
        <v>6158</v>
      </c>
      <c r="G61" s="72">
        <f t="shared" si="7"/>
        <v>2391</v>
      </c>
      <c r="H61" s="72">
        <f t="shared" si="7"/>
        <v>13456</v>
      </c>
      <c r="I61" s="72">
        <f t="shared" si="7"/>
        <v>0</v>
      </c>
      <c r="J61" s="72">
        <f t="shared" si="7"/>
        <v>0</v>
      </c>
      <c r="K61" s="72">
        <f t="shared" si="7"/>
        <v>37701</v>
      </c>
    </row>
    <row r="62" spans="1:11" ht="12.75">
      <c r="A62" s="27" t="s">
        <v>15</v>
      </c>
      <c r="B62" s="27"/>
      <c r="C62" s="72">
        <f t="shared" si="7"/>
        <v>35931</v>
      </c>
      <c r="D62" s="72">
        <f t="shared" si="7"/>
        <v>96010</v>
      </c>
      <c r="E62" s="72">
        <f t="shared" si="7"/>
        <v>20904</v>
      </c>
      <c r="F62" s="72">
        <f t="shared" si="7"/>
        <v>24632</v>
      </c>
      <c r="G62" s="72">
        <f t="shared" si="7"/>
        <v>38284</v>
      </c>
      <c r="H62" s="72">
        <f t="shared" si="7"/>
        <v>229263</v>
      </c>
      <c r="I62" s="72">
        <f t="shared" si="7"/>
        <v>0</v>
      </c>
      <c r="J62" s="72">
        <f t="shared" si="7"/>
        <v>0</v>
      </c>
      <c r="K62" s="72">
        <f>SUM(K12,K19,K26,K33,K40,K47,K54)</f>
        <v>445024</v>
      </c>
    </row>
    <row r="63" spans="1:11" ht="13.5" thickBot="1">
      <c r="A63" s="27" t="s">
        <v>16</v>
      </c>
      <c r="B63" s="27"/>
      <c r="C63" s="73">
        <f t="shared" si="7"/>
        <v>1197</v>
      </c>
      <c r="D63" s="73">
        <f t="shared" si="7"/>
        <v>3823</v>
      </c>
      <c r="E63" s="73">
        <f t="shared" si="7"/>
        <v>0</v>
      </c>
      <c r="F63" s="73">
        <f t="shared" si="7"/>
        <v>0</v>
      </c>
      <c r="G63" s="73">
        <f t="shared" si="7"/>
        <v>21530</v>
      </c>
      <c r="H63" s="73">
        <f t="shared" si="7"/>
        <v>22797</v>
      </c>
      <c r="I63" s="73">
        <f t="shared" si="7"/>
        <v>0</v>
      </c>
      <c r="J63" s="73">
        <f t="shared" si="7"/>
        <v>0</v>
      </c>
      <c r="K63" s="73">
        <f>SUM(K13,K20,K27,K34,K41,K48,K55)</f>
        <v>49347</v>
      </c>
    </row>
    <row r="64" spans="1:11" ht="12.75">
      <c r="A64" s="31" t="s">
        <v>42</v>
      </c>
      <c r="B64" s="27"/>
      <c r="C64" s="72">
        <f>SUM(C61:C63)</f>
        <v>39923</v>
      </c>
      <c r="D64" s="72">
        <f aca="true" t="shared" si="8" ref="D64:K64">SUM(D61:D63)</f>
        <v>107508</v>
      </c>
      <c r="E64" s="72">
        <f t="shared" si="8"/>
        <v>26130</v>
      </c>
      <c r="F64" s="72">
        <f t="shared" si="8"/>
        <v>30790</v>
      </c>
      <c r="G64" s="72">
        <f t="shared" si="8"/>
        <v>62205</v>
      </c>
      <c r="H64" s="72">
        <f t="shared" si="8"/>
        <v>265516</v>
      </c>
      <c r="I64" s="72">
        <f t="shared" si="8"/>
        <v>0</v>
      </c>
      <c r="J64" s="72">
        <f t="shared" si="8"/>
        <v>0</v>
      </c>
      <c r="K64" s="72">
        <f t="shared" si="8"/>
        <v>532072</v>
      </c>
    </row>
    <row r="65" spans="1:11" ht="12.75">
      <c r="A65" s="27"/>
      <c r="B65" s="27"/>
      <c r="C65" s="72"/>
      <c r="D65" s="72"/>
      <c r="E65" s="72"/>
      <c r="F65" s="72"/>
      <c r="G65" s="72"/>
      <c r="H65" s="72"/>
      <c r="I65" s="72"/>
      <c r="J65" s="72"/>
      <c r="K65" s="72"/>
    </row>
    <row r="66" spans="1:11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9"/>
    </row>
    <row r="67" spans="1:11" ht="12.75">
      <c r="A67" s="27"/>
      <c r="B67" s="27"/>
      <c r="C67" s="41">
        <v>1.1</v>
      </c>
      <c r="D67" s="42">
        <v>1.2</v>
      </c>
      <c r="E67" s="41">
        <v>2.1</v>
      </c>
      <c r="F67" s="42">
        <v>2.2</v>
      </c>
      <c r="G67" s="41">
        <v>4.1</v>
      </c>
      <c r="H67" s="43">
        <v>4.2</v>
      </c>
      <c r="I67" s="27"/>
      <c r="J67" s="27"/>
      <c r="K67" s="29"/>
    </row>
    <row r="68" spans="1:11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2.75">
      <c r="A71" s="27" t="s">
        <v>71</v>
      </c>
      <c r="B71" s="27"/>
      <c r="C71" s="29"/>
      <c r="D71" s="37"/>
      <c r="E71" s="29"/>
      <c r="F71" s="27"/>
      <c r="G71" s="27"/>
      <c r="H71" s="27"/>
      <c r="I71" s="27"/>
      <c r="J71" s="27"/>
      <c r="K71" s="27"/>
    </row>
    <row r="72" spans="1:11" ht="12.75">
      <c r="A72" s="27"/>
      <c r="B72" s="27"/>
      <c r="C72" s="44" t="s">
        <v>1</v>
      </c>
      <c r="D72" s="45" t="s">
        <v>3</v>
      </c>
      <c r="E72" s="46" t="s">
        <v>20</v>
      </c>
      <c r="F72" s="27"/>
      <c r="G72" s="3" t="s">
        <v>89</v>
      </c>
      <c r="H72" s="27"/>
      <c r="I72" s="27"/>
      <c r="J72" s="27"/>
      <c r="K72" s="27"/>
    </row>
    <row r="73" spans="1:11" ht="12.75">
      <c r="A73" s="27"/>
      <c r="B73" s="27"/>
      <c r="C73" s="29"/>
      <c r="D73" s="29"/>
      <c r="E73" s="29"/>
      <c r="F73" s="29"/>
      <c r="G73" s="27"/>
      <c r="H73" s="27"/>
      <c r="I73" s="27"/>
      <c r="J73" s="27"/>
      <c r="K73" s="27"/>
    </row>
    <row r="74" spans="1:11" ht="12.75">
      <c r="A74" s="27" t="s">
        <v>84</v>
      </c>
      <c r="B74" s="27"/>
      <c r="C74" s="29">
        <v>39923</v>
      </c>
      <c r="D74" s="37">
        <v>92571</v>
      </c>
      <c r="E74" s="29">
        <f>+C74+D74</f>
        <v>132494</v>
      </c>
      <c r="F74" s="29">
        <f>+E74</f>
        <v>132494</v>
      </c>
      <c r="G74" s="87">
        <f>3670-470</f>
        <v>3200</v>
      </c>
      <c r="H74" s="29">
        <f>+F74+G74</f>
        <v>135694</v>
      </c>
      <c r="I74" s="27"/>
      <c r="J74" s="27"/>
      <c r="K74" s="27"/>
    </row>
    <row r="75" spans="1:11" ht="12.75">
      <c r="A75" s="27"/>
      <c r="B75" s="27"/>
      <c r="C75" s="29"/>
      <c r="D75" s="29"/>
      <c r="E75" s="29"/>
      <c r="F75" s="29"/>
      <c r="G75" s="27"/>
      <c r="H75" s="27"/>
      <c r="I75" s="27"/>
      <c r="J75" s="27"/>
      <c r="K75" s="27"/>
    </row>
    <row r="76" spans="1:11" ht="12.75">
      <c r="A76" s="27" t="s">
        <v>14</v>
      </c>
      <c r="B76" s="27"/>
      <c r="C76" s="29">
        <f>ROUND(C74/E74*F76,0)</f>
        <v>2795</v>
      </c>
      <c r="D76" s="29">
        <f>ROUND(D74/E74*F76,0)</f>
        <v>6480</v>
      </c>
      <c r="E76" s="29">
        <f>SUM(C76:D76)</f>
        <v>9275</v>
      </c>
      <c r="F76" s="29">
        <f>+H76-G76</f>
        <v>9275</v>
      </c>
      <c r="G76" s="29">
        <f>ROUND((+H76/$H$79)*$G$74,0)</f>
        <v>224</v>
      </c>
      <c r="H76" s="29">
        <v>9499</v>
      </c>
      <c r="I76" s="27"/>
      <c r="J76" s="27"/>
      <c r="K76" s="27"/>
    </row>
    <row r="77" spans="1:11" ht="12.75">
      <c r="A77" s="27" t="s">
        <v>15</v>
      </c>
      <c r="B77" s="27"/>
      <c r="C77" s="29">
        <f>ROUND(C74/E74*F77,0)</f>
        <v>35931</v>
      </c>
      <c r="D77" s="29">
        <f>ROUND(D74/E74*F77,0)</f>
        <v>83314</v>
      </c>
      <c r="E77" s="29">
        <f>SUM(C77:D77)</f>
        <v>119245</v>
      </c>
      <c r="F77" s="29">
        <f>+H77-G77</f>
        <v>119245</v>
      </c>
      <c r="G77" s="29">
        <f>ROUND((+H77/$H$79)*$G$74,0)</f>
        <v>2880</v>
      </c>
      <c r="H77" s="29">
        <v>122125</v>
      </c>
      <c r="I77" s="27"/>
      <c r="J77" s="27"/>
      <c r="K77" s="27"/>
    </row>
    <row r="78" spans="1:11" ht="12.75">
      <c r="A78" s="27" t="s">
        <v>16</v>
      </c>
      <c r="B78" s="27"/>
      <c r="C78" s="29">
        <f>ROUND(C74/E74*F78,0)</f>
        <v>1197</v>
      </c>
      <c r="D78" s="29">
        <f>ROUND(D74/E74*F78,0)</f>
        <v>2777</v>
      </c>
      <c r="E78" s="29">
        <f>SUM(C78:D78)</f>
        <v>3974</v>
      </c>
      <c r="F78" s="29">
        <f>+H78-G78</f>
        <v>3974</v>
      </c>
      <c r="G78" s="29">
        <f>ROUND((+H78/$H$79)*$G$74,0)</f>
        <v>96</v>
      </c>
      <c r="H78" s="29">
        <v>4070</v>
      </c>
      <c r="I78" s="27"/>
      <c r="J78" s="27"/>
      <c r="K78" s="27"/>
    </row>
    <row r="79" spans="1:11" ht="12.75">
      <c r="A79" s="31" t="s">
        <v>42</v>
      </c>
      <c r="B79" s="27"/>
      <c r="C79" s="29">
        <f>SUM(C76:C78)</f>
        <v>39923</v>
      </c>
      <c r="D79" s="29">
        <f>SUM(D76:D78)</f>
        <v>92571</v>
      </c>
      <c r="E79" s="29">
        <f>SUM(C79:D79)</f>
        <v>132494</v>
      </c>
      <c r="F79" s="29">
        <f>SUM(F76:F78)</f>
        <v>132494</v>
      </c>
      <c r="G79" s="29">
        <f>SUM(G76:G78)</f>
        <v>3200</v>
      </c>
      <c r="H79" s="29">
        <f>SUM(H76:H78)</f>
        <v>135694</v>
      </c>
      <c r="I79" s="27"/>
      <c r="J79" s="27"/>
      <c r="K79" s="27"/>
    </row>
    <row r="80" spans="1:11" ht="12.75">
      <c r="A80" s="27"/>
      <c r="B80" s="27"/>
      <c r="C80" s="29"/>
      <c r="D80" s="29"/>
      <c r="E80" s="29">
        <f>SUM(E76:E78)</f>
        <v>132494</v>
      </c>
      <c r="F80" s="29"/>
      <c r="G80" s="27"/>
      <c r="H80" s="27"/>
      <c r="I80" s="27"/>
      <c r="J80" s="27"/>
      <c r="K80" s="27"/>
    </row>
    <row r="81" spans="1:11" ht="12.75">
      <c r="A81" s="27"/>
      <c r="B81" s="27"/>
      <c r="C81" s="29"/>
      <c r="D81" s="29"/>
      <c r="E81" s="29"/>
      <c r="F81" s="29"/>
      <c r="G81" s="27"/>
      <c r="H81" s="27"/>
      <c r="I81" s="27"/>
      <c r="J81" s="27"/>
      <c r="K81" s="27"/>
    </row>
    <row r="82" spans="3:6" ht="12.75">
      <c r="C82" s="5"/>
      <c r="D82" s="5"/>
      <c r="E82" s="5"/>
      <c r="F82" s="5"/>
    </row>
  </sheetData>
  <mergeCells count="5">
    <mergeCell ref="A4:K4"/>
    <mergeCell ref="A5:K5"/>
    <mergeCell ref="C6:D6"/>
    <mergeCell ref="E6:F6"/>
    <mergeCell ref="G6:H6"/>
  </mergeCells>
  <printOptions/>
  <pageMargins left="0.25" right="0.25" top="0.3" bottom="0.3" header="0.5" footer="0.5"/>
  <pageSetup horizontalDpi="600" verticalDpi="600" orientation="landscape" scale="8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BobHill</dc:creator>
  <cp:keywords/>
  <dc:description/>
  <cp:lastModifiedBy>EJ McFaul</cp:lastModifiedBy>
  <cp:lastPrinted>2006-01-18T16:36:36Z</cp:lastPrinted>
  <dcterms:created xsi:type="dcterms:W3CDTF">2005-07-12T16:32:39Z</dcterms:created>
  <dcterms:modified xsi:type="dcterms:W3CDTF">2006-02-16T19:08:21Z</dcterms:modified>
  <cp:category/>
  <cp:version/>
  <cp:contentType/>
  <cp:contentStatus/>
</cp:coreProperties>
</file>