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785" windowWidth="15480" windowHeight="4035" tabRatio="869" activeTab="0"/>
  </bookViews>
  <sheets>
    <sheet name="Result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<sst xmlns="http://schemas.openxmlformats.org/spreadsheetml/2006/main" count="250" uniqueCount="107">
  <si>
    <t>Sample</t>
  </si>
  <si>
    <t>Collection</t>
  </si>
  <si>
    <t>Date</t>
  </si>
  <si>
    <t>Location</t>
  </si>
  <si>
    <t>Easting</t>
  </si>
  <si>
    <t>Northing</t>
  </si>
  <si>
    <t>Elevation</t>
  </si>
  <si>
    <t>(masl)</t>
  </si>
  <si>
    <t>Field Prameters</t>
  </si>
  <si>
    <t>T</t>
  </si>
  <si>
    <t>(C)</t>
  </si>
  <si>
    <t>DO</t>
  </si>
  <si>
    <t>TGP</t>
  </si>
  <si>
    <t>(atm)</t>
  </si>
  <si>
    <t>(ppm)</t>
  </si>
  <si>
    <t>pH</t>
  </si>
  <si>
    <t>Dissolved Gas Concentrations</t>
  </si>
  <si>
    <t>He</t>
  </si>
  <si>
    <t>Ne</t>
  </si>
  <si>
    <t>Ar</t>
  </si>
  <si>
    <t>Kr</t>
  </si>
  <si>
    <t>Xe</t>
  </si>
  <si>
    <t>N2</t>
  </si>
  <si>
    <t>O2</t>
  </si>
  <si>
    <t>(ccSTP/g)</t>
  </si>
  <si>
    <t>Method</t>
  </si>
  <si>
    <t>Tr</t>
  </si>
  <si>
    <t>Ae</t>
  </si>
  <si>
    <t>F</t>
  </si>
  <si>
    <t>H</t>
  </si>
  <si>
    <t>v</t>
  </si>
  <si>
    <t>Vg</t>
  </si>
  <si>
    <t>q</t>
  </si>
  <si>
    <t>R/Ra</t>
  </si>
  <si>
    <t>3H</t>
  </si>
  <si>
    <t>(TU)</t>
  </si>
  <si>
    <t>(yr)</t>
  </si>
  <si>
    <t>Comments</t>
  </si>
  <si>
    <t>ID</t>
  </si>
  <si>
    <t>(uS/cm)</t>
  </si>
  <si>
    <t>DS</t>
  </si>
  <si>
    <t>Upper Bog</t>
  </si>
  <si>
    <t>SC</t>
  </si>
  <si>
    <t>(ft)</t>
  </si>
  <si>
    <t>CCT</t>
  </si>
  <si>
    <t>ND</t>
  </si>
  <si>
    <t>&lt;2E-05</t>
  </si>
  <si>
    <t>chi^2</t>
  </si>
  <si>
    <t>Age Results</t>
  </si>
  <si>
    <t>4Hterr</t>
  </si>
  <si>
    <t>3Hetrit</t>
  </si>
  <si>
    <t>Initial 3H</t>
  </si>
  <si>
    <t>Ne Sol</t>
  </si>
  <si>
    <t>(% of sol)</t>
  </si>
  <si>
    <t>GPPG-7</t>
  </si>
  <si>
    <t>NA</t>
  </si>
  <si>
    <t>Zone</t>
  </si>
  <si>
    <t>13S</t>
  </si>
  <si>
    <t>NAD27(m)</t>
  </si>
  <si>
    <t>GPPG-14</t>
  </si>
  <si>
    <t>(% of Sol)</t>
  </si>
  <si>
    <t>He Sol</t>
  </si>
  <si>
    <t>Modeled Recharge Parameters</t>
  </si>
  <si>
    <t>Apparent Age</t>
  </si>
  <si>
    <t>PROSPECT GULCH DISSOLVED GAS AND AGE RESULTS FROM 2004-2005 SAMPLING</t>
  </si>
  <si>
    <t>Sample tube leaked, so no dissolved gas results</t>
  </si>
  <si>
    <t>DS = diffusion sampler</t>
  </si>
  <si>
    <t>CCT = clamped copper tube</t>
  </si>
  <si>
    <t>DO = dissolved oxygen</t>
  </si>
  <si>
    <t>TGP = total dissolved gas pressure measured with a total dissolved gas pressure probe</t>
  </si>
  <si>
    <t>SC = specific conductance</t>
  </si>
  <si>
    <t>ccSTP/g = cubic centimeters of gas at standard temperature (0 degrees C) and pressure (1 atm) per gram of water</t>
  </si>
  <si>
    <t>ND = not determined</t>
  </si>
  <si>
    <t>H = recharge elevation (assumed)</t>
  </si>
  <si>
    <t>Tr = recharge temperature</t>
  </si>
  <si>
    <t>Ne Sol = solubility component of Ne concentration</t>
  </si>
  <si>
    <t>delta Ne</t>
  </si>
  <si>
    <t>delta Ne = excess air component of Ne, expressed as a percentage of the solubility component</t>
  </si>
  <si>
    <t>F = fraction factor = v/q</t>
  </si>
  <si>
    <t>chi^2 = misfit of recharge model (values &gt; 5.99 have &lt;5% probablility, and are therefore considered unacceptable)</t>
  </si>
  <si>
    <t>Ae = initial concentration of trapped air</t>
  </si>
  <si>
    <t>Vg = final concentration of trapped air</t>
  </si>
  <si>
    <t>v = Vg/Ae</t>
  </si>
  <si>
    <t>q = ratio of dry gas pressure in the trapped air to atmospheric pressure</t>
  </si>
  <si>
    <t>He Sol = solubility component of He</t>
  </si>
  <si>
    <t>4Heterr = terrigenic 4He, expressed both as an absolute concentration and as a percentage of the He solubility concentration</t>
  </si>
  <si>
    <t>R = 3He/4He ratio in the sample</t>
  </si>
  <si>
    <t>Ra = 3H/4He ratio in air</t>
  </si>
  <si>
    <t>3Hetrit = tritiogenic component of the 3He concentration</t>
  </si>
  <si>
    <t>TU = tritium units</t>
  </si>
  <si>
    <t>Initial 3H = measured 3H + 3Hetrit = modeled 3H concentration in sample at time of recharge</t>
  </si>
  <si>
    <t>Bubbles in spring pool - TGP ranges 0.825-0.84.  Definitely stripped and/or re-equil in subsurface.  Kr excluded in Tr derivation because MAP data unavailable (used Quad Ar and Xe instead of MAP data, so greater uncertainty).</t>
  </si>
  <si>
    <t>He included in Tr derivation because 9% He deficit if excluded.</t>
  </si>
  <si>
    <t>Kr excluded in Tr derivation because MAP data unavailable (used Quad Ar and Xe instead of MAP data, so greater uncert). He included in Tr derivation because 1% He deficit if excluded.</t>
  </si>
  <si>
    <t>N2 excluded (16% high) and Quad Ar neglected (13% high - MAP Ar used) in Tr derivation - problem with Quad data.  He included because 4% He deficit if excluded.  Used local H because Tr so warm.</t>
  </si>
  <si>
    <t>N2 excluded in Tr derivation - problem with quad data (quad Ar and N2 both low).  He included because He 2% low if excluded. Used local H because of warm Tr.</t>
  </si>
  <si>
    <t>SP-2</t>
  </si>
  <si>
    <t>SP-4</t>
  </si>
  <si>
    <t>PG-Andy4</t>
  </si>
  <si>
    <t>PG-Andy5</t>
  </si>
  <si>
    <t>LPG-INT-1</t>
  </si>
  <si>
    <t>LPG-D-25</t>
  </si>
  <si>
    <t>LPG-D-86</t>
  </si>
  <si>
    <t>LPG-D-159</t>
  </si>
  <si>
    <t>MPG-D-13</t>
  </si>
  <si>
    <t>PG-Snow-1</t>
  </si>
  <si>
    <t>PG-Structure-1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</si>
</sst>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\-yyyy"/>
    <numFmt numFmtId="167" formatCode="0.0000"/>
    <numFmt numFmtId="168" formatCode="0.00000"/>
    <numFmt numFmtId="169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/>
    </xf>
    <xf numFmtId="1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1" fontId="0" fillId="0" borderId="1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7.140625" style="50" customWidth="1"/>
    <col min="2" max="2" width="17.00390625" style="50" customWidth="1"/>
    <col min="3" max="3" width="9.8515625" style="50" customWidth="1"/>
    <col min="4" max="4" width="8.28125" style="50" customWidth="1"/>
    <col min="5" max="5" width="8.28125" style="54" customWidth="1"/>
    <col min="6" max="6" width="9.140625" style="50" customWidth="1"/>
    <col min="7" max="7" width="10.00390625" style="50" customWidth="1"/>
    <col min="8" max="8" width="9.140625" style="17" customWidth="1"/>
    <col min="9" max="9" width="9.140625" style="8" customWidth="1"/>
    <col min="10" max="10" width="9.140625" style="5" customWidth="1"/>
    <col min="11" max="11" width="9.140625" style="6" customWidth="1"/>
    <col min="12" max="12" width="9.140625" style="7" customWidth="1"/>
    <col min="13" max="13" width="11.140625" style="8" customWidth="1"/>
    <col min="14" max="14" width="9.140625" style="7" customWidth="1"/>
    <col min="15" max="15" width="9.140625" style="11" customWidth="1"/>
    <col min="16" max="21" width="9.140625" style="12" customWidth="1"/>
    <col min="22" max="22" width="9.140625" style="17" customWidth="1"/>
    <col min="23" max="23" width="9.140625" style="18" customWidth="1"/>
    <col min="24" max="24" width="9.140625" style="19" customWidth="1"/>
    <col min="25" max="25" width="13.140625" style="6" customWidth="1"/>
    <col min="26" max="26" width="9.140625" style="7" customWidth="1"/>
    <col min="27" max="27" width="9.140625" style="19" customWidth="1"/>
    <col min="28" max="28" width="9.140625" style="6" customWidth="1"/>
    <col min="29" max="29" width="9.140625" style="7" customWidth="1"/>
    <col min="30" max="30" width="9.140625" style="6" customWidth="1"/>
    <col min="31" max="31" width="9.140625" style="12" customWidth="1"/>
    <col min="32" max="32" width="9.140625" style="17" customWidth="1"/>
    <col min="33" max="33" width="9.140625" style="7" customWidth="1"/>
    <col min="34" max="34" width="9.140625" style="18" customWidth="1"/>
    <col min="35" max="35" width="8.00390625" style="7" customWidth="1"/>
    <col min="36" max="36" width="9.140625" style="18" customWidth="1"/>
    <col min="37" max="37" width="8.00390625" style="51" customWidth="1"/>
    <col min="38" max="38" width="13.140625" style="50" customWidth="1"/>
    <col min="39" max="39" width="9.140625" style="50" customWidth="1"/>
    <col min="40" max="40" width="9.140625" style="54" customWidth="1"/>
    <col min="41" max="16384" width="9.140625" style="50" customWidth="1"/>
  </cols>
  <sheetData>
    <row r="1" spans="1:40" s="43" customFormat="1" ht="12.75">
      <c r="A1" s="42" t="s">
        <v>64</v>
      </c>
      <c r="C1" s="42"/>
      <c r="E1" s="52"/>
      <c r="H1" s="14"/>
      <c r="I1" s="4"/>
      <c r="J1" s="1"/>
      <c r="K1" s="2"/>
      <c r="L1" s="3"/>
      <c r="M1" s="4"/>
      <c r="N1" s="3"/>
      <c r="O1" s="9"/>
      <c r="P1" s="10"/>
      <c r="Q1" s="10"/>
      <c r="R1" s="10"/>
      <c r="S1" s="10"/>
      <c r="T1" s="10"/>
      <c r="U1" s="10"/>
      <c r="V1" s="14"/>
      <c r="W1" s="15"/>
      <c r="X1" s="10"/>
      <c r="Y1" s="10"/>
      <c r="Z1" s="16"/>
      <c r="AA1" s="2"/>
      <c r="AB1" s="3"/>
      <c r="AC1" s="16"/>
      <c r="AD1" s="2"/>
      <c r="AE1" s="3"/>
      <c r="AF1" s="20"/>
      <c r="AG1" s="4"/>
      <c r="AH1" s="3"/>
      <c r="AI1" s="10"/>
      <c r="AJ1" s="3"/>
      <c r="AK1" s="15"/>
      <c r="AL1" s="15"/>
      <c r="AM1" s="42"/>
      <c r="AN1" s="52"/>
    </row>
    <row r="2" spans="5:40" s="43" customFormat="1" ht="12.75">
      <c r="E2" s="52"/>
      <c r="H2" s="14"/>
      <c r="I2" s="4"/>
      <c r="J2" s="1"/>
      <c r="K2" s="2"/>
      <c r="L2" s="3"/>
      <c r="M2" s="4"/>
      <c r="N2" s="3"/>
      <c r="O2" s="9"/>
      <c r="P2" s="10"/>
      <c r="Q2" s="10"/>
      <c r="R2" s="10"/>
      <c r="S2" s="10"/>
      <c r="T2" s="10"/>
      <c r="U2" s="10"/>
      <c r="V2" s="14"/>
      <c r="W2" s="15"/>
      <c r="X2" s="10"/>
      <c r="Y2" s="10"/>
      <c r="Z2" s="16"/>
      <c r="AA2" s="2"/>
      <c r="AB2" s="3"/>
      <c r="AC2" s="16"/>
      <c r="AD2" s="2"/>
      <c r="AE2" s="3"/>
      <c r="AF2" s="20"/>
      <c r="AG2" s="4"/>
      <c r="AH2" s="3"/>
      <c r="AI2" s="10"/>
      <c r="AJ2" s="3"/>
      <c r="AK2" s="15"/>
      <c r="AL2" s="15"/>
      <c r="AM2" s="42"/>
      <c r="AN2" s="52"/>
    </row>
    <row r="3" spans="1:39" s="43" customFormat="1" ht="12.75">
      <c r="A3" s="43" t="s">
        <v>0</v>
      </c>
      <c r="B3" s="43" t="s">
        <v>1</v>
      </c>
      <c r="C3" s="43" t="s">
        <v>0</v>
      </c>
      <c r="D3" s="60" t="s">
        <v>3</v>
      </c>
      <c r="E3" s="60"/>
      <c r="F3" s="60"/>
      <c r="G3" s="57" t="s">
        <v>6</v>
      </c>
      <c r="H3" s="57"/>
      <c r="I3" s="55" t="s">
        <v>8</v>
      </c>
      <c r="J3" s="55"/>
      <c r="K3" s="55"/>
      <c r="L3" s="55"/>
      <c r="M3" s="55"/>
      <c r="N3" s="61" t="s">
        <v>16</v>
      </c>
      <c r="O3" s="61"/>
      <c r="P3" s="61"/>
      <c r="Q3" s="61"/>
      <c r="R3" s="61"/>
      <c r="S3" s="61"/>
      <c r="T3" s="61"/>
      <c r="U3" s="56" t="s">
        <v>62</v>
      </c>
      <c r="V3" s="57"/>
      <c r="W3" s="57"/>
      <c r="X3" s="57"/>
      <c r="Y3" s="57"/>
      <c r="Z3" s="57"/>
      <c r="AA3" s="57"/>
      <c r="AB3" s="57"/>
      <c r="AC3" s="57"/>
      <c r="AD3" s="57"/>
      <c r="AE3" s="58" t="s">
        <v>48</v>
      </c>
      <c r="AF3" s="59"/>
      <c r="AG3" s="59"/>
      <c r="AH3" s="59"/>
      <c r="AI3" s="59"/>
      <c r="AJ3" s="59"/>
      <c r="AK3" s="59"/>
      <c r="AL3" s="59"/>
      <c r="AM3" s="21" t="s">
        <v>37</v>
      </c>
    </row>
    <row r="4" spans="1:39" s="43" customFormat="1" ht="12.75">
      <c r="A4" s="43" t="s">
        <v>38</v>
      </c>
      <c r="B4" s="43" t="s">
        <v>2</v>
      </c>
      <c r="C4" s="43" t="s">
        <v>25</v>
      </c>
      <c r="D4" s="52" t="s">
        <v>56</v>
      </c>
      <c r="E4" s="43" t="s">
        <v>4</v>
      </c>
      <c r="F4" s="43" t="s">
        <v>5</v>
      </c>
      <c r="G4" s="14"/>
      <c r="H4" s="4"/>
      <c r="I4" s="1" t="s">
        <v>9</v>
      </c>
      <c r="J4" s="2" t="s">
        <v>12</v>
      </c>
      <c r="K4" s="3" t="s">
        <v>11</v>
      </c>
      <c r="L4" s="4" t="s">
        <v>42</v>
      </c>
      <c r="M4" s="3" t="s">
        <v>15</v>
      </c>
      <c r="N4" s="9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23</v>
      </c>
      <c r="U4" s="14" t="s">
        <v>29</v>
      </c>
      <c r="V4" s="15" t="s">
        <v>26</v>
      </c>
      <c r="W4" s="10" t="s">
        <v>52</v>
      </c>
      <c r="X4" s="10" t="s">
        <v>76</v>
      </c>
      <c r="Y4" s="16" t="s">
        <v>27</v>
      </c>
      <c r="Z4" s="2" t="s">
        <v>28</v>
      </c>
      <c r="AA4" s="3" t="s">
        <v>47</v>
      </c>
      <c r="AB4" s="16" t="s">
        <v>31</v>
      </c>
      <c r="AC4" s="2" t="s">
        <v>30</v>
      </c>
      <c r="AD4" s="3" t="s">
        <v>32</v>
      </c>
      <c r="AE4" s="9" t="s">
        <v>61</v>
      </c>
      <c r="AF4" s="10" t="s">
        <v>49</v>
      </c>
      <c r="AG4" s="4" t="s">
        <v>49</v>
      </c>
      <c r="AH4" s="2" t="s">
        <v>33</v>
      </c>
      <c r="AI4" s="3" t="s">
        <v>50</v>
      </c>
      <c r="AJ4" s="3" t="s">
        <v>34</v>
      </c>
      <c r="AK4" s="15" t="s">
        <v>63</v>
      </c>
      <c r="AL4" s="15" t="s">
        <v>51</v>
      </c>
      <c r="AM4" s="21"/>
    </row>
    <row r="5" spans="4:39" s="43" customFormat="1" ht="12.75">
      <c r="D5" s="52"/>
      <c r="E5" s="43" t="s">
        <v>58</v>
      </c>
      <c r="F5" s="43" t="s">
        <v>58</v>
      </c>
      <c r="G5" s="14" t="s">
        <v>43</v>
      </c>
      <c r="H5" s="4" t="s">
        <v>7</v>
      </c>
      <c r="I5" s="1" t="s">
        <v>10</v>
      </c>
      <c r="J5" s="2" t="s">
        <v>13</v>
      </c>
      <c r="K5" s="3" t="s">
        <v>14</v>
      </c>
      <c r="L5" s="4" t="s">
        <v>39</v>
      </c>
      <c r="M5" s="3"/>
      <c r="N5" s="9" t="s">
        <v>24</v>
      </c>
      <c r="O5" s="10" t="s">
        <v>24</v>
      </c>
      <c r="P5" s="10" t="s">
        <v>24</v>
      </c>
      <c r="Q5" s="10" t="s">
        <v>24</v>
      </c>
      <c r="R5" s="10" t="s">
        <v>24</v>
      </c>
      <c r="S5" s="10" t="s">
        <v>24</v>
      </c>
      <c r="T5" s="10" t="s">
        <v>24</v>
      </c>
      <c r="U5" s="14" t="s">
        <v>43</v>
      </c>
      <c r="V5" s="15" t="s">
        <v>10</v>
      </c>
      <c r="W5" s="10" t="s">
        <v>24</v>
      </c>
      <c r="X5" s="10" t="s">
        <v>53</v>
      </c>
      <c r="Y5" s="16" t="s">
        <v>24</v>
      </c>
      <c r="Z5" s="2"/>
      <c r="AA5" s="3"/>
      <c r="AB5" s="16" t="s">
        <v>24</v>
      </c>
      <c r="AC5" s="2"/>
      <c r="AD5" s="3"/>
      <c r="AE5" s="9" t="s">
        <v>24</v>
      </c>
      <c r="AF5" s="10" t="s">
        <v>24</v>
      </c>
      <c r="AG5" s="4" t="s">
        <v>60</v>
      </c>
      <c r="AH5" s="2"/>
      <c r="AI5" s="3" t="s">
        <v>35</v>
      </c>
      <c r="AJ5" s="3" t="s">
        <v>35</v>
      </c>
      <c r="AK5" s="15" t="s">
        <v>36</v>
      </c>
      <c r="AL5" s="15" t="s">
        <v>35</v>
      </c>
      <c r="AM5" s="21"/>
    </row>
    <row r="6" spans="1:39" s="44" customFormat="1" ht="12.75">
      <c r="A6" s="44" t="s">
        <v>96</v>
      </c>
      <c r="B6" s="45">
        <v>38222</v>
      </c>
      <c r="C6" s="44" t="s">
        <v>40</v>
      </c>
      <c r="D6" s="53" t="s">
        <v>57</v>
      </c>
      <c r="E6" s="44">
        <v>265558</v>
      </c>
      <c r="F6" s="44">
        <v>4195995</v>
      </c>
      <c r="G6" s="23">
        <f>H6*3.28</f>
        <v>10309.039999999999</v>
      </c>
      <c r="H6" s="22">
        <v>3143</v>
      </c>
      <c r="I6" s="24">
        <v>7.6</v>
      </c>
      <c r="J6" s="25">
        <v>0.83</v>
      </c>
      <c r="K6" s="26">
        <v>0.1</v>
      </c>
      <c r="L6" s="22">
        <v>805</v>
      </c>
      <c r="M6" s="26">
        <v>3.88</v>
      </c>
      <c r="N6" s="28">
        <v>6.32751352087333E-08</v>
      </c>
      <c r="O6" s="29">
        <v>2.392574700609804E-07</v>
      </c>
      <c r="P6" s="29">
        <v>0.00038563308823767674</v>
      </c>
      <c r="Q6" s="29" t="s">
        <v>45</v>
      </c>
      <c r="R6" s="29">
        <v>1.1264723566668176E-08</v>
      </c>
      <c r="S6" s="29">
        <v>0.015896947602624868</v>
      </c>
      <c r="T6" s="29" t="s">
        <v>46</v>
      </c>
      <c r="U6" s="23">
        <v>11200</v>
      </c>
      <c r="V6" s="27">
        <v>12.415883506597197</v>
      </c>
      <c r="W6" s="29">
        <v>1.34224459460888E-07</v>
      </c>
      <c r="X6" s="22">
        <f aca="true" t="shared" si="0" ref="X6:X15">100*((O6-W6)/W6)</f>
        <v>78.25176649766894</v>
      </c>
      <c r="Y6" s="30">
        <v>0.10340082369553572</v>
      </c>
      <c r="Z6" s="25">
        <v>0.5346762506334247</v>
      </c>
      <c r="AA6" s="26">
        <v>0.5631929007339795</v>
      </c>
      <c r="AB6" s="30">
        <v>0.09661009121170464</v>
      </c>
      <c r="AC6" s="25">
        <v>0.9343261277702543</v>
      </c>
      <c r="AD6" s="26">
        <v>1.7474614342106443</v>
      </c>
      <c r="AE6" s="28">
        <v>3.12268081955379E-08</v>
      </c>
      <c r="AF6" s="29">
        <v>7.516257107084911E-09</v>
      </c>
      <c r="AG6" s="22">
        <f>AF6/AE6*100</f>
        <v>24.06988591347269</v>
      </c>
      <c r="AH6" s="25">
        <v>0.9859079698922019</v>
      </c>
      <c r="AI6" s="26">
        <v>3.938020363803142</v>
      </c>
      <c r="AJ6" s="26">
        <v>0.8049039983991986</v>
      </c>
      <c r="AK6" s="27">
        <v>31.551091926594268</v>
      </c>
      <c r="AL6" s="27">
        <f>AI6+AJ6</f>
        <v>4.7429243622023405</v>
      </c>
      <c r="AM6" s="31" t="s">
        <v>91</v>
      </c>
    </row>
    <row r="7" spans="1:39" s="44" customFormat="1" ht="12.75">
      <c r="A7" s="44" t="s">
        <v>41</v>
      </c>
      <c r="B7" s="45">
        <v>38224</v>
      </c>
      <c r="C7" s="44" t="s">
        <v>40</v>
      </c>
      <c r="D7" s="53" t="s">
        <v>57</v>
      </c>
      <c r="E7" s="44">
        <v>265276</v>
      </c>
      <c r="F7" s="44">
        <v>4195637</v>
      </c>
      <c r="G7" s="23">
        <f>H7*3.28</f>
        <v>10259.84</v>
      </c>
      <c r="H7" s="22">
        <v>3128</v>
      </c>
      <c r="I7" s="24">
        <v>10.6</v>
      </c>
      <c r="J7" s="25">
        <v>0.702</v>
      </c>
      <c r="K7" s="26">
        <v>1.29</v>
      </c>
      <c r="L7" s="22">
        <v>1395</v>
      </c>
      <c r="M7" s="26">
        <v>3.48</v>
      </c>
      <c r="N7" s="28">
        <v>3.732218625592557E-08</v>
      </c>
      <c r="O7" s="29">
        <v>1.5632233342968502E-07</v>
      </c>
      <c r="P7" s="29">
        <v>0.00033960920457677067</v>
      </c>
      <c r="Q7" s="29">
        <v>8.376380868033391E-08</v>
      </c>
      <c r="R7" s="29">
        <v>1.2974502511164734E-08</v>
      </c>
      <c r="S7" s="29">
        <v>0.012498636141766337</v>
      </c>
      <c r="T7" s="29" t="s">
        <v>46</v>
      </c>
      <c r="U7" s="23">
        <v>11200</v>
      </c>
      <c r="V7" s="27">
        <v>0.22981529171215698</v>
      </c>
      <c r="W7" s="29">
        <v>1.5189058120222984E-07</v>
      </c>
      <c r="X7" s="22">
        <f t="shared" si="0"/>
        <v>2.917726821753792</v>
      </c>
      <c r="Y7" s="30">
        <v>0.09932673340571423</v>
      </c>
      <c r="Z7" s="25">
        <v>0.9680306785361428</v>
      </c>
      <c r="AA7" s="26">
        <v>0.37823313580479834</v>
      </c>
      <c r="AB7" s="30">
        <v>0.09897272669962305</v>
      </c>
      <c r="AC7" s="30">
        <v>0.9964359372954994</v>
      </c>
      <c r="AD7" s="30">
        <v>1.0293433456079213</v>
      </c>
      <c r="AE7" s="28">
        <v>3.3067582923550987E-08</v>
      </c>
      <c r="AF7" s="29">
        <v>3.2298024754730325E-09</v>
      </c>
      <c r="AG7" s="22">
        <f aca="true" t="shared" si="1" ref="AG7:AG15">AF7/AE7*100</f>
        <v>9.767277163680271</v>
      </c>
      <c r="AH7" s="25">
        <v>0.9594666229369266</v>
      </c>
      <c r="AI7" s="26">
        <v>1.2785608911119353</v>
      </c>
      <c r="AJ7" s="26">
        <v>2.6784192155868376</v>
      </c>
      <c r="AK7" s="27">
        <v>6.942012298456385</v>
      </c>
      <c r="AL7" s="27">
        <f aca="true" t="shared" si="2" ref="AL7:AL14">AI7+AJ7</f>
        <v>3.956980106698773</v>
      </c>
      <c r="AM7" s="31"/>
    </row>
    <row r="8" spans="1:39" s="44" customFormat="1" ht="12.75">
      <c r="A8" s="44" t="s">
        <v>97</v>
      </c>
      <c r="B8" s="45">
        <v>38224</v>
      </c>
      <c r="C8" s="44" t="s">
        <v>40</v>
      </c>
      <c r="D8" s="53" t="s">
        <v>57</v>
      </c>
      <c r="E8" s="44">
        <v>265452</v>
      </c>
      <c r="F8" s="44">
        <v>4195824</v>
      </c>
      <c r="G8" s="23">
        <f>H8*3.28</f>
        <v>10282.8</v>
      </c>
      <c r="H8" s="22">
        <v>3135</v>
      </c>
      <c r="I8" s="24">
        <v>8.2</v>
      </c>
      <c r="J8" s="25">
        <v>0.692</v>
      </c>
      <c r="K8" s="26">
        <v>4.3</v>
      </c>
      <c r="L8" s="22">
        <v>422</v>
      </c>
      <c r="M8" s="26">
        <v>2.96</v>
      </c>
      <c r="N8" s="28">
        <v>3.576066988979903E-08</v>
      </c>
      <c r="O8" s="29">
        <v>1.74356081208352E-07</v>
      </c>
      <c r="P8" s="29">
        <v>0.00034352236537152163</v>
      </c>
      <c r="Q8" s="29">
        <v>8.485794403256075E-08</v>
      </c>
      <c r="R8" s="29">
        <v>1.3360617727269453E-08</v>
      </c>
      <c r="S8" s="29">
        <v>0.01310671941870263</v>
      </c>
      <c r="T8" s="29" t="s">
        <v>46</v>
      </c>
      <c r="U8" s="23">
        <v>11200</v>
      </c>
      <c r="V8" s="27">
        <v>0</v>
      </c>
      <c r="W8" s="29">
        <v>1.523171478057542E-07</v>
      </c>
      <c r="X8" s="22">
        <f t="shared" si="0"/>
        <v>14.469108514757274</v>
      </c>
      <c r="Y8" s="30">
        <v>0.027184076249986578</v>
      </c>
      <c r="Z8" s="25">
        <v>0.9029252007068509</v>
      </c>
      <c r="AA8" s="26">
        <v>4.8491393075088425</v>
      </c>
      <c r="AB8" s="30">
        <v>0.026366012331884566</v>
      </c>
      <c r="AC8" s="30">
        <v>0.9699065029622842</v>
      </c>
      <c r="AD8" s="30">
        <v>1.0741825593116654</v>
      </c>
      <c r="AE8" s="28">
        <v>3.311527046755514E-08</v>
      </c>
      <c r="AF8" s="29">
        <v>-1.8589201200616706E-10</v>
      </c>
      <c r="AG8" s="22">
        <f t="shared" si="1"/>
        <v>-0.5613483126713271</v>
      </c>
      <c r="AH8" s="25">
        <v>0.958159319794104</v>
      </c>
      <c r="AI8" s="26">
        <v>-0.5718779334047255</v>
      </c>
      <c r="AJ8" s="26">
        <v>4.8803061720981376</v>
      </c>
      <c r="AK8" s="27">
        <v>-2.2170573664815514</v>
      </c>
      <c r="AL8" s="27">
        <f t="shared" si="2"/>
        <v>4.308428238693412</v>
      </c>
      <c r="AM8" s="31" t="s">
        <v>92</v>
      </c>
    </row>
    <row r="9" spans="1:39" s="44" customFormat="1" ht="12.75">
      <c r="A9" s="44" t="s">
        <v>98</v>
      </c>
      <c r="B9" s="45">
        <v>38224</v>
      </c>
      <c r="C9" s="44" t="s">
        <v>40</v>
      </c>
      <c r="D9" s="53" t="s">
        <v>57</v>
      </c>
      <c r="E9" s="44">
        <v>265382</v>
      </c>
      <c r="F9" s="44">
        <v>4195976</v>
      </c>
      <c r="G9" s="23">
        <f>H9*3.28</f>
        <v>10345.119999999999</v>
      </c>
      <c r="H9" s="22">
        <v>3154</v>
      </c>
      <c r="I9" s="24">
        <v>5.6</v>
      </c>
      <c r="J9" s="25">
        <v>0.718</v>
      </c>
      <c r="K9" s="26">
        <v>0.3</v>
      </c>
      <c r="L9" s="22">
        <v>688</v>
      </c>
      <c r="M9" s="26">
        <v>3.79</v>
      </c>
      <c r="N9" s="28">
        <v>3.967522081084644E-08</v>
      </c>
      <c r="O9" s="29">
        <v>1.7789522930575065E-07</v>
      </c>
      <c r="P9" s="29">
        <v>0.0003833771262040633</v>
      </c>
      <c r="Q9" s="29">
        <v>9.4911610049926E-08</v>
      </c>
      <c r="R9" s="29">
        <v>1.4628138345234221E-08</v>
      </c>
      <c r="S9" s="29">
        <v>0.014358247447189184</v>
      </c>
      <c r="T9" s="29" t="s">
        <v>46</v>
      </c>
      <c r="U9" s="23">
        <v>11200</v>
      </c>
      <c r="V9" s="27">
        <v>0</v>
      </c>
      <c r="W9" s="29">
        <v>1.523171478057542E-07</v>
      </c>
      <c r="X9" s="22">
        <f t="shared" si="0"/>
        <v>16.792647360109093</v>
      </c>
      <c r="Y9" s="30">
        <v>0.4698667330649333</v>
      </c>
      <c r="Z9" s="25">
        <v>0.8526011492709419</v>
      </c>
      <c r="AA9" s="26">
        <v>0.42117194077654435</v>
      </c>
      <c r="AB9" s="30">
        <v>0.46777628192506676</v>
      </c>
      <c r="AC9" s="25">
        <v>0.9955509701096935</v>
      </c>
      <c r="AD9" s="26">
        <v>1.1676631810325235</v>
      </c>
      <c r="AE9" s="28">
        <v>3.311527046755514E-08</v>
      </c>
      <c r="AF9" s="29">
        <v>9.238481268413906E-10</v>
      </c>
      <c r="AG9" s="22">
        <f t="shared" si="1"/>
        <v>2.7897949006532667</v>
      </c>
      <c r="AH9" s="25">
        <v>1.1769535800429072</v>
      </c>
      <c r="AI9" s="26">
        <v>4.765360528898906</v>
      </c>
      <c r="AJ9" s="26">
        <v>4.9491746772395215</v>
      </c>
      <c r="AK9" s="27">
        <v>11.996559927604201</v>
      </c>
      <c r="AL9" s="27">
        <f t="shared" si="2"/>
        <v>9.714535206138429</v>
      </c>
      <c r="AM9" s="31"/>
    </row>
    <row r="10" spans="1:39" s="44" customFormat="1" ht="12.75">
      <c r="A10" s="44" t="s">
        <v>99</v>
      </c>
      <c r="B10" s="45">
        <v>38224</v>
      </c>
      <c r="C10" s="44" t="s">
        <v>40</v>
      </c>
      <c r="D10" s="53" t="s">
        <v>57</v>
      </c>
      <c r="E10" s="44">
        <v>263584</v>
      </c>
      <c r="F10" s="44">
        <v>4196848</v>
      </c>
      <c r="G10" s="23">
        <f>H10*3.28</f>
        <v>11693.199999999999</v>
      </c>
      <c r="H10" s="22">
        <v>3565</v>
      </c>
      <c r="I10" s="24">
        <v>4.7</v>
      </c>
      <c r="J10" s="25">
        <v>0.668</v>
      </c>
      <c r="K10" s="26">
        <v>1</v>
      </c>
      <c r="L10" s="22">
        <v>568</v>
      </c>
      <c r="M10" s="26">
        <v>6.77</v>
      </c>
      <c r="N10" s="28">
        <v>3.93961354807637E-08</v>
      </c>
      <c r="O10" s="29">
        <v>1.4298186719991338E-07</v>
      </c>
      <c r="P10" s="29">
        <v>0.00035480651451542385</v>
      </c>
      <c r="Q10" s="29" t="s">
        <v>45</v>
      </c>
      <c r="R10" s="29">
        <v>1.1490179332720714E-08</v>
      </c>
      <c r="S10" s="29">
        <v>0.013550500343232349</v>
      </c>
      <c r="T10" s="29" t="s">
        <v>46</v>
      </c>
      <c r="U10" s="23">
        <v>11950</v>
      </c>
      <c r="V10" s="27">
        <v>3.0489804159155938</v>
      </c>
      <c r="W10" s="29">
        <v>1.4083517324264624E-07</v>
      </c>
      <c r="X10" s="22">
        <f t="shared" si="0"/>
        <v>1.524259819362438</v>
      </c>
      <c r="Y10" s="30">
        <v>0.0897992939961612</v>
      </c>
      <c r="Z10" s="25">
        <v>0.7890616206693293</v>
      </c>
      <c r="AA10" s="26">
        <v>0.5618514511967471</v>
      </c>
      <c r="AB10" s="30">
        <v>0.08728161997037767</v>
      </c>
      <c r="AC10" s="25">
        <v>0.9719633204923509</v>
      </c>
      <c r="AD10" s="26">
        <v>1.231796471950915</v>
      </c>
      <c r="AE10" s="28">
        <v>3.1641891089860185E-08</v>
      </c>
      <c r="AF10" s="29">
        <v>-4.026660257793615E-11</v>
      </c>
      <c r="AG10" s="22">
        <f t="shared" si="1"/>
        <v>-0.12725725672837487</v>
      </c>
      <c r="AH10" s="25">
        <v>1.117294749590156</v>
      </c>
      <c r="AI10" s="26">
        <v>2.8907304285371356</v>
      </c>
      <c r="AJ10" s="26">
        <v>6.670791704921718</v>
      </c>
      <c r="AK10" s="27">
        <v>6.403983887412705</v>
      </c>
      <c r="AL10" s="27">
        <f t="shared" si="2"/>
        <v>9.561522133458853</v>
      </c>
      <c r="AM10" s="31" t="s">
        <v>93</v>
      </c>
    </row>
    <row r="11" spans="1:39" s="44" customFormat="1" ht="12.75">
      <c r="A11" s="44" t="s">
        <v>100</v>
      </c>
      <c r="B11" s="45">
        <v>38225</v>
      </c>
      <c r="C11" s="44" t="s">
        <v>44</v>
      </c>
      <c r="D11" s="53" t="s">
        <v>57</v>
      </c>
      <c r="E11" s="44">
        <v>265433</v>
      </c>
      <c r="F11" s="44">
        <v>4195979</v>
      </c>
      <c r="G11" s="23">
        <v>10318.88</v>
      </c>
      <c r="H11" s="22">
        <v>3146</v>
      </c>
      <c r="I11" s="24">
        <v>6.8</v>
      </c>
      <c r="J11" s="25">
        <v>1.28</v>
      </c>
      <c r="K11" s="26">
        <v>0.2</v>
      </c>
      <c r="L11" s="22">
        <v>810</v>
      </c>
      <c r="M11" s="26">
        <v>4.08</v>
      </c>
      <c r="N11" s="28">
        <v>1.1937737039118162E-07</v>
      </c>
      <c r="O11" s="29">
        <v>4.6726069282237644E-07</v>
      </c>
      <c r="P11" s="29">
        <v>0.0005441568898543679</v>
      </c>
      <c r="Q11" s="29">
        <v>1.0821695205087269E-07</v>
      </c>
      <c r="R11" s="29">
        <v>1.3501451138915087E-08</v>
      </c>
      <c r="S11" s="29">
        <v>0.028311103186315988</v>
      </c>
      <c r="T11" s="29" t="s">
        <v>46</v>
      </c>
      <c r="U11" s="23">
        <v>11200</v>
      </c>
      <c r="V11" s="27">
        <v>3.9776763546586835</v>
      </c>
      <c r="W11" s="29">
        <v>1.454783053243629E-07</v>
      </c>
      <c r="X11" s="22">
        <f t="shared" si="0"/>
        <v>221.18926033717372</v>
      </c>
      <c r="Y11" s="30">
        <v>0.0384256735609546</v>
      </c>
      <c r="Z11" s="25">
        <v>0.16811040125990553</v>
      </c>
      <c r="AA11" s="26">
        <v>0.2909857978854655</v>
      </c>
      <c r="AB11" s="30">
        <v>0.02100571408191768</v>
      </c>
      <c r="AC11" s="25">
        <v>0.5466583181319213</v>
      </c>
      <c r="AD11" s="26">
        <v>3.2517816508376853</v>
      </c>
      <c r="AE11" s="28">
        <v>3.23639121987338E-08</v>
      </c>
      <c r="AF11" s="29">
        <v>5.14134143620901E-09</v>
      </c>
      <c r="AG11" s="22">
        <f t="shared" si="1"/>
        <v>15.886031962508412</v>
      </c>
      <c r="AH11" s="25">
        <v>1.0761792536145682</v>
      </c>
      <c r="AI11" s="26">
        <v>8.140040975543384</v>
      </c>
      <c r="AJ11" s="26">
        <v>2.0043359119224475</v>
      </c>
      <c r="AK11" s="27">
        <v>28.84583811626921</v>
      </c>
      <c r="AL11" s="27">
        <f t="shared" si="2"/>
        <v>10.144376887465832</v>
      </c>
      <c r="AM11" s="31"/>
    </row>
    <row r="12" spans="1:39" s="44" customFormat="1" ht="12.75">
      <c r="A12" s="44" t="s">
        <v>101</v>
      </c>
      <c r="B12" s="45">
        <v>38231</v>
      </c>
      <c r="C12" s="44" t="s">
        <v>44</v>
      </c>
      <c r="D12" s="53" t="s">
        <v>57</v>
      </c>
      <c r="E12" s="44">
        <v>265433</v>
      </c>
      <c r="F12" s="44">
        <v>4195979</v>
      </c>
      <c r="G12" s="23">
        <v>10318.88</v>
      </c>
      <c r="H12" s="22">
        <v>3146</v>
      </c>
      <c r="I12" s="24">
        <v>9.8</v>
      </c>
      <c r="J12" s="25" t="s">
        <v>45</v>
      </c>
      <c r="K12" s="26">
        <v>1.03</v>
      </c>
      <c r="L12" s="22">
        <v>654</v>
      </c>
      <c r="M12" s="26">
        <v>4.4</v>
      </c>
      <c r="N12" s="28">
        <v>4.608736960520211E-08</v>
      </c>
      <c r="O12" s="29">
        <v>2.058540722878393E-07</v>
      </c>
      <c r="P12" s="29">
        <v>0.0003704263721097398</v>
      </c>
      <c r="Q12" s="29">
        <v>8.389342580385718E-08</v>
      </c>
      <c r="R12" s="29">
        <v>1.1040791656049728E-08</v>
      </c>
      <c r="S12" s="29">
        <v>0.016654779029252213</v>
      </c>
      <c r="T12" s="29" t="s">
        <v>46</v>
      </c>
      <c r="U12" s="23">
        <v>10400</v>
      </c>
      <c r="V12" s="27">
        <v>8.320022822048315</v>
      </c>
      <c r="W12" s="29">
        <v>1.4334498927387702E-07</v>
      </c>
      <c r="X12" s="22">
        <f t="shared" si="0"/>
        <v>43.60744196961885</v>
      </c>
      <c r="Y12" s="30">
        <v>0.10810401696428701</v>
      </c>
      <c r="Z12" s="25">
        <v>0.6888440072913303</v>
      </c>
      <c r="AA12" s="26">
        <v>1.913726672651728</v>
      </c>
      <c r="AB12" s="30">
        <v>0.10403366303294731</v>
      </c>
      <c r="AC12" s="25">
        <v>0.9623478012599257</v>
      </c>
      <c r="AD12" s="26">
        <v>1.3970475043313013</v>
      </c>
      <c r="AE12" s="28">
        <v>3.2653446576557994E-08</v>
      </c>
      <c r="AF12" s="29">
        <v>-1.76894874325017E-10</v>
      </c>
      <c r="AG12" s="22">
        <f t="shared" si="1"/>
        <v>-0.5417341593950157</v>
      </c>
      <c r="AH12" s="25">
        <v>1.0971818839545617</v>
      </c>
      <c r="AI12" s="26">
        <v>2.6189160196716066</v>
      </c>
      <c r="AJ12" s="26">
        <v>4.032781552347702</v>
      </c>
      <c r="AK12" s="27">
        <v>8.901610408195761</v>
      </c>
      <c r="AL12" s="27">
        <f t="shared" si="2"/>
        <v>6.651697572019309</v>
      </c>
      <c r="AM12" s="31" t="s">
        <v>94</v>
      </c>
    </row>
    <row r="13" spans="1:39" s="44" customFormat="1" ht="12.75">
      <c r="A13" s="44" t="s">
        <v>102</v>
      </c>
      <c r="B13" s="45">
        <v>38231</v>
      </c>
      <c r="C13" s="44" t="s">
        <v>44</v>
      </c>
      <c r="D13" s="53" t="s">
        <v>57</v>
      </c>
      <c r="E13" s="44">
        <v>265433</v>
      </c>
      <c r="F13" s="44">
        <v>4195979</v>
      </c>
      <c r="G13" s="23">
        <v>10318.88</v>
      </c>
      <c r="H13" s="22">
        <v>3146</v>
      </c>
      <c r="I13" s="24">
        <v>7.4</v>
      </c>
      <c r="J13" s="25" t="s">
        <v>45</v>
      </c>
      <c r="K13" s="26">
        <v>0.06</v>
      </c>
      <c r="L13" s="22">
        <v>743</v>
      </c>
      <c r="M13" s="26">
        <v>4.26</v>
      </c>
      <c r="N13" s="28">
        <v>1.142059461540528E-07</v>
      </c>
      <c r="O13" s="29">
        <v>4.5137958099861004E-07</v>
      </c>
      <c r="P13" s="29">
        <v>0.0005321314689953795</v>
      </c>
      <c r="Q13" s="29">
        <v>1.0854922311803052E-07</v>
      </c>
      <c r="R13" s="29">
        <v>1.3746688879673746E-08</v>
      </c>
      <c r="S13" s="29">
        <v>0.026844785075905278</v>
      </c>
      <c r="T13" s="29" t="s">
        <v>46</v>
      </c>
      <c r="U13" s="23">
        <v>11200</v>
      </c>
      <c r="V13" s="27">
        <v>2.551272639798981</v>
      </c>
      <c r="W13" s="29">
        <v>1.4780215997138184E-07</v>
      </c>
      <c r="X13" s="22">
        <f t="shared" si="0"/>
        <v>205.39444151966947</v>
      </c>
      <c r="Y13" s="30">
        <v>0.03332836159635328</v>
      </c>
      <c r="Z13" s="25">
        <v>0.16875820045572962</v>
      </c>
      <c r="AA13" s="26">
        <v>1.1317813488408874</v>
      </c>
      <c r="AB13" s="30">
        <v>0.017451094933279964</v>
      </c>
      <c r="AC13" s="25">
        <v>0.5236109456754522</v>
      </c>
      <c r="AD13" s="26">
        <v>3.1027289000560963</v>
      </c>
      <c r="AE13" s="28">
        <v>3.2615751584612236E-08</v>
      </c>
      <c r="AF13" s="29">
        <v>5.330715841351853E-09</v>
      </c>
      <c r="AG13" s="22">
        <f t="shared" si="1"/>
        <v>16.343992035636017</v>
      </c>
      <c r="AH13" s="25">
        <v>1.0938326855802105</v>
      </c>
      <c r="AI13" s="26">
        <v>9.146662307512809</v>
      </c>
      <c r="AJ13" s="26">
        <v>2.091654406662591</v>
      </c>
      <c r="AK13" s="27">
        <v>29.908998828158058</v>
      </c>
      <c r="AL13" s="27">
        <f t="shared" si="2"/>
        <v>11.2383167141754</v>
      </c>
      <c r="AM13" s="31"/>
    </row>
    <row r="14" spans="1:39" s="44" customFormat="1" ht="12.75">
      <c r="A14" s="44" t="s">
        <v>103</v>
      </c>
      <c r="B14" s="45">
        <v>38231</v>
      </c>
      <c r="C14" s="44" t="s">
        <v>44</v>
      </c>
      <c r="D14" s="53" t="s">
        <v>57</v>
      </c>
      <c r="E14" s="44">
        <v>265433</v>
      </c>
      <c r="F14" s="44">
        <v>4195979</v>
      </c>
      <c r="G14" s="23">
        <v>10318.88</v>
      </c>
      <c r="H14" s="22">
        <v>3146</v>
      </c>
      <c r="I14" s="24">
        <v>8.3</v>
      </c>
      <c r="J14" s="25" t="s">
        <v>45</v>
      </c>
      <c r="K14" s="26">
        <v>0.07</v>
      </c>
      <c r="L14" s="22">
        <v>773</v>
      </c>
      <c r="M14" s="26">
        <v>4.2</v>
      </c>
      <c r="N14" s="28">
        <v>1.1643204719166442E-07</v>
      </c>
      <c r="O14" s="29">
        <v>4.5728256384953043E-07</v>
      </c>
      <c r="P14" s="29">
        <v>0.0005360142405058914</v>
      </c>
      <c r="Q14" s="29">
        <v>1.082052270617524E-07</v>
      </c>
      <c r="R14" s="29">
        <v>1.3787780973751368E-08</v>
      </c>
      <c r="S14" s="29">
        <v>0.02726615744994185</v>
      </c>
      <c r="T14" s="29" t="s">
        <v>46</v>
      </c>
      <c r="U14" s="23">
        <v>11200</v>
      </c>
      <c r="V14" s="27">
        <v>2.6645245957745374</v>
      </c>
      <c r="W14" s="29">
        <v>1.4761259345312008E-07</v>
      </c>
      <c r="X14" s="22">
        <f t="shared" si="0"/>
        <v>209.78560375660473</v>
      </c>
      <c r="Y14" s="30">
        <v>0.03389674191228955</v>
      </c>
      <c r="Z14" s="25">
        <v>0.16448674956252313</v>
      </c>
      <c r="AA14" s="26">
        <v>0.5742593462696407</v>
      </c>
      <c r="AB14" s="30">
        <v>0.017639037616232027</v>
      </c>
      <c r="AC14" s="25">
        <v>0.5203756060648662</v>
      </c>
      <c r="AD14" s="26">
        <v>3.1636323743333867</v>
      </c>
      <c r="AE14" s="28">
        <v>3.2595058541125305E-08</v>
      </c>
      <c r="AF14" s="29">
        <v>5.579041698361463E-09</v>
      </c>
      <c r="AG14" s="22">
        <f t="shared" si="1"/>
        <v>17.116219292327287</v>
      </c>
      <c r="AH14" s="25">
        <v>1.0598825209989686</v>
      </c>
      <c r="AI14" s="26">
        <v>7.20736403041205</v>
      </c>
      <c r="AJ14" s="26">
        <v>1.8960748593943608</v>
      </c>
      <c r="AK14" s="27">
        <v>27.90766912886591</v>
      </c>
      <c r="AL14" s="27">
        <f t="shared" si="2"/>
        <v>9.10343888980641</v>
      </c>
      <c r="AM14" s="31"/>
    </row>
    <row r="15" spans="1:39" s="44" customFormat="1" ht="12.75">
      <c r="A15" s="44" t="s">
        <v>104</v>
      </c>
      <c r="B15" s="45">
        <v>38529</v>
      </c>
      <c r="C15" s="44" t="s">
        <v>44</v>
      </c>
      <c r="D15" s="53" t="s">
        <v>57</v>
      </c>
      <c r="E15" s="44">
        <v>264292</v>
      </c>
      <c r="F15" s="44">
        <v>4197039</v>
      </c>
      <c r="G15" s="23">
        <f>H15*3.28</f>
        <v>11256.96</v>
      </c>
      <c r="H15" s="22">
        <v>3432</v>
      </c>
      <c r="I15" s="24">
        <v>4</v>
      </c>
      <c r="J15" s="25" t="s">
        <v>45</v>
      </c>
      <c r="K15" s="26">
        <v>2.91</v>
      </c>
      <c r="L15" s="22">
        <v>2700</v>
      </c>
      <c r="M15" s="26" t="s">
        <v>45</v>
      </c>
      <c r="N15" s="28">
        <v>5.0979038324504776E-08</v>
      </c>
      <c r="O15" s="29">
        <v>2.197746867768169E-07</v>
      </c>
      <c r="P15" s="29">
        <v>0.00034079835311424917</v>
      </c>
      <c r="Q15" s="29">
        <v>7.597926631848539E-08</v>
      </c>
      <c r="R15" s="29">
        <v>1.0847349248227965E-08</v>
      </c>
      <c r="S15" s="29">
        <v>0.013270409324561671</v>
      </c>
      <c r="T15" s="29">
        <v>4.8782569095627693E-05</v>
      </c>
      <c r="U15" s="23">
        <v>11300</v>
      </c>
      <c r="V15" s="27">
        <v>5.864486383520841</v>
      </c>
      <c r="W15" s="29">
        <v>1.420851271098653E-07</v>
      </c>
      <c r="X15" s="22">
        <f t="shared" si="0"/>
        <v>54.67817867163481</v>
      </c>
      <c r="Y15" s="30">
        <v>0.013801306290451875</v>
      </c>
      <c r="Z15" s="25">
        <v>0.46057633688442884</v>
      </c>
      <c r="AA15" s="26">
        <v>0.40066085858321326</v>
      </c>
      <c r="AB15" s="30">
        <v>0.009783352539411039</v>
      </c>
      <c r="AC15" s="25">
        <v>0.7088714889386545</v>
      </c>
      <c r="AD15" s="26">
        <v>1.5390966321322965</v>
      </c>
      <c r="AE15" s="28">
        <v>3.1941566757645186E-08</v>
      </c>
      <c r="AF15" s="29">
        <v>-5.920253372584509E-11</v>
      </c>
      <c r="AG15" s="22">
        <f t="shared" si="1"/>
        <v>-0.1853463675562346</v>
      </c>
      <c r="AH15" s="25">
        <v>0.9705236886559876</v>
      </c>
      <c r="AI15" s="26">
        <v>-0.6854180063688342</v>
      </c>
      <c r="AJ15" s="26">
        <v>6.707238213331015</v>
      </c>
      <c r="AK15" s="27">
        <v>-1.9175518253930806</v>
      </c>
      <c r="AL15" s="27">
        <f>AI15+AJ15</f>
        <v>6.021820206962181</v>
      </c>
      <c r="AM15" s="31" t="s">
        <v>95</v>
      </c>
    </row>
    <row r="16" spans="1:39" s="47" customFormat="1" ht="12.75">
      <c r="A16" s="47" t="s">
        <v>105</v>
      </c>
      <c r="B16" s="48">
        <v>38529</v>
      </c>
      <c r="C16" s="47" t="s">
        <v>55</v>
      </c>
      <c r="D16" s="40" t="s">
        <v>57</v>
      </c>
      <c r="E16" s="47">
        <v>263806</v>
      </c>
      <c r="F16" s="47">
        <v>4196867</v>
      </c>
      <c r="G16" s="36">
        <f>H16*3.28</f>
        <v>11601.359999999999</v>
      </c>
      <c r="H16" s="49">
        <v>3537</v>
      </c>
      <c r="I16" s="32" t="s">
        <v>45</v>
      </c>
      <c r="J16" s="33" t="s">
        <v>45</v>
      </c>
      <c r="K16" s="33" t="s">
        <v>45</v>
      </c>
      <c r="L16" s="33" t="s">
        <v>45</v>
      </c>
      <c r="M16" s="33" t="s">
        <v>45</v>
      </c>
      <c r="N16" s="34" t="s">
        <v>45</v>
      </c>
      <c r="O16" s="35" t="s">
        <v>45</v>
      </c>
      <c r="P16" s="35" t="s">
        <v>45</v>
      </c>
      <c r="Q16" s="35" t="s">
        <v>45</v>
      </c>
      <c r="R16" s="35" t="s">
        <v>45</v>
      </c>
      <c r="S16" s="35" t="s">
        <v>45</v>
      </c>
      <c r="T16" s="35" t="s">
        <v>45</v>
      </c>
      <c r="U16" s="36" t="s">
        <v>45</v>
      </c>
      <c r="V16" s="33" t="s">
        <v>45</v>
      </c>
      <c r="W16" s="35" t="s">
        <v>45</v>
      </c>
      <c r="X16" s="22" t="s">
        <v>45</v>
      </c>
      <c r="Y16" s="37" t="s">
        <v>45</v>
      </c>
      <c r="Z16" s="38" t="s">
        <v>45</v>
      </c>
      <c r="AA16" s="39" t="s">
        <v>45</v>
      </c>
      <c r="AB16" s="37" t="s">
        <v>45</v>
      </c>
      <c r="AC16" s="38" t="s">
        <v>45</v>
      </c>
      <c r="AD16" s="39" t="s">
        <v>45</v>
      </c>
      <c r="AE16" s="34" t="s">
        <v>45</v>
      </c>
      <c r="AF16" s="35" t="s">
        <v>45</v>
      </c>
      <c r="AG16" s="35" t="s">
        <v>45</v>
      </c>
      <c r="AH16" s="38" t="s">
        <v>45</v>
      </c>
      <c r="AI16" s="35" t="s">
        <v>45</v>
      </c>
      <c r="AJ16" s="39">
        <v>5.075377515628425</v>
      </c>
      <c r="AK16" s="35" t="s">
        <v>45</v>
      </c>
      <c r="AL16" s="35" t="s">
        <v>45</v>
      </c>
      <c r="AM16" s="40"/>
    </row>
    <row r="17" spans="1:39" s="44" customFormat="1" ht="12.75">
      <c r="A17" s="44" t="s">
        <v>106</v>
      </c>
      <c r="B17" s="45">
        <v>38529</v>
      </c>
      <c r="C17" s="44" t="s">
        <v>55</v>
      </c>
      <c r="D17" s="53" t="s">
        <v>57</v>
      </c>
      <c r="E17" s="44">
        <v>265081</v>
      </c>
      <c r="F17" s="44">
        <v>4196324</v>
      </c>
      <c r="G17" s="36">
        <f>H17*3.28</f>
        <v>10791.199999999999</v>
      </c>
      <c r="H17" s="22">
        <v>3290</v>
      </c>
      <c r="I17" s="32" t="s">
        <v>45</v>
      </c>
      <c r="J17" s="33" t="s">
        <v>45</v>
      </c>
      <c r="K17" s="33" t="s">
        <v>45</v>
      </c>
      <c r="L17" s="33" t="s">
        <v>45</v>
      </c>
      <c r="M17" s="33" t="s">
        <v>45</v>
      </c>
      <c r="N17" s="28" t="s">
        <v>45</v>
      </c>
      <c r="O17" s="29" t="s">
        <v>45</v>
      </c>
      <c r="P17" s="29" t="s">
        <v>45</v>
      </c>
      <c r="Q17" s="29" t="s">
        <v>45</v>
      </c>
      <c r="R17" s="29" t="s">
        <v>45</v>
      </c>
      <c r="S17" s="29" t="s">
        <v>45</v>
      </c>
      <c r="T17" s="29" t="s">
        <v>45</v>
      </c>
      <c r="U17" s="23" t="s">
        <v>45</v>
      </c>
      <c r="V17" s="27" t="s">
        <v>45</v>
      </c>
      <c r="W17" s="29" t="s">
        <v>45</v>
      </c>
      <c r="X17" s="22" t="s">
        <v>45</v>
      </c>
      <c r="Y17" s="30" t="s">
        <v>45</v>
      </c>
      <c r="Z17" s="25" t="s">
        <v>45</v>
      </c>
      <c r="AA17" s="26" t="s">
        <v>45</v>
      </c>
      <c r="AB17" s="30" t="s">
        <v>45</v>
      </c>
      <c r="AC17" s="25" t="s">
        <v>45</v>
      </c>
      <c r="AD17" s="26" t="s">
        <v>45</v>
      </c>
      <c r="AE17" s="28" t="s">
        <v>45</v>
      </c>
      <c r="AF17" s="35" t="s">
        <v>45</v>
      </c>
      <c r="AG17" s="35" t="s">
        <v>45</v>
      </c>
      <c r="AH17" s="38" t="s">
        <v>45</v>
      </c>
      <c r="AI17" s="35" t="s">
        <v>45</v>
      </c>
      <c r="AJ17" s="26">
        <v>6.177440505548633</v>
      </c>
      <c r="AK17" s="35" t="s">
        <v>45</v>
      </c>
      <c r="AL17" s="35" t="s">
        <v>45</v>
      </c>
      <c r="AM17" s="31"/>
    </row>
    <row r="18" spans="1:39" s="44" customFormat="1" ht="12.75">
      <c r="A18" s="44" t="s">
        <v>54</v>
      </c>
      <c r="B18" s="45">
        <v>38530</v>
      </c>
      <c r="C18" s="44" t="s">
        <v>44</v>
      </c>
      <c r="D18" s="53" t="s">
        <v>57</v>
      </c>
      <c r="E18" s="44">
        <v>265393</v>
      </c>
      <c r="F18" s="44">
        <v>4195805</v>
      </c>
      <c r="G18" s="36">
        <f>H18*3.28</f>
        <v>10282.8</v>
      </c>
      <c r="H18" s="22">
        <v>3135</v>
      </c>
      <c r="I18" s="24">
        <v>9.3</v>
      </c>
      <c r="J18" s="25" t="s">
        <v>45</v>
      </c>
      <c r="K18" s="26">
        <v>0.28</v>
      </c>
      <c r="L18" s="22">
        <v>1078</v>
      </c>
      <c r="M18" s="26" t="s">
        <v>45</v>
      </c>
      <c r="N18" s="28">
        <v>6.724394798004442E-08</v>
      </c>
      <c r="O18" s="29">
        <v>2.467869442655949E-07</v>
      </c>
      <c r="P18" s="29">
        <v>0.00042278426503975837</v>
      </c>
      <c r="Q18" s="29">
        <v>9.436354513085255E-08</v>
      </c>
      <c r="R18" s="29">
        <v>1.3490910852413316E-08</v>
      </c>
      <c r="S18" s="29">
        <v>0.01743858636045796</v>
      </c>
      <c r="T18" s="29" t="s">
        <v>46</v>
      </c>
      <c r="U18" s="23">
        <v>11200</v>
      </c>
      <c r="V18" s="27">
        <v>1.3617029729902583</v>
      </c>
      <c r="W18" s="29">
        <v>1.4984799805603165E-07</v>
      </c>
      <c r="X18" s="22">
        <f>100*((O18-W18)/W18)</f>
        <v>64.69151905073534</v>
      </c>
      <c r="Y18" s="30">
        <v>0.034174566361953214</v>
      </c>
      <c r="Z18" s="25">
        <v>0.5238229665085009</v>
      </c>
      <c r="AA18" s="26">
        <v>0.9475827277471197</v>
      </c>
      <c r="AB18" s="30">
        <v>0.02824772140124015</v>
      </c>
      <c r="AC18" s="25">
        <v>0.8265714655179512</v>
      </c>
      <c r="AD18" s="26">
        <v>1.577959574830015</v>
      </c>
      <c r="AE18" s="28">
        <v>3.2840593270800776E-08</v>
      </c>
      <c r="AF18" s="29">
        <v>1.2291307456847355E-08</v>
      </c>
      <c r="AG18" s="22">
        <f>AF18/AE18*100</f>
        <v>37.427178478458856</v>
      </c>
      <c r="AH18" s="25">
        <v>0.9705489489809747</v>
      </c>
      <c r="AI18" s="26">
        <v>5.91137030264867</v>
      </c>
      <c r="AJ18" s="26">
        <v>1.6107614807110355</v>
      </c>
      <c r="AK18" s="27">
        <v>27.414506022321824</v>
      </c>
      <c r="AL18" s="27">
        <f>AI18+AJ18</f>
        <v>7.522131783359706</v>
      </c>
      <c r="AM18" s="31"/>
    </row>
    <row r="19" spans="1:39" s="44" customFormat="1" ht="12.75">
      <c r="A19" s="44" t="s">
        <v>59</v>
      </c>
      <c r="B19" s="45">
        <v>38530</v>
      </c>
      <c r="C19" s="44" t="s">
        <v>44</v>
      </c>
      <c r="D19" s="53" t="s">
        <v>57</v>
      </c>
      <c r="E19" s="44">
        <v>265535</v>
      </c>
      <c r="F19" s="44">
        <v>4196063</v>
      </c>
      <c r="G19" s="23">
        <f>H19*3.28</f>
        <v>10312.32</v>
      </c>
      <c r="H19" s="22">
        <v>3144</v>
      </c>
      <c r="I19" s="24">
        <v>5.6</v>
      </c>
      <c r="J19" s="25" t="s">
        <v>45</v>
      </c>
      <c r="K19" s="26">
        <v>0.5</v>
      </c>
      <c r="L19" s="22">
        <v>394</v>
      </c>
      <c r="M19" s="26" t="s">
        <v>45</v>
      </c>
      <c r="N19" s="28" t="s">
        <v>45</v>
      </c>
      <c r="O19" s="29" t="s">
        <v>45</v>
      </c>
      <c r="P19" s="29" t="s">
        <v>45</v>
      </c>
      <c r="Q19" s="29" t="s">
        <v>45</v>
      </c>
      <c r="R19" s="41" t="s">
        <v>45</v>
      </c>
      <c r="S19" s="29" t="s">
        <v>45</v>
      </c>
      <c r="T19" s="29" t="s">
        <v>45</v>
      </c>
      <c r="U19" s="23" t="s">
        <v>45</v>
      </c>
      <c r="V19" s="27" t="s">
        <v>45</v>
      </c>
      <c r="W19" s="29" t="s">
        <v>45</v>
      </c>
      <c r="X19" s="29" t="s">
        <v>45</v>
      </c>
      <c r="Y19" s="30" t="s">
        <v>45</v>
      </c>
      <c r="Z19" s="25" t="s">
        <v>45</v>
      </c>
      <c r="AA19" s="26" t="s">
        <v>45</v>
      </c>
      <c r="AB19" s="30" t="s">
        <v>45</v>
      </c>
      <c r="AC19" s="25" t="s">
        <v>45</v>
      </c>
      <c r="AD19" s="26" t="s">
        <v>45</v>
      </c>
      <c r="AE19" s="28" t="s">
        <v>45</v>
      </c>
      <c r="AF19" s="29" t="s">
        <v>45</v>
      </c>
      <c r="AG19" s="22" t="s">
        <v>45</v>
      </c>
      <c r="AH19" s="25" t="s">
        <v>45</v>
      </c>
      <c r="AI19" s="26" t="s">
        <v>45</v>
      </c>
      <c r="AJ19" s="26">
        <v>4.673559491354991</v>
      </c>
      <c r="AK19" s="27" t="s">
        <v>45</v>
      </c>
      <c r="AL19" s="27" t="s">
        <v>45</v>
      </c>
      <c r="AM19" s="31" t="s">
        <v>65</v>
      </c>
    </row>
    <row r="20" spans="5:40" s="44" customFormat="1" ht="12.75">
      <c r="E20" s="53"/>
      <c r="H20" s="23"/>
      <c r="I20" s="22"/>
      <c r="J20" s="24"/>
      <c r="K20" s="25"/>
      <c r="L20" s="26"/>
      <c r="M20" s="22"/>
      <c r="N20" s="26"/>
      <c r="O20" s="28"/>
      <c r="P20" s="29"/>
      <c r="Q20" s="29"/>
      <c r="R20" s="29"/>
      <c r="S20" s="41"/>
      <c r="T20" s="29"/>
      <c r="U20" s="29"/>
      <c r="V20" s="23"/>
      <c r="W20" s="27"/>
      <c r="X20" s="30"/>
      <c r="Y20" s="25"/>
      <c r="Z20" s="26"/>
      <c r="AA20" s="30"/>
      <c r="AB20" s="25"/>
      <c r="AC20" s="26"/>
      <c r="AD20" s="25"/>
      <c r="AE20" s="29"/>
      <c r="AF20" s="23"/>
      <c r="AG20" s="26"/>
      <c r="AH20" s="27"/>
      <c r="AI20" s="26"/>
      <c r="AJ20" s="27"/>
      <c r="AK20" s="46"/>
      <c r="AN20" s="53"/>
    </row>
    <row r="21" spans="1:19" ht="12.75">
      <c r="A21" s="51" t="s">
        <v>66</v>
      </c>
      <c r="S21" s="13"/>
    </row>
    <row r="22" spans="1:19" ht="12.75">
      <c r="A22" s="51" t="s">
        <v>67</v>
      </c>
      <c r="S22" s="13"/>
    </row>
    <row r="23" spans="1:19" ht="12.75">
      <c r="A23" s="51" t="s">
        <v>69</v>
      </c>
      <c r="S23" s="13"/>
    </row>
    <row r="24" spans="1:19" ht="12.75">
      <c r="A24" s="51" t="s">
        <v>68</v>
      </c>
      <c r="S24" s="13"/>
    </row>
    <row r="25" spans="1:19" ht="12.75">
      <c r="A25" s="51" t="s">
        <v>70</v>
      </c>
      <c r="S25" s="13"/>
    </row>
    <row r="26" spans="1:19" ht="12.75">
      <c r="A26" s="51" t="s">
        <v>71</v>
      </c>
      <c r="S26" s="13"/>
    </row>
    <row r="27" ht="12.75">
      <c r="A27" s="51" t="s">
        <v>72</v>
      </c>
    </row>
    <row r="28" ht="12.75">
      <c r="A28" s="51" t="s">
        <v>73</v>
      </c>
    </row>
    <row r="29" ht="12.75">
      <c r="A29" s="51" t="s">
        <v>74</v>
      </c>
    </row>
    <row r="30" ht="12.75">
      <c r="A30" s="51" t="s">
        <v>75</v>
      </c>
    </row>
    <row r="31" ht="12.75">
      <c r="A31" s="51" t="s">
        <v>77</v>
      </c>
    </row>
    <row r="32" ht="12.75">
      <c r="A32" s="51" t="s">
        <v>80</v>
      </c>
    </row>
    <row r="33" ht="12.75">
      <c r="A33" s="51" t="s">
        <v>78</v>
      </c>
    </row>
    <row r="34" ht="12.75">
      <c r="A34" s="51" t="s">
        <v>79</v>
      </c>
    </row>
    <row r="35" ht="12.75">
      <c r="A35" s="51" t="s">
        <v>81</v>
      </c>
    </row>
    <row r="36" ht="12.75">
      <c r="A36" s="51" t="s">
        <v>82</v>
      </c>
    </row>
    <row r="37" ht="12.75">
      <c r="A37" s="51" t="s">
        <v>83</v>
      </c>
    </row>
    <row r="38" ht="12.75">
      <c r="A38" s="51" t="s">
        <v>84</v>
      </c>
    </row>
    <row r="39" ht="12.75">
      <c r="A39" s="51" t="s">
        <v>85</v>
      </c>
    </row>
    <row r="40" ht="12.75">
      <c r="A40" s="51" t="s">
        <v>86</v>
      </c>
    </row>
    <row r="41" ht="12.75">
      <c r="A41" s="51" t="s">
        <v>87</v>
      </c>
    </row>
    <row r="42" ht="12.75">
      <c r="A42" s="51" t="s">
        <v>88</v>
      </c>
    </row>
    <row r="43" ht="12.75">
      <c r="A43" s="51" t="s">
        <v>89</v>
      </c>
    </row>
    <row r="44" ht="12.75">
      <c r="A44" s="51" t="s">
        <v>90</v>
      </c>
    </row>
  </sheetData>
  <mergeCells count="6">
    <mergeCell ref="U3:AD3"/>
    <mergeCell ref="AE3:AL3"/>
    <mergeCell ref="D3:F3"/>
    <mergeCell ref="G3:H3"/>
    <mergeCell ref="I3:M3"/>
    <mergeCell ref="N3:T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miguel1</dc:creator>
  <cp:keywords/>
  <dc:description/>
  <cp:lastModifiedBy> </cp:lastModifiedBy>
  <dcterms:created xsi:type="dcterms:W3CDTF">2005-04-13T17:26:13Z</dcterms:created>
  <dcterms:modified xsi:type="dcterms:W3CDTF">2006-02-02T21:41:03Z</dcterms:modified>
  <cp:category/>
  <cp:version/>
  <cp:contentType/>
  <cp:contentStatus/>
</cp:coreProperties>
</file>