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145" activeTab="1"/>
  </bookViews>
  <sheets>
    <sheet name="contents" sheetId="1" r:id="rId1"/>
    <sheet name="FY08 table viii" sheetId="2" r:id="rId2"/>
    <sheet name="FY 08 table viii-a " sheetId="3" r:id="rId3"/>
    <sheet name="fy08 table viii-b" sheetId="4" r:id="rId4"/>
    <sheet name="FY08 Productive Hourly Rates" sheetId="5" r:id="rId5"/>
  </sheets>
  <definedNames/>
  <calcPr fullCalcOnLoad="1"/>
</workbook>
</file>

<file path=xl/sharedStrings.xml><?xml version="1.0" encoding="utf-8"?>
<sst xmlns="http://schemas.openxmlformats.org/spreadsheetml/2006/main" count="140" uniqueCount="107">
  <si>
    <t xml:space="preserve"> </t>
  </si>
  <si>
    <t>window services</t>
  </si>
  <si>
    <t>mail proc</t>
  </si>
  <si>
    <t>claims/inquiries</t>
  </si>
  <si>
    <t>admin. Services</t>
  </si>
  <si>
    <t>1/</t>
  </si>
  <si>
    <t>a</t>
  </si>
  <si>
    <t>b</t>
  </si>
  <si>
    <t>Work Years</t>
  </si>
  <si>
    <t>Conversion Factor</t>
  </si>
  <si>
    <t>axb</t>
  </si>
  <si>
    <t xml:space="preserve">     Total</t>
  </si>
  <si>
    <t xml:space="preserve">      NON-RECS</t>
  </si>
  <si>
    <t xml:space="preserve">GFY Costs </t>
  </si>
  <si>
    <t>Total GFY Hours (000s)</t>
  </si>
  <si>
    <t xml:space="preserve">         Mail Processing</t>
  </si>
  <si>
    <t xml:space="preserve">         Administrative Support</t>
  </si>
  <si>
    <t xml:space="preserve">         Window services</t>
  </si>
  <si>
    <t xml:space="preserve">         Claims &amp; Inquiries</t>
  </si>
  <si>
    <t xml:space="preserve">           Subtotal Non-RECs</t>
  </si>
  <si>
    <t>Cost Percent</t>
  </si>
  <si>
    <r>
      <t xml:space="preserve">GFY Hours </t>
    </r>
    <r>
      <rPr>
        <sz val="8"/>
        <rFont val="Arial"/>
        <family val="2"/>
      </rPr>
      <t>4/</t>
    </r>
  </si>
  <si>
    <t>C/S 3 Window Services</t>
  </si>
  <si>
    <t xml:space="preserve">                     Table VIII-b: DERIVATION OF GFY FACTOR FOR PFY HOURS</t>
  </si>
  <si>
    <t>Table VIII-A: DERIVATION OF GFY HOURS BY FUNCTION, FOR MODS, NON-MODS AND BMCS</t>
  </si>
  <si>
    <r>
      <t xml:space="preserve">GFY Hours </t>
    </r>
    <r>
      <rPr>
        <sz val="8"/>
        <rFont val="Arial"/>
        <family val="2"/>
      </rPr>
      <t>1/</t>
    </r>
  </si>
  <si>
    <r>
      <t xml:space="preserve">GFY Costs </t>
    </r>
    <r>
      <rPr>
        <sz val="8"/>
        <rFont val="Arial"/>
        <family val="2"/>
      </rPr>
      <t>1/</t>
    </r>
  </si>
  <si>
    <t>1/ GFY Costs and Hours are summarized from Table VIII-A</t>
  </si>
  <si>
    <t>Clerks &amp; Mailhandlers Total</t>
  </si>
  <si>
    <t>DISAGGREGATION OF CLERK &amp; MAILHANDLER WAGES FOR USE IN COST STUDIES</t>
  </si>
  <si>
    <t>TABLE OF CONTENTS</t>
  </si>
  <si>
    <t>Table VIII - DISAGGREGATED CLERK &amp; MAILHANDLER WAGE RATES</t>
  </si>
  <si>
    <t>Footnote:</t>
  </si>
  <si>
    <t>a/</t>
  </si>
  <si>
    <t>window service</t>
  </si>
  <si>
    <t>mail processing</t>
  </si>
  <si>
    <t xml:space="preserve">TABLE VIII -      DISAGGREGATION OF CLERK &amp; MAILHANDLER WAGES </t>
  </si>
  <si>
    <t xml:space="preserve">                           FOR USE IN COST STUDIES……………………………..   </t>
  </si>
  <si>
    <t xml:space="preserve">TABLE VIII-A     DERIVATION OF GFY HOURS BY FUNCTION, </t>
  </si>
  <si>
    <t xml:space="preserve">      RECs mail proc</t>
  </si>
  <si>
    <t>C/S 3 RECs mail proc</t>
  </si>
  <si>
    <t xml:space="preserve">Mail Proc. &amp; Other </t>
  </si>
  <si>
    <t>Hours</t>
  </si>
  <si>
    <t>TABLE VIII-B     DERIVATION OF GFY FACTOR ADJUSTMENT FOR HOURS………….</t>
  </si>
  <si>
    <t>&lt;-fr Table I-1B-&gt;</t>
  </si>
  <si>
    <t>1/    Hours are multiplied by GFY Factor from Table VIII-B</t>
  </si>
  <si>
    <t>4/   Hours are multiplied by GFY Factor from Table VIII-B</t>
  </si>
  <si>
    <t>Total Hours (000s)</t>
  </si>
  <si>
    <t xml:space="preserve">                    GFY Factor = Total GFY Hours / Total Hours =</t>
  </si>
  <si>
    <t>Total for Clerks &amp; Mailhandlers (including Clerk Messengers) - from LR K-50</t>
  </si>
  <si>
    <t>GFY Costs 5/</t>
  </si>
  <si>
    <t xml:space="preserve">CLERKS A-J </t>
  </si>
  <si>
    <t>MAIL HANDLERS</t>
  </si>
  <si>
    <t>CLERKS &amp; MAIL HAND. A-J</t>
  </si>
  <si>
    <t>SEGMENT/SUBSEGMENT</t>
  </si>
  <si>
    <t>COMP.</t>
  </si>
  <si>
    <t>TOTAL PERS.</t>
  </si>
  <si>
    <t>WORK</t>
  </si>
  <si>
    <t>AVERAGE</t>
  </si>
  <si>
    <t>CONVERSION</t>
  </si>
  <si>
    <t>PROD. HRLY.</t>
  </si>
  <si>
    <t>EXP. ($ 000)</t>
  </si>
  <si>
    <t>YEARS</t>
  </si>
  <si>
    <t>ANN. RATE</t>
  </si>
  <si>
    <t>FACTOR</t>
  </si>
  <si>
    <t>RATE</t>
  </si>
  <si>
    <t>SUPERVISORS</t>
  </si>
  <si>
    <t>CITY DEL. CARR'S.</t>
  </si>
  <si>
    <t>256 &amp; 257</t>
  </si>
  <si>
    <t>VEHICLE DRIVERS</t>
  </si>
  <si>
    <t>RURAL CARRIERS</t>
  </si>
  <si>
    <t>BLDG. SERVICES</t>
  </si>
  <si>
    <t>OPERATING EQUIPMENT</t>
  </si>
  <si>
    <t>BLDG EQUIPMENT</t>
  </si>
  <si>
    <t>MOTOR VEH. SVC.</t>
  </si>
  <si>
    <t>CITY &amp; RURAL CARRIERS</t>
  </si>
  <si>
    <t>HEADQUARTERS</t>
  </si>
  <si>
    <t>Source:</t>
  </si>
  <si>
    <t>Conversion Factor - FFM</t>
  </si>
  <si>
    <t>a/   Obtained by Subtracting total mail processing for MODS 1&amp;2 from the RECS mail processing in Table I-1B .</t>
  </si>
  <si>
    <r>
      <t xml:space="preserve">Hours </t>
    </r>
    <r>
      <rPr>
        <sz val="8"/>
        <rFont val="Arial"/>
        <family val="2"/>
      </rPr>
      <t>3/</t>
    </r>
  </si>
  <si>
    <r>
      <t xml:space="preserve">GFY Costs </t>
    </r>
    <r>
      <rPr>
        <sz val="8"/>
        <rFont val="Arial"/>
        <family val="2"/>
      </rPr>
      <t>2/</t>
    </r>
    <r>
      <rPr>
        <sz val="10"/>
        <rFont val="Arial"/>
        <family val="2"/>
      </rPr>
      <t xml:space="preserve"> </t>
    </r>
  </si>
  <si>
    <t>FY 07 Rates</t>
  </si>
  <si>
    <t xml:space="preserve">                           FOR MODS Facilities, NONMODS Offices, AND BMCS………………………</t>
  </si>
  <si>
    <t xml:space="preserve">Total C/S 3 Hours </t>
  </si>
  <si>
    <t xml:space="preserve">  -see 'Productive Hourly Rates' spreadsheet</t>
  </si>
  <si>
    <t>PART VIII</t>
  </si>
  <si>
    <t>Productive Hourly Rates - FY 2008</t>
  </si>
  <si>
    <t>FY 2008</t>
  </si>
  <si>
    <t>Total Personnel Expense - RealTB08</t>
  </si>
  <si>
    <t>Workyears - Wkyrcalc-08</t>
  </si>
  <si>
    <t>1/   see Table I - 1A, see Part I of USPS-FY08-7</t>
  </si>
  <si>
    <t>&lt;-fr Table I-1C-&gt;</t>
  </si>
  <si>
    <t xml:space="preserve">FY 08 NON-MODS Facilities </t>
  </si>
  <si>
    <r>
      <t>GFY Hours 6</t>
    </r>
    <r>
      <rPr>
        <sz val="8"/>
        <rFont val="Arial"/>
        <family val="2"/>
      </rPr>
      <t>/</t>
    </r>
  </si>
  <si>
    <t xml:space="preserve">6/   Hours are multiplied by GFY Factor from Table VIII-B </t>
  </si>
  <si>
    <t>5/   - Total is from Table I-1A, Part I, USPS-FY08-7, see BMCs</t>
  </si>
  <si>
    <t>USPS-FY08-7</t>
  </si>
  <si>
    <t>FY 08 MODS Facilities (incl ISCs)</t>
  </si>
  <si>
    <t>2/   - Total is from Table I-1A, Part I, USPS-FY08-7, see subtotal for nonMODS</t>
  </si>
  <si>
    <t xml:space="preserve">      -  Mail Processing is from Table I - 4, Part I, USPS-FY08-7</t>
  </si>
  <si>
    <t xml:space="preserve">      -  Window Service, Claims/Inquiries, Administrative Services are from Table I-4, Part I, USPS-FY08-7 for non-MODS</t>
  </si>
  <si>
    <t xml:space="preserve">         (Is the same as in W/S PRC 3.01 of B Workpapers for nonMODS, USPS-FY08-NP14)</t>
  </si>
  <si>
    <t>3/   NonMODs Total Hours (from Table I-1A, Part I, USPS-FY08-7) is multiplied by Cost Percent</t>
  </si>
  <si>
    <t>FY 08 BMC FACILITIES</t>
  </si>
  <si>
    <t xml:space="preserve">      -  Mail Processing is from Table I - 1B, USPS-FY08-7, see BMCs</t>
  </si>
  <si>
    <t xml:space="preserve">      -  Window Service, Claims/Inquiries, Administrative Services are from Table !-1C, USPS-FY08-7, see BMCs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</si>
</sst>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%"/>
    <numFmt numFmtId="174" formatCode="0.0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_);_(* \(#,##0.000000000\);_(* &quot;-&quot;???????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* #,##0.00000000000000_);_(* \(#,##0.00000000000000\);_(* &quot;-&quot;??_);_(@_)"/>
    <numFmt numFmtId="186" formatCode="_(* #,##0.000000000000000_);_(* \(#,##0.000000000000000\);_(* &quot;-&quot;??_);_(@_)"/>
    <numFmt numFmtId="187" formatCode="_(* #,##0.0_);_(* \(#,##0.0\);_(* &quot;-&quot;?_);_(@_)"/>
    <numFmt numFmtId="188" formatCode="_(* #,##0.0000_);_(* \(#,##0.0000\);_(* &quot;-&quot;????_);_(@_)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General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2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167" fontId="2" fillId="0" borderId="0" xfId="15" applyNumberFormat="1" applyFont="1" applyBorder="1" applyAlignment="1">
      <alignment/>
    </xf>
    <xf numFmtId="0" fontId="0" fillId="0" borderId="1" xfId="0" applyFont="1" applyBorder="1" applyAlignment="1" quotePrefix="1">
      <alignment horizontal="center"/>
    </xf>
    <xf numFmtId="167" fontId="0" fillId="0" borderId="0" xfId="15" applyNumberFormat="1" applyFont="1" applyBorder="1" applyAlignment="1" quotePrefix="1">
      <alignment horizontal="center"/>
    </xf>
    <xf numFmtId="171" fontId="0" fillId="0" borderId="0" xfId="0" applyNumberFormat="1" applyFont="1" applyBorder="1" applyAlignment="1">
      <alignment/>
    </xf>
    <xf numFmtId="44" fontId="0" fillId="0" borderId="0" xfId="17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4" fontId="0" fillId="0" borderId="0" xfId="17" applyFont="1" applyAlignment="1">
      <alignment/>
    </xf>
    <xf numFmtId="167" fontId="0" fillId="0" borderId="0" xfId="15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0" xfId="15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0" fontId="0" fillId="0" borderId="0" xfId="21" applyNumberFormat="1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165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7" fontId="8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44" fontId="2" fillId="0" borderId="0" xfId="17" applyFont="1" applyAlignment="1">
      <alignment/>
    </xf>
    <xf numFmtId="190" fontId="2" fillId="0" borderId="0" xfId="17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167" fontId="2" fillId="0" borderId="3" xfId="15" applyNumberFormat="1" applyFont="1" applyBorder="1" applyAlignment="1" quotePrefix="1">
      <alignment horizontal="center"/>
    </xf>
    <xf numFmtId="167" fontId="2" fillId="0" borderId="3" xfId="15" applyNumberFormat="1" applyFont="1" applyBorder="1" applyAlignment="1">
      <alignment horizontal="center"/>
    </xf>
    <xf numFmtId="44" fontId="2" fillId="0" borderId="3" xfId="17" applyFont="1" applyBorder="1" applyAlignment="1">
      <alignment horizontal="center"/>
    </xf>
    <xf numFmtId="190" fontId="2" fillId="0" borderId="3" xfId="17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167" fontId="2" fillId="0" borderId="5" xfId="15" applyNumberFormat="1" applyFont="1" applyBorder="1" applyAlignment="1">
      <alignment horizontal="center"/>
    </xf>
    <xf numFmtId="44" fontId="2" fillId="0" borderId="5" xfId="17" applyFont="1" applyBorder="1" applyAlignment="1">
      <alignment horizontal="center"/>
    </xf>
    <xf numFmtId="190" fontId="2" fillId="0" borderId="5" xfId="17" applyNumberFormat="1" applyFont="1" applyBorder="1" applyAlignment="1">
      <alignment horizontal="center"/>
    </xf>
    <xf numFmtId="191" fontId="2" fillId="0" borderId="6" xfId="0" applyNumberFormat="1" applyFont="1" applyBorder="1" applyAlignment="1" applyProtection="1" quotePrefix="1">
      <alignment horizontal="left"/>
      <protection/>
    </xf>
    <xf numFmtId="0" fontId="2" fillId="0" borderId="7" xfId="0" applyFont="1" applyBorder="1" applyAlignment="1">
      <alignment horizontal="right"/>
    </xf>
    <xf numFmtId="167" fontId="2" fillId="0" borderId="7" xfId="15" applyNumberFormat="1" applyFont="1" applyBorder="1" applyAlignment="1" applyProtection="1">
      <alignment/>
      <protection/>
    </xf>
    <xf numFmtId="44" fontId="2" fillId="0" borderId="7" xfId="17" applyFont="1" applyBorder="1" applyAlignment="1">
      <alignment/>
    </xf>
    <xf numFmtId="167" fontId="2" fillId="0" borderId="7" xfId="15" applyNumberFormat="1" applyFont="1" applyBorder="1" applyAlignment="1">
      <alignment/>
    </xf>
    <xf numFmtId="190" fontId="2" fillId="0" borderId="7" xfId="17" applyNumberFormat="1" applyFont="1" applyBorder="1" applyAlignment="1">
      <alignment/>
    </xf>
    <xf numFmtId="191" fontId="2" fillId="0" borderId="8" xfId="0" applyNumberFormat="1" applyFont="1" applyBorder="1" applyAlignment="1" applyProtection="1">
      <alignment horizontal="left"/>
      <protection/>
    </xf>
    <xf numFmtId="0" fontId="2" fillId="0" borderId="2" xfId="0" applyFont="1" applyBorder="1" applyAlignment="1">
      <alignment horizontal="right"/>
    </xf>
    <xf numFmtId="167" fontId="2" fillId="0" borderId="2" xfId="15" applyNumberFormat="1" applyFont="1" applyBorder="1" applyAlignment="1" applyProtection="1">
      <alignment/>
      <protection/>
    </xf>
    <xf numFmtId="44" fontId="2" fillId="0" borderId="8" xfId="17" applyFont="1" applyBorder="1" applyAlignment="1">
      <alignment/>
    </xf>
    <xf numFmtId="167" fontId="2" fillId="0" borderId="8" xfId="15" applyNumberFormat="1" applyFont="1" applyBorder="1" applyAlignment="1">
      <alignment horizontal="left"/>
    </xf>
    <xf numFmtId="190" fontId="2" fillId="0" borderId="8" xfId="17" applyNumberFormat="1" applyFont="1" applyBorder="1" applyAlignment="1">
      <alignment/>
    </xf>
    <xf numFmtId="167" fontId="2" fillId="0" borderId="8" xfId="15" applyNumberFormat="1" applyFont="1" applyBorder="1" applyAlignment="1">
      <alignment/>
    </xf>
    <xf numFmtId="191" fontId="2" fillId="0" borderId="9" xfId="0" applyNumberFormat="1" applyFont="1" applyBorder="1" applyAlignment="1" applyProtection="1" quotePrefix="1">
      <alignment horizontal="left"/>
      <protection/>
    </xf>
    <xf numFmtId="191" fontId="2" fillId="0" borderId="10" xfId="0" applyNumberFormat="1" applyFont="1" applyBorder="1" applyAlignment="1" applyProtection="1" quotePrefix="1">
      <alignment horizontal="left"/>
      <protection/>
    </xf>
    <xf numFmtId="0" fontId="2" fillId="0" borderId="8" xfId="0" applyFont="1" applyBorder="1" applyAlignment="1">
      <alignment horizontal="right"/>
    </xf>
    <xf numFmtId="167" fontId="2" fillId="0" borderId="8" xfId="15" applyNumberFormat="1" applyFont="1" applyBorder="1" applyAlignment="1" applyProtection="1">
      <alignment/>
      <protection/>
    </xf>
    <xf numFmtId="191" fontId="2" fillId="0" borderId="11" xfId="0" applyNumberFormat="1" applyFont="1" applyBorder="1" applyAlignment="1" applyProtection="1" quotePrefix="1">
      <alignment horizontal="left"/>
      <protection/>
    </xf>
    <xf numFmtId="191" fontId="2" fillId="0" borderId="12" xfId="0" applyNumberFormat="1" applyFont="1" applyBorder="1" applyAlignment="1" applyProtection="1" quotePrefix="1">
      <alignment horizontal="left"/>
      <protection/>
    </xf>
    <xf numFmtId="191" fontId="2" fillId="0" borderId="0" xfId="0" applyNumberFormat="1" applyFont="1" applyFill="1" applyBorder="1" applyAlignment="1" applyProtection="1">
      <alignment horizontal="left"/>
      <protection/>
    </xf>
    <xf numFmtId="167" fontId="9" fillId="0" borderId="7" xfId="15" applyNumberFormat="1" applyFont="1" applyBorder="1" applyAlignment="1" applyProtection="1">
      <alignment/>
      <protection/>
    </xf>
    <xf numFmtId="167" fontId="9" fillId="0" borderId="7" xfId="15" applyNumberFormat="1" applyFont="1" applyBorder="1" applyAlignment="1">
      <alignment/>
    </xf>
    <xf numFmtId="0" fontId="6" fillId="0" borderId="1" xfId="0" applyFont="1" applyBorder="1" applyAlignment="1" quotePrefix="1">
      <alignment horizontal="left"/>
    </xf>
    <xf numFmtId="167" fontId="0" fillId="0" borderId="0" xfId="15" applyNumberFormat="1" applyFont="1" applyBorder="1" applyAlignment="1" applyProtection="1">
      <alignment/>
      <protection/>
    </xf>
    <xf numFmtId="167" fontId="0" fillId="0" borderId="0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3"/>
  <sheetViews>
    <sheetView workbookViewId="0" topLeftCell="A1">
      <selection activeCell="A7" sqref="A7:H7"/>
    </sheetView>
  </sheetViews>
  <sheetFormatPr defaultColWidth="9.140625" defaultRowHeight="12.75"/>
  <cols>
    <col min="7" max="7" width="10.140625" style="0" customWidth="1"/>
  </cols>
  <sheetData>
    <row r="5" ht="12.75">
      <c r="F5" s="52"/>
    </row>
    <row r="6" spans="1:9" ht="12.75">
      <c r="A6" s="97" t="s">
        <v>97</v>
      </c>
      <c r="B6" s="98"/>
      <c r="C6" s="98"/>
      <c r="D6" s="98"/>
      <c r="E6" s="98"/>
      <c r="F6" s="98"/>
      <c r="G6" s="98"/>
      <c r="H6" s="98"/>
      <c r="I6" s="50"/>
    </row>
    <row r="7" spans="1:9" ht="15" customHeight="1">
      <c r="A7" s="97" t="s">
        <v>86</v>
      </c>
      <c r="B7" s="97"/>
      <c r="C7" s="97"/>
      <c r="D7" s="97"/>
      <c r="E7" s="97"/>
      <c r="F7" s="97"/>
      <c r="G7" s="97"/>
      <c r="H7" s="97"/>
      <c r="I7" s="51"/>
    </row>
    <row r="10" ht="12.75">
      <c r="A10" s="13" t="s">
        <v>29</v>
      </c>
    </row>
    <row r="11" ht="12.75">
      <c r="A11" s="13"/>
    </row>
    <row r="12" ht="12.75">
      <c r="A12" s="13"/>
    </row>
    <row r="15" ht="12.75">
      <c r="A15" t="s">
        <v>30</v>
      </c>
    </row>
    <row r="17" ht="12.75">
      <c r="A17" s="1" t="s">
        <v>36</v>
      </c>
    </row>
    <row r="18" spans="1:8" ht="12.75">
      <c r="A18" s="1" t="s">
        <v>37</v>
      </c>
      <c r="H18" s="14" t="s">
        <v>0</v>
      </c>
    </row>
    <row r="20" ht="12.75">
      <c r="A20" s="1" t="s">
        <v>38</v>
      </c>
    </row>
    <row r="21" spans="1:8" ht="12.75">
      <c r="A21" s="1" t="s">
        <v>83</v>
      </c>
      <c r="H21" s="14" t="s">
        <v>0</v>
      </c>
    </row>
    <row r="23" spans="1:8" ht="12.75">
      <c r="A23" s="1" t="s">
        <v>43</v>
      </c>
      <c r="H23" s="14" t="s">
        <v>0</v>
      </c>
    </row>
  </sheetData>
  <mergeCells count="2">
    <mergeCell ref="A6:H6"/>
    <mergeCell ref="A7:H7"/>
  </mergeCells>
  <printOptions horizontalCentered="1"/>
  <pageMargins left="1" right="0.7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1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140625" style="0" customWidth="1"/>
    <col min="2" max="3" width="12.421875" style="0" bestFit="1" customWidth="1"/>
    <col min="4" max="4" width="12.8515625" style="0" customWidth="1"/>
    <col min="5" max="5" width="13.421875" style="0" bestFit="1" customWidth="1"/>
  </cols>
  <sheetData>
    <row r="3" spans="1:6" ht="12.75">
      <c r="A3" s="7"/>
      <c r="B3" s="12"/>
      <c r="C3" s="12"/>
      <c r="D3" s="12"/>
      <c r="E3" s="4" t="s">
        <v>0</v>
      </c>
      <c r="F3" s="2"/>
    </row>
    <row r="4" spans="1:6" ht="12.75">
      <c r="A4" s="7"/>
      <c r="B4" s="12"/>
      <c r="C4" s="12"/>
      <c r="D4" s="12"/>
      <c r="E4" s="4"/>
      <c r="F4" s="2"/>
    </row>
    <row r="5" spans="1:6" ht="12.75">
      <c r="A5" s="7"/>
      <c r="B5" s="12"/>
      <c r="C5" s="12"/>
      <c r="D5" s="12"/>
      <c r="E5" s="2"/>
      <c r="F5" s="2"/>
    </row>
    <row r="6" spans="1:6" ht="12.75">
      <c r="A6" s="10" t="s">
        <v>31</v>
      </c>
      <c r="B6" s="12"/>
      <c r="C6" s="12"/>
      <c r="D6" s="12"/>
      <c r="E6" s="2"/>
      <c r="F6" s="2"/>
    </row>
    <row r="7" spans="1:6" ht="12.75">
      <c r="A7" s="10"/>
      <c r="B7" s="40"/>
      <c r="C7" s="12"/>
      <c r="D7" s="35"/>
      <c r="E7" s="3"/>
      <c r="F7" s="2"/>
    </row>
    <row r="8" spans="1:6" ht="12.75">
      <c r="A8" s="7"/>
      <c r="B8" s="48" t="s">
        <v>26</v>
      </c>
      <c r="C8" s="48" t="s">
        <v>25</v>
      </c>
      <c r="D8" s="30" t="s">
        <v>82</v>
      </c>
      <c r="F8" s="2"/>
    </row>
    <row r="9" spans="1:6" ht="12.75">
      <c r="A9" s="7"/>
      <c r="B9" s="12"/>
      <c r="C9" s="12"/>
      <c r="D9" s="47"/>
      <c r="F9" s="2"/>
    </row>
    <row r="10" spans="1:6" ht="12.75">
      <c r="A10" s="10" t="s">
        <v>40</v>
      </c>
      <c r="B10" s="40">
        <f>'FY 08 table viii-a '!B6</f>
        <v>166201</v>
      </c>
      <c r="C10" s="40">
        <f>'FY 08 table viii-a '!E6</f>
        <v>8133.488188583174</v>
      </c>
      <c r="D10" s="49">
        <f>B10/C10</f>
        <v>20.43416012250356</v>
      </c>
      <c r="E10" s="15"/>
      <c r="F10" s="8"/>
    </row>
    <row r="11" spans="1:6" ht="12.75">
      <c r="A11" s="10" t="s">
        <v>22</v>
      </c>
      <c r="B11" s="40">
        <f>'FY 08 table viii-a '!B8+'FY 08 table viii-a '!B22</f>
        <v>2611113.8248560084</v>
      </c>
      <c r="C11" s="40">
        <f>'FY 08 table viii-a '!E8+'FY 08 table viii-a '!E22</f>
        <v>67947.79725426668</v>
      </c>
      <c r="D11" s="49">
        <f>B11/C11</f>
        <v>38.42823359063413</v>
      </c>
      <c r="E11" s="15"/>
      <c r="F11" s="2"/>
    </row>
    <row r="12" spans="1:6" ht="12.75">
      <c r="A12" s="10" t="s">
        <v>41</v>
      </c>
      <c r="B12" s="40">
        <f>'FY 08 table viii-a '!B9+'FY 08 table viii-a '!B10+'FY 08 table viii-a '!B11+'FY 08 table viii-a '!B23+'FY 08 table viii-a '!B24+'FY 08 table viii-a '!B25+'FY 08 table viii-a '!B38+'FY 08 table viii-a '!B39+'FY 08 table viii-a '!B40</f>
        <v>15232901.129213465</v>
      </c>
      <c r="C12" s="40">
        <f>'FY 08 table viii-a '!E9+'FY 08 table viii-a '!E10+'FY 08 table viii-a '!E11+'FY 08 table viii-a '!E23+'FY 08 table viii-a '!E24+'FY 08 table viii-a '!E25+'FY 08 table viii-a '!E38+'FY 08 table viii-a '!E39+'FY 08 table viii-a '!E40</f>
        <v>409002.8290746014</v>
      </c>
      <c r="D12" s="49">
        <f>B12/C12</f>
        <v>37.243999420930685</v>
      </c>
      <c r="E12" s="15"/>
      <c r="F12" s="2"/>
    </row>
    <row r="13" spans="1:6" ht="12.75">
      <c r="A13" s="10"/>
      <c r="B13" s="40"/>
      <c r="C13" s="40"/>
      <c r="D13" s="49"/>
      <c r="F13" s="2"/>
    </row>
    <row r="14" spans="1:6" ht="12.75">
      <c r="A14" s="12" t="s">
        <v>28</v>
      </c>
      <c r="B14" s="39">
        <f>SUM(B10:B13)</f>
        <v>18010215.954069473</v>
      </c>
      <c r="C14" s="39">
        <f>SUM(C10:C13)</f>
        <v>485084.11451745126</v>
      </c>
      <c r="D14" s="49">
        <f>B14/C14</f>
        <v>37.12802669694833</v>
      </c>
      <c r="F14" s="2"/>
    </row>
    <row r="15" spans="1:6" ht="12.75">
      <c r="A15" s="12"/>
      <c r="B15" s="12"/>
      <c r="C15" s="12"/>
      <c r="D15" s="12"/>
      <c r="E15" s="2"/>
      <c r="F15" s="2"/>
    </row>
    <row r="16" spans="1:6" ht="12.75">
      <c r="A16" s="6" t="s">
        <v>27</v>
      </c>
      <c r="B16" s="12"/>
      <c r="C16" s="12"/>
      <c r="D16" s="12"/>
      <c r="E16" s="2"/>
      <c r="F16" s="2"/>
    </row>
    <row r="17" ht="12.75">
      <c r="F17" s="2"/>
    </row>
  </sheetData>
  <printOptions horizontalCentered="1"/>
  <pageMargins left="1" right="0.75" top="1.25" bottom="1" header="0.66" footer="0.5"/>
  <pageSetup firstPageNumber="2" useFirstPageNumber="1" horizontalDpi="600" verticalDpi="600" orientation="portrait" r:id="rId1"/>
  <headerFooter alignWithMargins="0">
    <oddHeader>&amp;C
&amp;"Arial,Bold Italic"&amp;12PART VIII
DISAGGREGATION OF CLERK &amp; MAILHANDLER WAGES FOR USE IN COST STUDIES&amp;R&amp;12USPS-FY08-7 Part VIII</oddHeader>
    <oddFooter>&amp;C
VIII-2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75" workbookViewId="0" topLeftCell="A1">
      <selection activeCell="B1" sqref="B1:E16384"/>
    </sheetView>
  </sheetViews>
  <sheetFormatPr defaultColWidth="9.140625" defaultRowHeight="12.75"/>
  <cols>
    <col min="1" max="1" width="28.28125" style="0" customWidth="1"/>
    <col min="2" max="2" width="15.00390625" style="16" bestFit="1" customWidth="1"/>
    <col min="3" max="3" width="12.421875" style="16" bestFit="1" customWidth="1"/>
    <col min="4" max="4" width="12.28125" style="16" bestFit="1" customWidth="1"/>
    <col min="5" max="5" width="14.7109375" style="16" customWidth="1"/>
    <col min="7" max="7" width="9.7109375" style="0" bestFit="1" customWidth="1"/>
  </cols>
  <sheetData>
    <row r="1" spans="1:7" ht="12.75">
      <c r="A1" s="11"/>
      <c r="B1" s="6"/>
      <c r="C1" s="6"/>
      <c r="D1" s="6"/>
      <c r="E1" s="12"/>
      <c r="F1" s="12"/>
      <c r="G1" s="16"/>
    </row>
    <row r="2" spans="1:7" ht="12.75">
      <c r="A2" s="10" t="s">
        <v>24</v>
      </c>
      <c r="B2" s="9"/>
      <c r="C2" s="9"/>
      <c r="D2" s="9"/>
      <c r="E2" s="9"/>
      <c r="F2" s="12"/>
      <c r="G2" s="16"/>
    </row>
    <row r="3" spans="1:7" ht="12.75">
      <c r="A3" s="10"/>
      <c r="B3" s="9"/>
      <c r="C3" s="9"/>
      <c r="D3" s="9"/>
      <c r="E3" s="9"/>
      <c r="F3" s="12"/>
      <c r="G3" s="16"/>
    </row>
    <row r="4" spans="1:7" ht="12.75">
      <c r="A4" s="10" t="s">
        <v>98</v>
      </c>
      <c r="B4" s="12"/>
      <c r="C4" s="12"/>
      <c r="D4" s="12"/>
      <c r="E4" s="12"/>
      <c r="F4" s="12"/>
      <c r="G4" s="16"/>
    </row>
    <row r="5" spans="1:7" ht="12.75">
      <c r="A5" s="12"/>
      <c r="B5" s="30" t="s">
        <v>13</v>
      </c>
      <c r="C5" s="93" t="s">
        <v>97</v>
      </c>
      <c r="D5" s="30" t="s">
        <v>42</v>
      </c>
      <c r="E5" s="30" t="s">
        <v>25</v>
      </c>
      <c r="F5" s="12"/>
      <c r="G5" s="16"/>
    </row>
    <row r="6" spans="1:7" ht="12.75">
      <c r="A6" s="10" t="s">
        <v>39</v>
      </c>
      <c r="B6" s="31">
        <v>166201</v>
      </c>
      <c r="C6" s="7" t="s">
        <v>44</v>
      </c>
      <c r="D6" s="31">
        <v>8133</v>
      </c>
      <c r="E6" s="31">
        <f>D6*'fy08 table viii-b'!$F$21</f>
        <v>8133.488188583174</v>
      </c>
      <c r="F6" s="32"/>
      <c r="G6" s="33"/>
    </row>
    <row r="7" spans="1:7" ht="12.75">
      <c r="A7" s="10" t="s">
        <v>12</v>
      </c>
      <c r="B7" s="31"/>
      <c r="C7" s="12"/>
      <c r="D7" s="34"/>
      <c r="E7" s="35"/>
      <c r="F7" s="12"/>
      <c r="G7" s="16"/>
    </row>
    <row r="8" spans="1:7" ht="12.75">
      <c r="A8" s="10" t="s">
        <v>17</v>
      </c>
      <c r="B8" s="31">
        <v>803247</v>
      </c>
      <c r="C8" s="7" t="s">
        <v>92</v>
      </c>
      <c r="D8" s="31">
        <v>19827</v>
      </c>
      <c r="E8" s="31">
        <f>D8*'fy08 table viii-b'!$F$21</f>
        <v>19828.190128493618</v>
      </c>
      <c r="F8" s="36"/>
      <c r="G8" s="37"/>
    </row>
    <row r="9" spans="1:7" ht="12.75">
      <c r="A9" s="10" t="s">
        <v>15</v>
      </c>
      <c r="B9" s="38">
        <f>10840640+230466-B6</f>
        <v>10904905</v>
      </c>
      <c r="C9" s="5" t="s">
        <v>33</v>
      </c>
      <c r="D9" s="31">
        <f>294660+6611-D6</f>
        <v>293138</v>
      </c>
      <c r="E9" s="31">
        <f>D9*'fy08 table viii-b'!$F$21</f>
        <v>293155.59579797054</v>
      </c>
      <c r="F9" s="36"/>
      <c r="G9" s="37"/>
    </row>
    <row r="10" spans="1:7" ht="12.75">
      <c r="A10" s="10" t="s">
        <v>18</v>
      </c>
      <c r="B10" s="31">
        <v>11357</v>
      </c>
      <c r="C10" s="7" t="s">
        <v>92</v>
      </c>
      <c r="D10" s="31">
        <v>301</v>
      </c>
      <c r="E10" s="31">
        <f>D10*'fy08 table viii-b'!$F$21</f>
        <v>301.0180677196035</v>
      </c>
      <c r="F10" s="36"/>
      <c r="G10" s="37"/>
    </row>
    <row r="11" spans="1:7" ht="12.75">
      <c r="A11" s="10" t="s">
        <v>16</v>
      </c>
      <c r="B11" s="31">
        <f>406085+8700</f>
        <v>414785</v>
      </c>
      <c r="C11" s="7" t="s">
        <v>92</v>
      </c>
      <c r="D11" s="31">
        <f>11168+237</f>
        <v>11405</v>
      </c>
      <c r="E11" s="31">
        <f>D11*'fy08 table viii-b'!$F$21</f>
        <v>11405.684592498597</v>
      </c>
      <c r="F11" s="36"/>
      <c r="G11" s="37"/>
    </row>
    <row r="12" spans="1:7" ht="12.75">
      <c r="A12" s="12" t="s">
        <v>19</v>
      </c>
      <c r="B12" s="39">
        <f>SUM(B8:B11)</f>
        <v>12134294</v>
      </c>
      <c r="C12" s="5" t="s">
        <v>0</v>
      </c>
      <c r="D12" s="39">
        <f>SUM(D8:D11)</f>
        <v>324671</v>
      </c>
      <c r="E12" s="31">
        <f>D12*'fy08 table viii-b'!$F$21</f>
        <v>324690.48858668236</v>
      </c>
      <c r="F12" s="36"/>
      <c r="G12" s="37"/>
    </row>
    <row r="13" spans="1:7" ht="12.75">
      <c r="A13" s="12" t="s">
        <v>11</v>
      </c>
      <c r="B13" s="35">
        <f>B12+B6</f>
        <v>12300495</v>
      </c>
      <c r="C13" s="7"/>
      <c r="D13" s="35">
        <f>D12+D6</f>
        <v>332804</v>
      </c>
      <c r="E13" s="40"/>
      <c r="F13" s="12"/>
      <c r="G13" s="37"/>
    </row>
    <row r="14" spans="1:7" ht="12.75">
      <c r="A14" s="7" t="s">
        <v>79</v>
      </c>
      <c r="B14" s="12"/>
      <c r="C14" s="12"/>
      <c r="D14" s="12"/>
      <c r="E14" s="12"/>
      <c r="F14" s="12"/>
      <c r="G14" s="16"/>
    </row>
    <row r="15" spans="1:7" ht="12.75">
      <c r="A15" s="7" t="s">
        <v>45</v>
      </c>
      <c r="B15" s="12"/>
      <c r="C15" s="12"/>
      <c r="D15" s="12"/>
      <c r="E15" s="12"/>
      <c r="F15" s="12"/>
      <c r="G15" s="16"/>
    </row>
    <row r="16" spans="1:7" ht="12.75">
      <c r="A16" s="11" t="s">
        <v>0</v>
      </c>
      <c r="B16" s="12"/>
      <c r="C16" s="12"/>
      <c r="D16" s="12"/>
      <c r="E16" s="12"/>
      <c r="F16" s="12"/>
      <c r="G16" s="16"/>
    </row>
    <row r="17" spans="1:7" ht="12.75">
      <c r="A17" s="16"/>
      <c r="B17" s="12"/>
      <c r="C17" s="12"/>
      <c r="D17" s="12"/>
      <c r="E17" s="12"/>
      <c r="F17" s="12"/>
      <c r="G17" s="16"/>
    </row>
    <row r="18" spans="1:7" ht="12.75">
      <c r="A18" s="6" t="s">
        <v>0</v>
      </c>
      <c r="B18" s="12"/>
      <c r="C18" s="12"/>
      <c r="D18" s="12"/>
      <c r="E18" s="12"/>
      <c r="F18" s="12"/>
      <c r="G18" s="16"/>
    </row>
    <row r="19" spans="1:7" ht="12.75">
      <c r="A19" s="10" t="s">
        <v>93</v>
      </c>
      <c r="B19" s="12"/>
      <c r="C19" s="12"/>
      <c r="D19" s="41"/>
      <c r="E19" s="12"/>
      <c r="F19" s="12"/>
      <c r="G19" s="16"/>
    </row>
    <row r="20" spans="1:7" ht="12.75">
      <c r="A20" s="10"/>
      <c r="B20" s="30" t="s">
        <v>81</v>
      </c>
      <c r="C20" s="42" t="s">
        <v>20</v>
      </c>
      <c r="D20" s="30" t="s">
        <v>80</v>
      </c>
      <c r="E20" s="30" t="s">
        <v>21</v>
      </c>
      <c r="F20" s="12"/>
      <c r="G20" s="16"/>
    </row>
    <row r="21" spans="1:7" ht="12.75">
      <c r="A21" s="12" t="s">
        <v>0</v>
      </c>
      <c r="B21" s="38" t="s">
        <v>0</v>
      </c>
      <c r="C21" s="12"/>
      <c r="D21" s="12"/>
      <c r="E21" s="12"/>
      <c r="F21" s="12"/>
      <c r="G21" s="16"/>
    </row>
    <row r="22" spans="1:7" ht="12.75">
      <c r="A22" s="10" t="s">
        <v>34</v>
      </c>
      <c r="B22" s="31">
        <v>1807866.8248560084</v>
      </c>
      <c r="C22" s="43">
        <f>B22/$B$26</f>
        <v>0.36812938111955995</v>
      </c>
      <c r="D22" s="35">
        <f>$D$26*C22</f>
        <v>48116.718888613206</v>
      </c>
      <c r="E22" s="31">
        <f>D22*'fy08 table viii-b'!$F$21</f>
        <v>48119.60712577307</v>
      </c>
      <c r="F22" s="12"/>
      <c r="G22" s="37"/>
    </row>
    <row r="23" spans="1:7" ht="12.75">
      <c r="A23" s="10" t="s">
        <v>35</v>
      </c>
      <c r="B23" s="31">
        <v>2813545</v>
      </c>
      <c r="C23" s="43">
        <f>B23/$B$26</f>
        <v>0.5729119896231996</v>
      </c>
      <c r="D23" s="35">
        <f>$D$26*C23</f>
        <v>74883.03451568993</v>
      </c>
      <c r="E23" s="31">
        <f>D23*'fy08 table viii-b'!$F$21</f>
        <v>74887.52941825036</v>
      </c>
      <c r="F23" s="36"/>
      <c r="G23" s="37"/>
    </row>
    <row r="24" spans="1:7" ht="12.75">
      <c r="A24" s="12" t="s">
        <v>3</v>
      </c>
      <c r="B24" s="31">
        <v>4854.307031069083</v>
      </c>
      <c r="C24" s="43">
        <f>B24/$B$26</f>
        <v>0.0009884649790252778</v>
      </c>
      <c r="D24" s="35">
        <f>$D$26*C24</f>
        <v>129.19830354847795</v>
      </c>
      <c r="E24" s="31">
        <f>D24*'fy08 table viii-b'!$F$21</f>
        <v>129.20605876017817</v>
      </c>
      <c r="F24" s="12"/>
      <c r="G24" s="37"/>
    </row>
    <row r="25" spans="1:7" ht="12.75">
      <c r="A25" s="12" t="s">
        <v>4</v>
      </c>
      <c r="B25" s="31">
        <v>284688.8221823958</v>
      </c>
      <c r="C25" s="43">
        <f>B25/$B$26</f>
        <v>0.057970154925548245</v>
      </c>
      <c r="D25" s="35">
        <f>$D$26*C25</f>
        <v>7577.047069698709</v>
      </c>
      <c r="E25" s="31">
        <f>D25*'fy08 table viii-b'!$F$21</f>
        <v>7577.501886847805</v>
      </c>
      <c r="F25" s="12"/>
      <c r="G25" s="37"/>
    </row>
    <row r="26" spans="1:7" ht="12.75">
      <c r="A26" s="12" t="s">
        <v>11</v>
      </c>
      <c r="B26" s="31">
        <v>4910955</v>
      </c>
      <c r="C26" s="44">
        <f>SUM(C22:C25)</f>
        <v>0.999999990647333</v>
      </c>
      <c r="D26" s="31">
        <v>130706</v>
      </c>
      <c r="E26" s="31">
        <f>D26*'fy08 table viii-b'!$F$21</f>
        <v>130713.84571215448</v>
      </c>
      <c r="F26" s="36"/>
      <c r="G26" s="37"/>
    </row>
    <row r="27" spans="1:7" ht="12.75">
      <c r="A27" s="12"/>
      <c r="B27" s="35"/>
      <c r="C27" s="45"/>
      <c r="D27" s="40"/>
      <c r="E27" s="35"/>
      <c r="F27" s="12"/>
      <c r="G27" s="16"/>
    </row>
    <row r="28" spans="1:7" ht="12.75">
      <c r="A28" s="7" t="s">
        <v>99</v>
      </c>
      <c r="B28" s="35"/>
      <c r="C28" s="45"/>
      <c r="D28" s="40"/>
      <c r="E28" s="35"/>
      <c r="F28" s="12"/>
      <c r="G28" s="16"/>
    </row>
    <row r="29" spans="1:7" ht="12.75">
      <c r="A29" s="7" t="s">
        <v>100</v>
      </c>
      <c r="B29" s="35"/>
      <c r="C29" s="45"/>
      <c r="D29" s="40"/>
      <c r="E29" s="35"/>
      <c r="F29" s="12"/>
      <c r="G29" s="16"/>
    </row>
    <row r="30" spans="1:7" ht="12.75">
      <c r="A30" s="7" t="s">
        <v>101</v>
      </c>
      <c r="B30" s="35"/>
      <c r="C30" s="45"/>
      <c r="D30" s="40"/>
      <c r="E30" s="35"/>
      <c r="F30" s="12"/>
      <c r="G30" s="16"/>
    </row>
    <row r="31" spans="1:7" ht="12.75">
      <c r="A31" s="7" t="s">
        <v>102</v>
      </c>
      <c r="B31" s="35"/>
      <c r="C31" s="45"/>
      <c r="D31" s="40"/>
      <c r="E31" s="35"/>
      <c r="F31" s="12"/>
      <c r="G31" s="16"/>
    </row>
    <row r="32" spans="1:7" ht="12.75">
      <c r="A32" s="7" t="s">
        <v>103</v>
      </c>
      <c r="B32" s="35"/>
      <c r="C32" s="45"/>
      <c r="D32" s="40"/>
      <c r="E32" s="35"/>
      <c r="F32" s="12"/>
      <c r="G32" s="16"/>
    </row>
    <row r="33" spans="1:7" ht="12.75">
      <c r="A33" s="7" t="s">
        <v>46</v>
      </c>
      <c r="B33" s="12"/>
      <c r="C33" s="12"/>
      <c r="D33" s="12"/>
      <c r="E33" s="12"/>
      <c r="F33" s="12"/>
      <c r="G33" s="16"/>
    </row>
    <row r="34" spans="1:7" ht="12.75">
      <c r="A34" s="46" t="s">
        <v>0</v>
      </c>
      <c r="B34" s="12"/>
      <c r="C34" s="12"/>
      <c r="D34" s="12"/>
      <c r="E34" s="12"/>
      <c r="F34" s="12"/>
      <c r="G34" s="16"/>
    </row>
    <row r="35" spans="1:7" ht="12.75">
      <c r="A35" s="10" t="s">
        <v>104</v>
      </c>
      <c r="B35" s="47" t="s">
        <v>0</v>
      </c>
      <c r="C35" s="12"/>
      <c r="D35" s="47" t="s">
        <v>0</v>
      </c>
      <c r="E35" s="47" t="s">
        <v>0</v>
      </c>
      <c r="F35" s="12"/>
      <c r="G35" s="16"/>
    </row>
    <row r="36" spans="1:7" ht="12.75">
      <c r="A36" s="10"/>
      <c r="B36" s="30" t="s">
        <v>50</v>
      </c>
      <c r="C36" s="93" t="s">
        <v>97</v>
      </c>
      <c r="D36" s="30" t="s">
        <v>42</v>
      </c>
      <c r="E36" s="30" t="s">
        <v>94</v>
      </c>
      <c r="F36" s="12"/>
      <c r="G36" s="16"/>
    </row>
    <row r="37" spans="1:7" ht="12.75">
      <c r="A37" s="12" t="s">
        <v>1</v>
      </c>
      <c r="B37" s="31">
        <v>0</v>
      </c>
      <c r="D37" s="35">
        <f>$D$41*C37</f>
        <v>0</v>
      </c>
      <c r="E37" s="31">
        <f>D37*'fy08 table viii-b'!$F$21</f>
        <v>0</v>
      </c>
      <c r="F37" s="12"/>
      <c r="G37" s="16"/>
    </row>
    <row r="38" spans="1:7" ht="12.75">
      <c r="A38" s="12" t="s">
        <v>2</v>
      </c>
      <c r="B38" s="31">
        <v>781822</v>
      </c>
      <c r="C38" s="7" t="s">
        <v>44</v>
      </c>
      <c r="D38" s="35">
        <v>21058</v>
      </c>
      <c r="E38" s="31">
        <f>D38*'fy08 table viii-b'!$F$21</f>
        <v>21059.26402006449</v>
      </c>
      <c r="F38" s="36"/>
      <c r="G38" s="37"/>
    </row>
    <row r="39" spans="1:7" ht="12.75">
      <c r="A39" s="12" t="s">
        <v>3</v>
      </c>
      <c r="B39" s="31">
        <v>2175</v>
      </c>
      <c r="C39" s="7" t="s">
        <v>92</v>
      </c>
      <c r="D39" s="35">
        <v>57</v>
      </c>
      <c r="E39" s="31">
        <f>D39*'fy08 table viii-b'!$F$21</f>
        <v>57.00342146185183</v>
      </c>
      <c r="F39" s="36"/>
      <c r="G39" s="37"/>
    </row>
    <row r="40" spans="1:7" ht="12.75">
      <c r="A40" s="12" t="s">
        <v>4</v>
      </c>
      <c r="B40" s="31">
        <v>14769</v>
      </c>
      <c r="C40" s="7" t="s">
        <v>92</v>
      </c>
      <c r="D40" s="35">
        <v>430</v>
      </c>
      <c r="E40" s="31">
        <f>D40*'fy08 table viii-b'!$F$21</f>
        <v>430.025811028005</v>
      </c>
      <c r="F40" s="36"/>
      <c r="G40" s="37"/>
    </row>
    <row r="41" spans="1:7" ht="12.75">
      <c r="A41" s="12" t="s">
        <v>11</v>
      </c>
      <c r="B41" s="31">
        <f>SUM(B37:B40)</f>
        <v>798766</v>
      </c>
      <c r="D41" s="39">
        <f>SUM(D38:D40)</f>
        <v>21545</v>
      </c>
      <c r="E41" s="31">
        <f>D41*'fy08 table viii-b'!$F$21</f>
        <v>21546.293252554344</v>
      </c>
      <c r="F41" s="36"/>
      <c r="G41" s="37"/>
    </row>
    <row r="42" spans="1:7" ht="12.75">
      <c r="A42" s="12"/>
      <c r="B42" s="12"/>
      <c r="C42" s="12"/>
      <c r="D42" s="12"/>
      <c r="E42" s="12"/>
      <c r="F42" s="12"/>
      <c r="G42" s="16"/>
    </row>
    <row r="43" spans="1:7" ht="12.75">
      <c r="A43" s="7" t="s">
        <v>96</v>
      </c>
      <c r="B43" s="35"/>
      <c r="C43" s="45"/>
      <c r="D43" s="40"/>
      <c r="E43" s="35"/>
      <c r="F43" s="12"/>
      <c r="G43" s="16"/>
    </row>
    <row r="44" spans="1:7" ht="12.75">
      <c r="A44" s="7" t="s">
        <v>105</v>
      </c>
      <c r="B44" s="35"/>
      <c r="C44" s="45"/>
      <c r="D44" s="40"/>
      <c r="E44" s="35"/>
      <c r="F44" s="12"/>
      <c r="G44" s="16"/>
    </row>
    <row r="45" spans="1:7" ht="12.75">
      <c r="A45" s="7" t="s">
        <v>106</v>
      </c>
      <c r="B45" s="35"/>
      <c r="C45" s="45"/>
      <c r="D45" s="40"/>
      <c r="E45" s="35"/>
      <c r="F45" s="12"/>
      <c r="G45" s="16"/>
    </row>
    <row r="46" spans="1:7" ht="12.75">
      <c r="A46" s="7" t="s">
        <v>95</v>
      </c>
      <c r="B46" s="12"/>
      <c r="C46" s="45"/>
      <c r="D46" s="40"/>
      <c r="E46" s="35"/>
      <c r="F46" s="12"/>
      <c r="G46" s="16"/>
    </row>
    <row r="47" spans="3:7" ht="12.75">
      <c r="C47" s="12"/>
      <c r="D47" s="12"/>
      <c r="E47" s="35"/>
      <c r="F47" s="12"/>
      <c r="G47" s="16"/>
    </row>
    <row r="48" spans="5:7" ht="12.75">
      <c r="E48" s="12"/>
      <c r="F48" s="12"/>
      <c r="G48" s="16"/>
    </row>
    <row r="49" spans="1:6" ht="12.75">
      <c r="A49" s="6"/>
      <c r="B49" s="12"/>
      <c r="C49" s="12"/>
      <c r="D49" s="12"/>
      <c r="E49" s="12"/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printOptions horizontalCentered="1"/>
  <pageMargins left="0.75" right="0.75" top="1" bottom="1" header="0.5" footer="0.5"/>
  <pageSetup horizontalDpi="600" verticalDpi="600" orientation="portrait" scale="90" r:id="rId1"/>
  <headerFooter alignWithMargins="0">
    <oddHeader>&amp;C&amp;"Arial,Bold Italic"&amp;12
PART VIII
DISAGGREGATION OF CLERK AND MAILHANDLER WAGES FOR USE IN COST STUDIES&amp;R&amp;12USPS-FY08-7 Part VIII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J17" sqref="J17"/>
    </sheetView>
  </sheetViews>
  <sheetFormatPr defaultColWidth="9.140625" defaultRowHeight="12.75"/>
  <cols>
    <col min="1" max="1" width="21.28125" style="0" customWidth="1"/>
    <col min="2" max="2" width="12.28125" style="26" bestFit="1" customWidth="1"/>
    <col min="3" max="3" width="2.8515625" style="0" customWidth="1"/>
    <col min="6" max="6" width="11.8515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9"/>
      <c r="C3" s="19"/>
      <c r="D3" s="19"/>
      <c r="E3" s="19"/>
      <c r="F3" s="19"/>
      <c r="G3" s="19" t="s">
        <v>0</v>
      </c>
    </row>
    <row r="4" spans="1:7" ht="12.75">
      <c r="A4" s="18"/>
      <c r="B4" s="19"/>
      <c r="C4" s="19"/>
      <c r="D4" s="19"/>
      <c r="E4" s="19"/>
      <c r="F4" s="19"/>
      <c r="G4" s="19"/>
    </row>
    <row r="5" spans="1:7" ht="12.75">
      <c r="A5" s="18"/>
      <c r="B5" s="19"/>
      <c r="C5" s="19"/>
      <c r="D5" s="19"/>
      <c r="E5" s="19"/>
      <c r="F5" s="19"/>
      <c r="G5" s="19"/>
    </row>
    <row r="6" spans="1:7" ht="12.75">
      <c r="A6" s="18"/>
      <c r="B6" s="19"/>
      <c r="C6" s="19"/>
      <c r="D6" s="19"/>
      <c r="E6" s="19"/>
      <c r="F6" s="19"/>
      <c r="G6" s="19"/>
    </row>
    <row r="7" spans="1:7" ht="12.75">
      <c r="A7" s="18"/>
      <c r="B7" s="19"/>
      <c r="C7" s="19"/>
      <c r="D7" s="19"/>
      <c r="E7" s="19"/>
      <c r="F7" s="19"/>
      <c r="G7" s="19"/>
    </row>
    <row r="8" spans="1:7" ht="12.75">
      <c r="A8" s="18"/>
      <c r="B8" s="19"/>
      <c r="C8" s="19"/>
      <c r="D8" s="19"/>
      <c r="E8" s="19"/>
      <c r="F8" s="19"/>
      <c r="G8" s="19"/>
    </row>
    <row r="9" spans="1:7" ht="12.75">
      <c r="A9" s="18" t="s">
        <v>23</v>
      </c>
      <c r="B9" s="20"/>
      <c r="C9" s="20"/>
      <c r="D9" s="20"/>
      <c r="E9" s="20"/>
      <c r="F9" s="20"/>
      <c r="G9" s="20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18" t="s">
        <v>49</v>
      </c>
      <c r="B11" s="19"/>
      <c r="C11" s="19"/>
      <c r="D11" s="19"/>
      <c r="E11" s="19"/>
      <c r="F11" s="19"/>
      <c r="G11" s="19"/>
    </row>
    <row r="12" spans="1:7" ht="12.75">
      <c r="A12" s="17"/>
      <c r="B12" s="17"/>
      <c r="C12" s="17"/>
      <c r="D12" s="17"/>
      <c r="E12" s="17"/>
      <c r="F12" s="19"/>
      <c r="G12" s="19"/>
    </row>
    <row r="13" spans="1:7" ht="12.75">
      <c r="A13" s="18" t="s">
        <v>8</v>
      </c>
      <c r="B13" s="94">
        <v>275930.1</v>
      </c>
      <c r="C13" s="21" t="s">
        <v>6</v>
      </c>
      <c r="D13" s="28" t="s">
        <v>85</v>
      </c>
      <c r="E13" s="28"/>
      <c r="F13" s="25"/>
      <c r="G13" s="25"/>
    </row>
    <row r="14" spans="1:7" ht="12.75">
      <c r="A14" s="22" t="s">
        <v>9</v>
      </c>
      <c r="B14" s="95">
        <v>1758</v>
      </c>
      <c r="C14" s="21" t="s">
        <v>7</v>
      </c>
      <c r="D14" s="28" t="s">
        <v>85</v>
      </c>
      <c r="E14" s="28"/>
      <c r="F14" s="25"/>
      <c r="G14" s="25"/>
    </row>
    <row r="15" spans="1:7" ht="12.75">
      <c r="A15" s="23" t="s">
        <v>14</v>
      </c>
      <c r="B15" s="95">
        <f>B13*B14/1000</f>
        <v>485085.11579999997</v>
      </c>
      <c r="C15" s="24" t="s">
        <v>10</v>
      </c>
      <c r="D15" s="22"/>
      <c r="E15" s="22"/>
      <c r="F15" s="22"/>
      <c r="G15" s="22"/>
    </row>
    <row r="16" spans="1:7" ht="12.75">
      <c r="A16" s="22"/>
      <c r="B16" s="19"/>
      <c r="C16" s="25"/>
      <c r="D16" s="22"/>
      <c r="E16" s="22"/>
      <c r="F16" s="22"/>
      <c r="G16" s="22"/>
    </row>
    <row r="17" spans="1:7" ht="12.75">
      <c r="A17" s="23" t="s">
        <v>84</v>
      </c>
      <c r="B17" s="95">
        <v>485056</v>
      </c>
      <c r="C17" s="21" t="s">
        <v>5</v>
      </c>
      <c r="D17" s="26"/>
      <c r="E17" s="26"/>
      <c r="F17" s="26"/>
      <c r="G17" s="26"/>
    </row>
    <row r="18" spans="1:7" ht="12.75">
      <c r="A18" s="27" t="s">
        <v>0</v>
      </c>
      <c r="B18" s="95" t="s">
        <v>0</v>
      </c>
      <c r="C18" s="21" t="s">
        <v>0</v>
      </c>
      <c r="D18" s="26"/>
      <c r="E18" s="26"/>
      <c r="F18" s="26"/>
      <c r="G18" s="26"/>
    </row>
    <row r="19" spans="1:7" ht="12.75">
      <c r="A19" s="23" t="s">
        <v>47</v>
      </c>
      <c r="B19" s="96">
        <f>SUM(B17:B18)</f>
        <v>485056</v>
      </c>
      <c r="C19" s="21"/>
      <c r="D19" s="22"/>
      <c r="E19" s="22"/>
      <c r="F19" s="22"/>
      <c r="G19" s="22"/>
    </row>
    <row r="20" spans="1:7" ht="12.75">
      <c r="A20" s="23"/>
      <c r="B20" s="95"/>
      <c r="C20" s="21"/>
      <c r="D20" s="22"/>
      <c r="E20" s="22"/>
      <c r="F20" s="22"/>
      <c r="G20" s="22"/>
    </row>
    <row r="21" spans="1:7" ht="12.75">
      <c r="A21" s="23" t="s">
        <v>48</v>
      </c>
      <c r="B21" s="19"/>
      <c r="C21" s="22"/>
      <c r="D21" s="22"/>
      <c r="E21" s="22"/>
      <c r="F21" s="22">
        <f>B15/B19</f>
        <v>1.0000600256465233</v>
      </c>
      <c r="G21" s="22"/>
    </row>
    <row r="22" spans="1:7" ht="12.75">
      <c r="A22" s="22"/>
      <c r="B22" s="19"/>
      <c r="C22" s="22"/>
      <c r="D22" s="22"/>
      <c r="E22" s="22"/>
      <c r="F22" s="22"/>
      <c r="G22" s="22"/>
    </row>
    <row r="23" spans="1:7" ht="12.75">
      <c r="A23" s="25" t="s">
        <v>32</v>
      </c>
      <c r="B23" s="19" t="s">
        <v>0</v>
      </c>
      <c r="C23" s="22"/>
      <c r="D23" s="22"/>
      <c r="E23" s="22"/>
      <c r="F23" s="22"/>
      <c r="G23" s="22"/>
    </row>
    <row r="24" spans="1:7" ht="12.75">
      <c r="A24" s="28" t="s">
        <v>91</v>
      </c>
      <c r="B24" s="29"/>
      <c r="C24" s="21"/>
      <c r="D24" s="25"/>
      <c r="E24" s="26"/>
      <c r="F24" s="26"/>
      <c r="G24" s="26"/>
    </row>
    <row r="25" spans="1:4" ht="12.75">
      <c r="A25" s="11" t="s">
        <v>0</v>
      </c>
      <c r="B25" s="29"/>
      <c r="C25" s="5"/>
      <c r="D25" s="6"/>
    </row>
    <row r="26" spans="2:4" ht="12.75">
      <c r="B26" s="29"/>
      <c r="C26" s="5"/>
      <c r="D26" s="6"/>
    </row>
  </sheetData>
  <printOptions horizontalCentered="1"/>
  <pageMargins left="1" right="0.75" top="1.36" bottom="1.33" header="0.78" footer="0.87"/>
  <pageSetup horizontalDpi="600" verticalDpi="600" orientation="portrait" r:id="rId1"/>
  <headerFooter alignWithMargins="0">
    <oddHeader>&amp;C
&amp;"Arial,Bold Italic"&amp;12PART VIII
DISAGGREGATION OF CLERK AND MAILHANDLER WAGE RATES FOR USE IN COST STUDIES&amp;R&amp;12USPS-FY08-7 Part VIII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23" sqref="D23"/>
    </sheetView>
  </sheetViews>
  <sheetFormatPr defaultColWidth="9.140625" defaultRowHeight="12.75"/>
  <cols>
    <col min="1" max="1" width="32.140625" style="0" bestFit="1" customWidth="1"/>
    <col min="3" max="3" width="18.28125" style="0" customWidth="1"/>
    <col min="5" max="5" width="10.7109375" style="0" bestFit="1" customWidth="1"/>
    <col min="11" max="11" width="13.140625" style="0" customWidth="1"/>
    <col min="13" max="13" width="11.421875" style="0" customWidth="1"/>
  </cols>
  <sheetData>
    <row r="1" spans="1:7" ht="12.75">
      <c r="A1" s="53"/>
      <c r="B1" s="53"/>
      <c r="C1" s="54" t="s">
        <v>87</v>
      </c>
      <c r="D1" s="53"/>
      <c r="E1" s="53"/>
      <c r="F1" s="53"/>
      <c r="G1" s="53"/>
    </row>
    <row r="2" spans="1:7" ht="12.75">
      <c r="A2" s="53"/>
      <c r="B2" s="53"/>
      <c r="C2" s="53" t="s">
        <v>0</v>
      </c>
      <c r="D2" s="53"/>
      <c r="E2" s="53"/>
      <c r="F2" s="53"/>
      <c r="G2" s="53"/>
    </row>
    <row r="3" spans="1:7" ht="12.75">
      <c r="A3" s="53"/>
      <c r="B3" s="53"/>
      <c r="C3" s="53"/>
      <c r="D3" s="53"/>
      <c r="E3" s="53"/>
      <c r="F3" s="53"/>
      <c r="G3" s="53"/>
    </row>
    <row r="4" spans="1:7" ht="12.75">
      <c r="A4" s="55" t="s">
        <v>88</v>
      </c>
      <c r="B4" s="56"/>
      <c r="C4" s="57"/>
      <c r="D4" s="57"/>
      <c r="E4" s="58"/>
      <c r="F4" s="57"/>
      <c r="G4" s="59"/>
    </row>
    <row r="5" spans="1:7" ht="12.75">
      <c r="A5" s="60" t="s">
        <v>54</v>
      </c>
      <c r="B5" s="61" t="s">
        <v>55</v>
      </c>
      <c r="C5" s="62" t="s">
        <v>56</v>
      </c>
      <c r="D5" s="63" t="s">
        <v>57</v>
      </c>
      <c r="E5" s="64" t="s">
        <v>58</v>
      </c>
      <c r="F5" s="63" t="s">
        <v>59</v>
      </c>
      <c r="G5" s="65" t="s">
        <v>60</v>
      </c>
    </row>
    <row r="6" spans="1:7" ht="12.75">
      <c r="A6" s="66"/>
      <c r="B6" s="67"/>
      <c r="C6" s="68" t="s">
        <v>61</v>
      </c>
      <c r="D6" s="68" t="s">
        <v>62</v>
      </c>
      <c r="E6" s="69" t="s">
        <v>63</v>
      </c>
      <c r="F6" s="68" t="s">
        <v>64</v>
      </c>
      <c r="G6" s="70" t="s">
        <v>65</v>
      </c>
    </row>
    <row r="7" spans="1:7" ht="13.5" thickBot="1">
      <c r="A7" s="71" t="s">
        <v>66</v>
      </c>
      <c r="B7" s="72">
        <v>284</v>
      </c>
      <c r="C7" s="73">
        <v>4081089.169879999</v>
      </c>
      <c r="D7" s="73">
        <v>49781.49</v>
      </c>
      <c r="E7" s="74">
        <f aca="true" t="shared" si="0" ref="E7:E19">C7/D7*1000</f>
        <v>81980.05262357552</v>
      </c>
      <c r="F7" s="75">
        <v>1816</v>
      </c>
      <c r="G7" s="76">
        <f aca="true" t="shared" si="1" ref="G7:G19">E7/F7</f>
        <v>45.143200783907226</v>
      </c>
    </row>
    <row r="8" spans="1:7" ht="12.75">
      <c r="A8" s="77" t="s">
        <v>51</v>
      </c>
      <c r="B8" s="78">
        <v>478</v>
      </c>
      <c r="C8" s="79">
        <v>13993090.438019997</v>
      </c>
      <c r="D8" s="79">
        <v>212573.36</v>
      </c>
      <c r="E8" s="80">
        <f t="shared" si="0"/>
        <v>65827.1122873534</v>
      </c>
      <c r="F8" s="81">
        <v>1752</v>
      </c>
      <c r="G8" s="82">
        <f t="shared" si="1"/>
        <v>37.572552675430025</v>
      </c>
    </row>
    <row r="9" spans="1:7" ht="12.75">
      <c r="A9" s="77" t="s">
        <v>52</v>
      </c>
      <c r="B9" s="78">
        <v>478</v>
      </c>
      <c r="C9" s="79">
        <v>4017125.63434</v>
      </c>
      <c r="D9" s="79">
        <v>63356.74</v>
      </c>
      <c r="E9" s="80">
        <f t="shared" si="0"/>
        <v>63404.866385802045</v>
      </c>
      <c r="F9" s="83">
        <v>1774</v>
      </c>
      <c r="G9" s="82">
        <f t="shared" si="1"/>
        <v>35.74118736516463</v>
      </c>
    </row>
    <row r="10" spans="1:7" ht="13.5" thickBot="1">
      <c r="A10" s="84" t="s">
        <v>53</v>
      </c>
      <c r="B10" s="72">
        <v>478</v>
      </c>
      <c r="C10" s="73">
        <f>SUM(C8:C9)</f>
        <v>18010216.072359998</v>
      </c>
      <c r="D10" s="91">
        <f>SUM(D8:D9)</f>
        <v>275930.1</v>
      </c>
      <c r="E10" s="74">
        <f t="shared" si="0"/>
        <v>65270.93663344448</v>
      </c>
      <c r="F10" s="92">
        <v>1758</v>
      </c>
      <c r="G10" s="76">
        <f t="shared" si="1"/>
        <v>37.12795030343827</v>
      </c>
    </row>
    <row r="11" spans="1:7" ht="12.75">
      <c r="A11" s="85" t="s">
        <v>67</v>
      </c>
      <c r="B11" s="86" t="s">
        <v>68</v>
      </c>
      <c r="C11" s="87">
        <v>15949604.24335</v>
      </c>
      <c r="D11" s="87">
        <v>238479.76</v>
      </c>
      <c r="E11" s="80">
        <f t="shared" si="0"/>
        <v>66880.32662960578</v>
      </c>
      <c r="F11" s="83">
        <v>1760</v>
      </c>
      <c r="G11" s="82">
        <f t="shared" si="1"/>
        <v>38.00018558500329</v>
      </c>
    </row>
    <row r="12" spans="1:7" ht="12.75">
      <c r="A12" s="88" t="s">
        <v>69</v>
      </c>
      <c r="B12" s="86">
        <v>258</v>
      </c>
      <c r="C12" s="87">
        <v>668537.8681900001</v>
      </c>
      <c r="D12" s="87">
        <v>9461.11</v>
      </c>
      <c r="E12" s="80">
        <f t="shared" si="0"/>
        <v>70661.67375603919</v>
      </c>
      <c r="F12" s="83">
        <v>1772</v>
      </c>
      <c r="G12" s="82">
        <f t="shared" si="1"/>
        <v>39.87679105871286</v>
      </c>
    </row>
    <row r="13" spans="1:7" ht="13.5" thickBot="1">
      <c r="A13" s="84" t="s">
        <v>70</v>
      </c>
      <c r="B13" s="72">
        <v>72</v>
      </c>
      <c r="C13" s="73">
        <v>5949288.609330001</v>
      </c>
      <c r="D13" s="73">
        <v>102232.02</v>
      </c>
      <c r="E13" s="74">
        <f t="shared" si="0"/>
        <v>58193.98471564976</v>
      </c>
      <c r="F13" s="75">
        <v>1850</v>
      </c>
      <c r="G13" s="76">
        <f t="shared" si="1"/>
        <v>31.45620795440528</v>
      </c>
    </row>
    <row r="14" spans="1:7" ht="12.75">
      <c r="A14" s="89" t="s">
        <v>71</v>
      </c>
      <c r="B14" s="86">
        <v>74</v>
      </c>
      <c r="C14" s="87">
        <v>1171839.1556833386</v>
      </c>
      <c r="D14" s="87">
        <v>18085.24811136041</v>
      </c>
      <c r="E14" s="80">
        <f t="shared" si="0"/>
        <v>64795.30435345464</v>
      </c>
      <c r="F14" s="83">
        <v>1736</v>
      </c>
      <c r="G14" s="82">
        <f t="shared" si="1"/>
        <v>37.32448407457064</v>
      </c>
    </row>
    <row r="15" spans="1:7" ht="12.75">
      <c r="A15" s="89" t="s">
        <v>72</v>
      </c>
      <c r="B15" s="86">
        <v>75</v>
      </c>
      <c r="C15" s="87">
        <v>1579871.497218707</v>
      </c>
      <c r="D15" s="87">
        <v>19987.24314961195</v>
      </c>
      <c r="E15" s="80">
        <f t="shared" si="0"/>
        <v>79043.9924802426</v>
      </c>
      <c r="F15" s="83">
        <v>1753</v>
      </c>
      <c r="G15" s="82">
        <f t="shared" si="1"/>
        <v>45.09069736465636</v>
      </c>
    </row>
    <row r="16" spans="1:7" ht="13.5" thickBot="1">
      <c r="A16" s="71" t="s">
        <v>73</v>
      </c>
      <c r="B16" s="72">
        <v>79</v>
      </c>
      <c r="C16" s="73">
        <v>545454.9777279543</v>
      </c>
      <c r="D16" s="73">
        <v>7551.948739027647</v>
      </c>
      <c r="E16" s="74">
        <f t="shared" si="0"/>
        <v>72227.0498088927</v>
      </c>
      <c r="F16" s="75">
        <v>1732</v>
      </c>
      <c r="G16" s="76">
        <f t="shared" si="1"/>
        <v>41.701529912755596</v>
      </c>
    </row>
    <row r="17" spans="1:7" ht="13.5" thickBot="1">
      <c r="A17" s="84" t="s">
        <v>74</v>
      </c>
      <c r="B17" s="72">
        <v>90</v>
      </c>
      <c r="C17" s="73">
        <v>447796.48409000004</v>
      </c>
      <c r="D17" s="73">
        <v>6258.56</v>
      </c>
      <c r="E17" s="74">
        <f t="shared" si="0"/>
        <v>71549.44333680591</v>
      </c>
      <c r="F17" s="75">
        <v>1749</v>
      </c>
      <c r="G17" s="76">
        <f t="shared" si="1"/>
        <v>40.90877263396565</v>
      </c>
    </row>
    <row r="18" spans="1:7" ht="13.5" thickBot="1">
      <c r="A18" s="84" t="s">
        <v>75</v>
      </c>
      <c r="B18" s="72"/>
      <c r="C18" s="73">
        <f>C11+C13</f>
        <v>21898892.85268</v>
      </c>
      <c r="D18" s="73">
        <f>D13+D11</f>
        <v>340711.78</v>
      </c>
      <c r="E18" s="74">
        <f t="shared" si="0"/>
        <v>64273.95276054148</v>
      </c>
      <c r="F18" s="75">
        <v>1787</v>
      </c>
      <c r="G18" s="76">
        <f t="shared" si="1"/>
        <v>35.967516933710954</v>
      </c>
    </row>
    <row r="19" spans="1:7" ht="12.75">
      <c r="A19" s="77" t="s">
        <v>76</v>
      </c>
      <c r="B19" s="86">
        <v>191</v>
      </c>
      <c r="C19" s="87">
        <v>755976.1142600001</v>
      </c>
      <c r="D19" s="87">
        <v>7196.03</v>
      </c>
      <c r="E19" s="80">
        <f t="shared" si="0"/>
        <v>105054.60847995355</v>
      </c>
      <c r="F19" s="81">
        <v>1752</v>
      </c>
      <c r="G19" s="82">
        <f t="shared" si="1"/>
        <v>59.962676073032846</v>
      </c>
    </row>
    <row r="20" spans="1:7" ht="12.75">
      <c r="A20" s="53"/>
      <c r="B20" s="53"/>
      <c r="C20" s="53"/>
      <c r="D20" s="53"/>
      <c r="E20" s="53"/>
      <c r="F20" s="53"/>
      <c r="G20" s="53"/>
    </row>
    <row r="21" spans="1:7" ht="12.75">
      <c r="A21" s="90" t="s">
        <v>77</v>
      </c>
      <c r="B21" s="53"/>
      <c r="C21" s="53"/>
      <c r="D21" s="53"/>
      <c r="E21" s="53"/>
      <c r="F21" s="53"/>
      <c r="G21" s="53"/>
    </row>
    <row r="22" spans="1:7" ht="12.75">
      <c r="A22" s="53"/>
      <c r="B22" s="53"/>
      <c r="C22" s="53"/>
      <c r="D22" s="53"/>
      <c r="E22" s="53"/>
      <c r="F22" s="53"/>
      <c r="G22" s="53"/>
    </row>
    <row r="23" spans="1:7" ht="12.75">
      <c r="A23" s="53" t="s">
        <v>89</v>
      </c>
      <c r="B23" s="53"/>
      <c r="C23" s="53"/>
      <c r="D23" s="53"/>
      <c r="E23" s="53"/>
      <c r="F23" s="53"/>
      <c r="G23" s="53"/>
    </row>
    <row r="24" spans="1:7" ht="12.75">
      <c r="A24" s="53" t="s">
        <v>90</v>
      </c>
      <c r="B24" s="53"/>
      <c r="C24" s="53"/>
      <c r="D24" s="53"/>
      <c r="E24" s="53"/>
      <c r="F24" s="53"/>
      <c r="G24" s="53"/>
    </row>
    <row r="25" spans="1:7" ht="12.75">
      <c r="A25" s="53" t="s">
        <v>78</v>
      </c>
      <c r="B25" s="53"/>
      <c r="C25" s="53"/>
      <c r="D25" s="53"/>
      <c r="E25" s="53"/>
      <c r="F25" s="53"/>
      <c r="G25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TESTB01</dc:creator>
  <cp:keywords/>
  <dc:description/>
  <cp:lastModifiedBy>vantysel</cp:lastModifiedBy>
  <cp:lastPrinted>2008-12-22T17:47:58Z</cp:lastPrinted>
  <dcterms:created xsi:type="dcterms:W3CDTF">1999-08-18T18:09:38Z</dcterms:created>
  <dcterms:modified xsi:type="dcterms:W3CDTF">2008-12-22T17:49:20Z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197520328</vt:i4>
  </property>
  <property fmtid="{D5CDD505-2E9C-101B-9397-08002B2CF9AE}" pid="4" name="_EmailSubje">
    <vt:lpwstr>USPS-FY08-7 files</vt:lpwstr>
  </property>
  <property fmtid="{D5CDD505-2E9C-101B-9397-08002B2CF9AE}" pid="5" name="_AuthorEma">
    <vt:lpwstr>eliane.van-ty-smith@usps.gov</vt:lpwstr>
  </property>
  <property fmtid="{D5CDD505-2E9C-101B-9397-08002B2CF9AE}" pid="6" name="_AuthorEmailDisplayNa">
    <vt:lpwstr>Van-Ty-Smith, Eliane - Washington, DC</vt:lpwstr>
  </property>
</Properties>
</file>