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tabRatio="891" activeTab="0"/>
  </bookViews>
  <sheets>
    <sheet name="Intra-governmental Assets 03" sheetId="1" r:id="rId1"/>
    <sheet name="Intra-Gov'tl Assets_detail_03" sheetId="2" r:id="rId2"/>
    <sheet name="Intra-Governmental Assets 02" sheetId="3" r:id="rId3"/>
    <sheet name="Intra-Gov'tal Assets_Detail_02" sheetId="4" r:id="rId4"/>
  </sheets>
  <definedNames>
    <definedName name="_xlnm.Print_Area" localSheetId="2">'Intra-Governmental Assets 02'!$A$1:$J$82</definedName>
    <definedName name="_xlnm.Print_Area" localSheetId="0">'Intra-governmental Assets 03'!$A$1:$J$81</definedName>
  </definedNames>
  <calcPr fullCalcOnLoad="1"/>
</workbook>
</file>

<file path=xl/sharedStrings.xml><?xml version="1.0" encoding="utf-8"?>
<sst xmlns="http://schemas.openxmlformats.org/spreadsheetml/2006/main" count="359" uniqueCount="172">
  <si>
    <t>Investments</t>
  </si>
  <si>
    <t>Trading Partner</t>
  </si>
  <si>
    <t>U. S. Treasury</t>
  </si>
  <si>
    <t>Executive Office of the President</t>
  </si>
  <si>
    <t>Department of Agriculture</t>
  </si>
  <si>
    <t>Department of Commerce</t>
  </si>
  <si>
    <t>Department of Interior</t>
  </si>
  <si>
    <t>Department of Labor</t>
  </si>
  <si>
    <t>Department of Navy</t>
  </si>
  <si>
    <t>U. S. Postal Service</t>
  </si>
  <si>
    <t>Department of State</t>
  </si>
  <si>
    <t>Department of Army</t>
  </si>
  <si>
    <t>Federal Communications Commission</t>
  </si>
  <si>
    <t>Social Security Administration</t>
  </si>
  <si>
    <t>Federal Trade Commission</t>
  </si>
  <si>
    <t>U. S. Equal Employment Opportunity Commission</t>
  </si>
  <si>
    <t>General Services Administration</t>
  </si>
  <si>
    <t>Securities and Exchange Commission</t>
  </si>
  <si>
    <t>Department of the Air Force</t>
  </si>
  <si>
    <t>Environmental Protection Agency</t>
  </si>
  <si>
    <t>Department of Transportation</t>
  </si>
  <si>
    <t>Agency for International Development</t>
  </si>
  <si>
    <t>National Aeronautics and Space Administration</t>
  </si>
  <si>
    <t>Department of Housing and Urban Development</t>
  </si>
  <si>
    <t>Department of Energy</t>
  </si>
  <si>
    <t>Independent Agencies</t>
  </si>
  <si>
    <t>U. S. Army Corps of Engineer</t>
  </si>
  <si>
    <t>Office of the Secretary of Defense-Defense Agencies</t>
  </si>
  <si>
    <t>The Judiciary</t>
  </si>
  <si>
    <t>Department of Justice</t>
  </si>
  <si>
    <t xml:space="preserve"> </t>
  </si>
  <si>
    <t>Total</t>
  </si>
  <si>
    <t>Required Supplementary Information</t>
  </si>
  <si>
    <t>Unapplied Total</t>
  </si>
  <si>
    <t>00</t>
  </si>
  <si>
    <t>Dollars in Thousands</t>
  </si>
  <si>
    <t>United States Information Agency</t>
  </si>
  <si>
    <t>09</t>
  </si>
  <si>
    <t>U. S. House of Representatives</t>
  </si>
  <si>
    <t>Office of Personnel</t>
  </si>
  <si>
    <t>Federal Deposit Insurance Coporation</t>
  </si>
  <si>
    <t>Central Intelligence Agency</t>
  </si>
  <si>
    <t>Tennessee Valley Authority</t>
  </si>
  <si>
    <t>Small Business Administration</t>
  </si>
  <si>
    <t>Department of Health and Human Services</t>
  </si>
  <si>
    <t>Department of Veterans Affairs</t>
  </si>
  <si>
    <t>Federal Emergency Management Agency</t>
  </si>
  <si>
    <t>Consolidated Intra-governmental Assets</t>
  </si>
  <si>
    <t>United States Courts</t>
  </si>
  <si>
    <t>Thrift Investment Board</t>
  </si>
  <si>
    <t>Nuclear Regulatory Commission</t>
  </si>
  <si>
    <t>Merit System Protection Board</t>
  </si>
  <si>
    <t>88</t>
  </si>
  <si>
    <t>National Archives and Records Administration</t>
  </si>
  <si>
    <t>Department of Education</t>
  </si>
  <si>
    <t>Smithsonian Institute</t>
  </si>
  <si>
    <t>04</t>
  </si>
  <si>
    <t>Government Printing Office</t>
  </si>
  <si>
    <t>61</t>
  </si>
  <si>
    <t>Consumer Product Safety Commission</t>
  </si>
  <si>
    <t>63</t>
  </si>
  <si>
    <t>National Labor Relations Board</t>
  </si>
  <si>
    <t>Fund Balance with Treasury</t>
  </si>
  <si>
    <t>03</t>
  </si>
  <si>
    <t>Library of Congress</t>
  </si>
  <si>
    <t>54</t>
  </si>
  <si>
    <t>Federal Labor Relations</t>
  </si>
  <si>
    <t>90</t>
  </si>
  <si>
    <t>Selective Service System</t>
  </si>
  <si>
    <t>Accounts Receivable</t>
  </si>
  <si>
    <t>Advances and Other Assets</t>
  </si>
  <si>
    <t>National Science Foundation</t>
  </si>
  <si>
    <t>As of September 30, 2002</t>
  </si>
  <si>
    <t>AFF/SADF</t>
  </si>
  <si>
    <t>WCF</t>
  </si>
  <si>
    <t>OBD</t>
  </si>
  <si>
    <t>USMS</t>
  </si>
  <si>
    <t>OJP</t>
  </si>
  <si>
    <t>DEA</t>
  </si>
  <si>
    <t>FBI</t>
  </si>
  <si>
    <t>INS</t>
  </si>
  <si>
    <t>BOP</t>
  </si>
  <si>
    <t>FPI</t>
  </si>
  <si>
    <t>Combined</t>
  </si>
  <si>
    <t>00  Unknown</t>
  </si>
  <si>
    <t>03  Library of Congress</t>
  </si>
  <si>
    <t>04  Government Printing Office</t>
  </si>
  <si>
    <t>10  The Judiciary</t>
  </si>
  <si>
    <t>11  Executive Office of the President</t>
  </si>
  <si>
    <t>12  Department of Agriculture</t>
  </si>
  <si>
    <t>13  Department of Commerce</t>
  </si>
  <si>
    <t>14  Department of Interior</t>
  </si>
  <si>
    <t>16  Department of Labor</t>
  </si>
  <si>
    <t>17  Department of Navy</t>
  </si>
  <si>
    <t>18  U. S. Postal Service</t>
  </si>
  <si>
    <t>19  Department of State</t>
  </si>
  <si>
    <t>20  Department of the Treasury</t>
  </si>
  <si>
    <t>21  Department of the Army</t>
  </si>
  <si>
    <t>23  United States Courts</t>
  </si>
  <si>
    <t>24  Office of Personnel Management</t>
  </si>
  <si>
    <t>26  Federal Retirement Thrift Investment Board</t>
  </si>
  <si>
    <t>27  Federal Communications Commission</t>
  </si>
  <si>
    <t>28  Social Security Administration</t>
  </si>
  <si>
    <t>36  Department of Veterans Affairs</t>
  </si>
  <si>
    <t>45  U. S. Equal Employment Opportunity Commission</t>
  </si>
  <si>
    <t>47  General Services Administration</t>
  </si>
  <si>
    <t>49  National Science Foundation</t>
  </si>
  <si>
    <t>56  Central Intelligence Agency</t>
  </si>
  <si>
    <t>57  Department of the Air Force</t>
  </si>
  <si>
    <t>58  Federal Emergency Management Agency</t>
  </si>
  <si>
    <t>69  Department of Transportation</t>
  </si>
  <si>
    <t>72  Agency for International Development</t>
  </si>
  <si>
    <t>73  Small Business Administration</t>
  </si>
  <si>
    <t>75  Department of Health and Human Services</t>
  </si>
  <si>
    <t>80  NASA</t>
  </si>
  <si>
    <t>89  Department of Energy</t>
  </si>
  <si>
    <t>93  Federal Mediation and Conciliation Service</t>
  </si>
  <si>
    <t>95  Independent Agencies</t>
  </si>
  <si>
    <t>96  U. S. Army Corps of Engineers</t>
  </si>
  <si>
    <t>Combined Balance Sheet (A/P)</t>
  </si>
  <si>
    <t>Combined Balance Sheet (FECA)</t>
  </si>
  <si>
    <t>Combined Balance Sheet (Debt/Borrowings)</t>
  </si>
  <si>
    <t>FY 2002</t>
  </si>
  <si>
    <t>as of September 30, 2002</t>
  </si>
  <si>
    <t>29   Federal Trade Commission</t>
  </si>
  <si>
    <t>50   Securities and Exchange Commission</t>
  </si>
  <si>
    <t>51   Federal Deposit Insurance Coporation</t>
  </si>
  <si>
    <t>68  Environmental Protection Agency</t>
  </si>
  <si>
    <t>Fund Balance</t>
  </si>
  <si>
    <t>Advances &amp; Other Asstes</t>
  </si>
  <si>
    <t>05  General Accounting Office</t>
  </si>
  <si>
    <t>05</t>
  </si>
  <si>
    <t>General Accounting Office</t>
  </si>
  <si>
    <t>33   Smithsonian Institute</t>
  </si>
  <si>
    <t>61  Consumer Product Safety Commission</t>
  </si>
  <si>
    <t>49 National Science Foundation</t>
  </si>
  <si>
    <t>19 Department of State</t>
  </si>
  <si>
    <t>47 General Services Administration</t>
  </si>
  <si>
    <t>64   Tennessee Valley Authority</t>
  </si>
  <si>
    <t>78  Farm Credit</t>
  </si>
  <si>
    <t>97  Office of the Secretary of Defense</t>
  </si>
  <si>
    <t>88   National Archives and Records Admin.</t>
  </si>
  <si>
    <t>90   Selective Service System</t>
  </si>
  <si>
    <t>91   Department of Education</t>
  </si>
  <si>
    <t>63   National Labor Relations Board</t>
  </si>
  <si>
    <t>86   Dept of Housing and Urban Development</t>
  </si>
  <si>
    <t>00  Unapplied Total</t>
  </si>
  <si>
    <t>80 National Aeronautics and Space Administration</t>
  </si>
  <si>
    <t>Federal Deposit Insurance Corporation</t>
  </si>
  <si>
    <t>as of September 30, 2003</t>
  </si>
  <si>
    <t>FY 2003</t>
  </si>
  <si>
    <t>ATF</t>
  </si>
  <si>
    <t>70</t>
  </si>
  <si>
    <t>Department of Homeland Security</t>
  </si>
  <si>
    <t>78</t>
  </si>
  <si>
    <t xml:space="preserve">Government Printing Office </t>
  </si>
  <si>
    <t>99  General Fund</t>
  </si>
  <si>
    <t>99</t>
  </si>
  <si>
    <t>Farm Credit Service</t>
  </si>
  <si>
    <t>For the Fiscal Year Ended September 30, 2003</t>
  </si>
  <si>
    <t>Office of Personnel Management</t>
  </si>
  <si>
    <t>Department of The Navy</t>
  </si>
  <si>
    <t>Department of The Army</t>
  </si>
  <si>
    <t>Federal Retirement Thrift Investment Board</t>
  </si>
  <si>
    <t>U.S. Nuclear Regulatory Commission</t>
  </si>
  <si>
    <t>Department of The Air Force</t>
  </si>
  <si>
    <t>U. S. Army Corps of Engineers</t>
  </si>
  <si>
    <t>Smithsonian Institution</t>
  </si>
  <si>
    <t>Farm Credit Administration</t>
  </si>
  <si>
    <t>Department of The Treasury</t>
  </si>
  <si>
    <t>Treasury General Fund</t>
  </si>
  <si>
    <t>Other Legislative Branch Agencies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</si>
</sst>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&quot;$&quot;#,##0"/>
  </numFmts>
  <fonts count="13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38" fontId="6" fillId="0" borderId="2" xfId="0" applyNumberFormat="1" applyFont="1" applyBorder="1" applyAlignment="1">
      <alignment horizontal="center" wrapText="1"/>
    </xf>
    <xf numFmtId="38" fontId="6" fillId="0" borderId="2" xfId="0" applyNumberFormat="1" applyFont="1" applyBorder="1" applyAlignment="1">
      <alignment horizontal="center"/>
    </xf>
    <xf numFmtId="38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8" fontId="6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42" fontId="4" fillId="0" borderId="0" xfId="0" applyNumberFormat="1" applyFont="1" applyBorder="1" applyAlignment="1">
      <alignment/>
    </xf>
    <xf numFmtId="42" fontId="4" fillId="0" borderId="5" xfId="0" applyNumberFormat="1" applyFont="1" applyBorder="1" applyAlignment="1">
      <alignment/>
    </xf>
    <xf numFmtId="0" fontId="4" fillId="0" borderId="4" xfId="0" applyFont="1" applyBorder="1" applyAlignment="1" quotePrefix="1">
      <alignment horizontal="center"/>
    </xf>
    <xf numFmtId="41" fontId="4" fillId="0" borderId="0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/>
    </xf>
    <xf numFmtId="42" fontId="6" fillId="0" borderId="6" xfId="0" applyNumberFormat="1" applyFont="1" applyBorder="1" applyAlignment="1">
      <alignment horizontal="right"/>
    </xf>
    <xf numFmtId="42" fontId="6" fillId="0" borderId="6" xfId="0" applyNumberFormat="1" applyFont="1" applyBorder="1" applyAlignment="1">
      <alignment/>
    </xf>
    <xf numFmtId="42" fontId="6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38" fontId="5" fillId="0" borderId="2" xfId="0" applyNumberFormat="1" applyFont="1" applyBorder="1" applyAlignment="1">
      <alignment horizontal="center" wrapText="1"/>
    </xf>
    <xf numFmtId="38" fontId="5" fillId="0" borderId="2" xfId="0" applyNumberFormat="1" applyFont="1" applyBorder="1" applyAlignment="1">
      <alignment horizontal="center"/>
    </xf>
    <xf numFmtId="38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4" fillId="2" borderId="0" xfId="0" applyFont="1" applyFill="1" applyAlignment="1">
      <alignment/>
    </xf>
    <xf numFmtId="0" fontId="5" fillId="0" borderId="0" xfId="0" applyFont="1" applyBorder="1" applyAlignment="1">
      <alignment/>
    </xf>
    <xf numFmtId="42" fontId="5" fillId="0" borderId="6" xfId="0" applyNumberFormat="1" applyFont="1" applyBorder="1" applyAlignment="1">
      <alignment/>
    </xf>
    <xf numFmtId="42" fontId="5" fillId="0" borderId="6" xfId="0" applyNumberFormat="1" applyFont="1" applyBorder="1" applyAlignment="1">
      <alignment horizontal="right"/>
    </xf>
    <xf numFmtId="42" fontId="5" fillId="0" borderId="7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42" fontId="0" fillId="0" borderId="0" xfId="0" applyNumberFormat="1" applyFont="1" applyBorder="1" applyAlignment="1">
      <alignment/>
    </xf>
    <xf numFmtId="41" fontId="0" fillId="0" borderId="16" xfId="0" applyNumberFormat="1" applyFont="1" applyBorder="1" applyAlignment="1" quotePrefix="1">
      <alignment/>
    </xf>
    <xf numFmtId="42" fontId="0" fillId="0" borderId="15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41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38" fontId="0" fillId="0" borderId="15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2" fontId="0" fillId="0" borderId="18" xfId="0" applyNumberFormat="1" applyFont="1" applyBorder="1" applyAlignment="1">
      <alignment/>
    </xf>
    <xf numFmtId="41" fontId="0" fillId="0" borderId="19" xfId="0" applyNumberFormat="1" applyFont="1" applyBorder="1" applyAlignment="1" quotePrefix="1">
      <alignment/>
    </xf>
    <xf numFmtId="0" fontId="11" fillId="0" borderId="0" xfId="0" applyFont="1" applyAlignment="1">
      <alignment/>
    </xf>
    <xf numFmtId="0" fontId="7" fillId="4" borderId="0" xfId="0" applyFont="1" applyFill="1" applyAlignment="1">
      <alignment/>
    </xf>
    <xf numFmtId="0" fontId="10" fillId="0" borderId="0" xfId="0" applyFont="1" applyBorder="1" applyAlignment="1">
      <alignment/>
    </xf>
    <xf numFmtId="41" fontId="4" fillId="0" borderId="11" xfId="0" applyNumberFormat="1" applyFont="1" applyBorder="1" applyAlignment="1">
      <alignment/>
    </xf>
    <xf numFmtId="41" fontId="0" fillId="0" borderId="0" xfId="0" applyNumberFormat="1" applyFont="1" applyBorder="1" applyAlignment="1" quotePrefix="1">
      <alignment/>
    </xf>
    <xf numFmtId="0" fontId="1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42" fontId="0" fillId="5" borderId="20" xfId="0" applyNumberFormat="1" applyFont="1" applyFill="1" applyBorder="1" applyAlignment="1">
      <alignment/>
    </xf>
    <xf numFmtId="42" fontId="0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42" fontId="5" fillId="0" borderId="0" xfId="0" applyNumberFormat="1" applyFont="1" applyBorder="1" applyAlignment="1">
      <alignment/>
    </xf>
    <xf numFmtId="42" fontId="5" fillId="0" borderId="0" xfId="0" applyNumberFormat="1" applyFont="1" applyBorder="1" applyAlignment="1">
      <alignment horizontal="right"/>
    </xf>
    <xf numFmtId="42" fontId="5" fillId="0" borderId="5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42" fontId="5" fillId="0" borderId="9" xfId="0" applyNumberFormat="1" applyFont="1" applyBorder="1" applyAlignment="1">
      <alignment/>
    </xf>
    <xf numFmtId="42" fontId="5" fillId="0" borderId="9" xfId="0" applyNumberFormat="1" applyFont="1" applyBorder="1" applyAlignment="1">
      <alignment horizontal="right"/>
    </xf>
    <xf numFmtId="42" fontId="5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3.421875" style="1" customWidth="1"/>
    <col min="2" max="2" width="44.28125" style="1" customWidth="1"/>
    <col min="3" max="3" width="2.7109375" style="1" customWidth="1"/>
    <col min="4" max="4" width="14.421875" style="1" customWidth="1"/>
    <col min="5" max="5" width="2.7109375" style="1" customWidth="1"/>
    <col min="6" max="6" width="14.421875" style="1" customWidth="1"/>
    <col min="7" max="7" width="2.7109375" style="1" customWidth="1"/>
    <col min="8" max="8" width="14.421875" style="1" customWidth="1"/>
    <col min="9" max="9" width="2.7109375" style="1" customWidth="1"/>
    <col min="10" max="10" width="14.421875" style="1" customWidth="1"/>
    <col min="11" max="12" width="9.140625" style="1" customWidth="1"/>
    <col min="13" max="13" width="12.00390625" style="1" bestFit="1" customWidth="1"/>
    <col min="14" max="14" width="9.7109375" style="1" bestFit="1" customWidth="1"/>
    <col min="15" max="16384" width="9.140625" style="1" customWidth="1"/>
  </cols>
  <sheetData>
    <row r="1" spans="1:10" ht="15.75" customHeight="1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.75" customHeight="1">
      <c r="A2" s="99" t="s">
        <v>32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 customHeight="1">
      <c r="A3" s="99" t="s">
        <v>47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.75" customHeight="1">
      <c r="A4" s="99" t="s">
        <v>159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.75" customHeight="1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2.75">
      <c r="A6" s="4" t="s">
        <v>35</v>
      </c>
      <c r="B6" s="4"/>
      <c r="C6" s="4"/>
      <c r="D6" s="4" t="s">
        <v>30</v>
      </c>
      <c r="E6" s="4"/>
      <c r="F6" s="4" t="s">
        <v>30</v>
      </c>
      <c r="G6" s="4"/>
      <c r="H6" s="4" t="s">
        <v>30</v>
      </c>
      <c r="I6" s="4"/>
      <c r="J6" s="42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6"/>
    </row>
    <row r="8" spans="1:10" ht="28.5">
      <c r="A8" s="7" t="s">
        <v>1</v>
      </c>
      <c r="B8" s="8"/>
      <c r="C8" s="9"/>
      <c r="D8" s="10" t="s">
        <v>62</v>
      </c>
      <c r="E8" s="11"/>
      <c r="F8" s="12" t="s">
        <v>0</v>
      </c>
      <c r="G8" s="13"/>
      <c r="H8" s="10" t="s">
        <v>69</v>
      </c>
      <c r="I8" s="13"/>
      <c r="J8" s="14" t="s">
        <v>70</v>
      </c>
    </row>
    <row r="9" spans="1:11" ht="12.75">
      <c r="A9" s="15"/>
      <c r="B9" s="16"/>
      <c r="C9" s="16"/>
      <c r="D9" s="17"/>
      <c r="E9" s="17"/>
      <c r="F9" s="17"/>
      <c r="G9" s="17"/>
      <c r="H9" s="17"/>
      <c r="I9" s="17"/>
      <c r="J9" s="18"/>
      <c r="K9" s="2" t="s">
        <v>30</v>
      </c>
    </row>
    <row r="10" spans="1:10" ht="12.75">
      <c r="A10" s="15">
        <v>20</v>
      </c>
      <c r="B10" s="16" t="s">
        <v>169</v>
      </c>
      <c r="C10" s="16"/>
      <c r="D10" s="19">
        <f>'Intra-Gov''tl Assets_detail_03'!N67</f>
        <v>18094718</v>
      </c>
      <c r="E10" s="17"/>
      <c r="F10" s="19">
        <f>'Intra-Gov''tl Assets_detail_03'!N70</f>
        <v>1449873</v>
      </c>
      <c r="G10" s="17"/>
      <c r="H10" s="19">
        <f>'Intra-Gov''tl Assets_detail_03'!N10</f>
        <v>9416</v>
      </c>
      <c r="I10" s="17"/>
      <c r="J10" s="20">
        <f>'Intra-Gov''tl Assets_detail_03'!N78</f>
        <v>10070</v>
      </c>
    </row>
    <row r="11" spans="1:11" ht="12.75" hidden="1">
      <c r="A11" s="21" t="s">
        <v>63</v>
      </c>
      <c r="B11" s="16" t="s">
        <v>64</v>
      </c>
      <c r="C11" s="16"/>
      <c r="D11" s="22">
        <v>0</v>
      </c>
      <c r="E11" s="22"/>
      <c r="F11" s="22">
        <v>0</v>
      </c>
      <c r="G11" s="22"/>
      <c r="H11" s="22">
        <f>'Intra-Gov''tl Assets_detail_03'!N11</f>
        <v>0</v>
      </c>
      <c r="I11" s="22"/>
      <c r="J11" s="23">
        <v>0</v>
      </c>
      <c r="K11" s="3"/>
    </row>
    <row r="12" spans="1:11" ht="12.75">
      <c r="A12" s="21" t="s">
        <v>56</v>
      </c>
      <c r="B12" s="16" t="s">
        <v>155</v>
      </c>
      <c r="C12" s="16"/>
      <c r="D12" s="22">
        <v>0</v>
      </c>
      <c r="E12" s="22"/>
      <c r="F12" s="22">
        <v>0</v>
      </c>
      <c r="G12" s="22"/>
      <c r="H12" s="22">
        <f>'Intra-Gov''tl Assets_detail_03'!N12</f>
        <v>1</v>
      </c>
      <c r="I12" s="22"/>
      <c r="J12" s="23">
        <v>0</v>
      </c>
      <c r="K12" s="3"/>
    </row>
    <row r="13" spans="1:10" ht="12.75">
      <c r="A13" s="21" t="s">
        <v>131</v>
      </c>
      <c r="B13" s="16" t="s">
        <v>132</v>
      </c>
      <c r="C13" s="16"/>
      <c r="D13" s="22">
        <v>0</v>
      </c>
      <c r="E13" s="22"/>
      <c r="F13" s="22">
        <v>0</v>
      </c>
      <c r="G13" s="17"/>
      <c r="H13" s="22">
        <f>'Intra-Gov''tl Assets_detail_03'!N13</f>
        <v>9</v>
      </c>
      <c r="I13" s="17"/>
      <c r="J13" s="23">
        <f>'Intra-Gov''tl Assets_detail_03'!N74</f>
        <v>0</v>
      </c>
    </row>
    <row r="14" spans="1:10" ht="12.75">
      <c r="A14" s="24" t="s">
        <v>37</v>
      </c>
      <c r="B14" s="16" t="s">
        <v>171</v>
      </c>
      <c r="C14" s="16"/>
      <c r="D14" s="22">
        <v>0</v>
      </c>
      <c r="E14" s="22"/>
      <c r="F14" s="22">
        <v>0</v>
      </c>
      <c r="G14" s="17"/>
      <c r="H14" s="22">
        <f>'Intra-Gov''tl Assets_detail_03'!N14</f>
        <v>119</v>
      </c>
      <c r="I14" s="17"/>
      <c r="J14" s="23">
        <v>0</v>
      </c>
    </row>
    <row r="15" spans="1:10" ht="12.75">
      <c r="A15" s="15">
        <v>10</v>
      </c>
      <c r="B15" s="17" t="s">
        <v>28</v>
      </c>
      <c r="C15" s="17"/>
      <c r="D15" s="22">
        <v>0</v>
      </c>
      <c r="E15" s="22"/>
      <c r="F15" s="22">
        <v>0</v>
      </c>
      <c r="G15" s="17"/>
      <c r="H15" s="22">
        <f>'Intra-Gov''tl Assets_detail_03'!N15</f>
        <v>286</v>
      </c>
      <c r="I15" s="17"/>
      <c r="J15" s="23">
        <v>0</v>
      </c>
    </row>
    <row r="16" spans="1:10" ht="12.75">
      <c r="A16" s="15">
        <v>11</v>
      </c>
      <c r="B16" s="17" t="s">
        <v>3</v>
      </c>
      <c r="C16" s="17"/>
      <c r="D16" s="22">
        <v>0</v>
      </c>
      <c r="E16" s="22"/>
      <c r="F16" s="22">
        <v>0</v>
      </c>
      <c r="G16" s="17"/>
      <c r="H16" s="22">
        <f>'Intra-Gov''tl Assets_detail_03'!N16</f>
        <v>297</v>
      </c>
      <c r="I16" s="17"/>
      <c r="J16" s="23">
        <v>0</v>
      </c>
    </row>
    <row r="17" spans="1:10" ht="12.75">
      <c r="A17" s="15">
        <v>12</v>
      </c>
      <c r="B17" s="17" t="s">
        <v>4</v>
      </c>
      <c r="C17" s="17"/>
      <c r="D17" s="22">
        <v>0</v>
      </c>
      <c r="E17" s="22"/>
      <c r="F17" s="22">
        <v>0</v>
      </c>
      <c r="G17" s="17"/>
      <c r="H17" s="22">
        <f>'Intra-Gov''tl Assets_detail_03'!N17</f>
        <v>1798</v>
      </c>
      <c r="I17" s="17"/>
      <c r="J17" s="23">
        <v>0</v>
      </c>
    </row>
    <row r="18" spans="1:10" ht="12.75">
      <c r="A18" s="15">
        <v>13</v>
      </c>
      <c r="B18" s="17" t="s">
        <v>5</v>
      </c>
      <c r="C18" s="17"/>
      <c r="D18" s="22">
        <v>0</v>
      </c>
      <c r="E18" s="22"/>
      <c r="F18" s="22">
        <v>0</v>
      </c>
      <c r="G18" s="17"/>
      <c r="H18" s="22">
        <f>'Intra-Gov''tl Assets_detail_03'!N18</f>
        <v>501</v>
      </c>
      <c r="I18" s="17"/>
      <c r="J18" s="23">
        <f>'Intra-Gov''tl Assets_detail_03'!N75</f>
        <v>645</v>
      </c>
    </row>
    <row r="19" spans="1:10" ht="12.75">
      <c r="A19" s="15">
        <v>14</v>
      </c>
      <c r="B19" s="17" t="s">
        <v>6</v>
      </c>
      <c r="C19" s="17"/>
      <c r="D19" s="22">
        <v>0</v>
      </c>
      <c r="E19" s="22"/>
      <c r="F19" s="22">
        <v>0</v>
      </c>
      <c r="G19" s="17"/>
      <c r="H19" s="22">
        <f>'Intra-Gov''tl Assets_detail_03'!N19</f>
        <v>3467</v>
      </c>
      <c r="I19" s="17"/>
      <c r="J19" s="23">
        <v>0</v>
      </c>
    </row>
    <row r="20" spans="1:10" ht="12.75">
      <c r="A20" s="15">
        <v>16</v>
      </c>
      <c r="B20" s="17" t="s">
        <v>7</v>
      </c>
      <c r="C20" s="17"/>
      <c r="D20" s="22">
        <v>0</v>
      </c>
      <c r="E20" s="22"/>
      <c r="F20" s="22">
        <v>0</v>
      </c>
      <c r="G20" s="17"/>
      <c r="H20" s="22">
        <f>'Intra-Gov''tl Assets_detail_03'!N20</f>
        <v>138</v>
      </c>
      <c r="I20" s="17"/>
      <c r="J20" s="23">
        <v>0</v>
      </c>
    </row>
    <row r="21" spans="1:10" ht="12.75">
      <c r="A21" s="15">
        <v>17</v>
      </c>
      <c r="B21" s="17" t="s">
        <v>161</v>
      </c>
      <c r="C21" s="17"/>
      <c r="D21" s="22">
        <v>0</v>
      </c>
      <c r="E21" s="22"/>
      <c r="F21" s="22">
        <v>0</v>
      </c>
      <c r="G21" s="17"/>
      <c r="H21" s="22">
        <f>'Intra-Gov''tl Assets_detail_03'!N21</f>
        <v>1596</v>
      </c>
      <c r="I21" s="17"/>
      <c r="J21" s="23">
        <f>'Intra-Gov''tl Assets_detail_03'!N76</f>
        <v>69127</v>
      </c>
    </row>
    <row r="22" spans="1:10" ht="12.75">
      <c r="A22" s="15">
        <v>18</v>
      </c>
      <c r="B22" s="17" t="s">
        <v>9</v>
      </c>
      <c r="C22" s="17"/>
      <c r="D22" s="22">
        <v>0</v>
      </c>
      <c r="E22" s="22"/>
      <c r="F22" s="22">
        <v>0</v>
      </c>
      <c r="G22" s="17"/>
      <c r="H22" s="22">
        <f>'Intra-Gov''tl Assets_detail_03'!N22</f>
        <v>1659</v>
      </c>
      <c r="I22" s="17"/>
      <c r="J22" s="23">
        <v>0</v>
      </c>
    </row>
    <row r="23" spans="1:10" ht="12.75">
      <c r="A23" s="15">
        <v>19</v>
      </c>
      <c r="B23" s="17" t="s">
        <v>10</v>
      </c>
      <c r="C23" s="17"/>
      <c r="D23" s="22">
        <v>0</v>
      </c>
      <c r="E23" s="22"/>
      <c r="F23" s="22">
        <v>0</v>
      </c>
      <c r="G23" s="17"/>
      <c r="H23" s="22">
        <f>'Intra-Gov''tl Assets_detail_03'!N23</f>
        <v>63920</v>
      </c>
      <c r="I23" s="17"/>
      <c r="J23" s="23">
        <f>'Intra-Gov''tl Assets_detail_03'!N77</f>
        <v>31424</v>
      </c>
    </row>
    <row r="24" spans="1:10" ht="12.75">
      <c r="A24" s="15">
        <v>21</v>
      </c>
      <c r="B24" s="17" t="s">
        <v>162</v>
      </c>
      <c r="C24" s="17"/>
      <c r="D24" s="22">
        <v>0</v>
      </c>
      <c r="E24" s="22"/>
      <c r="F24" s="22">
        <v>0</v>
      </c>
      <c r="G24" s="17"/>
      <c r="H24" s="22">
        <f>'Intra-Gov''tl Assets_detail_03'!N24</f>
        <v>1641</v>
      </c>
      <c r="I24" s="17"/>
      <c r="J24" s="23">
        <v>0</v>
      </c>
    </row>
    <row r="25" spans="1:10" ht="12.75" hidden="1">
      <c r="A25" s="15">
        <v>23</v>
      </c>
      <c r="B25" s="17" t="s">
        <v>48</v>
      </c>
      <c r="C25" s="17"/>
      <c r="D25" s="22">
        <v>0</v>
      </c>
      <c r="E25" s="22"/>
      <c r="F25" s="22">
        <v>0</v>
      </c>
      <c r="G25" s="17"/>
      <c r="H25" s="22">
        <f>'Intra-Gov''tl Assets_detail_03'!N25</f>
        <v>0</v>
      </c>
      <c r="I25" s="17"/>
      <c r="J25" s="23">
        <v>0</v>
      </c>
    </row>
    <row r="26" spans="1:10" ht="12.75">
      <c r="A26" s="15">
        <v>24</v>
      </c>
      <c r="B26" s="17" t="s">
        <v>160</v>
      </c>
      <c r="C26" s="17"/>
      <c r="D26" s="22">
        <v>0</v>
      </c>
      <c r="E26" s="22"/>
      <c r="F26" s="22">
        <v>0</v>
      </c>
      <c r="G26" s="17"/>
      <c r="H26" s="22">
        <f>'Intra-Gov''tl Assets_detail_03'!N26</f>
        <v>867</v>
      </c>
      <c r="I26" s="17"/>
      <c r="J26" s="23">
        <v>0</v>
      </c>
    </row>
    <row r="27" spans="1:10" ht="12.75">
      <c r="A27" s="15">
        <v>26</v>
      </c>
      <c r="B27" s="17" t="s">
        <v>163</v>
      </c>
      <c r="C27" s="17"/>
      <c r="D27" s="22">
        <v>0</v>
      </c>
      <c r="E27" s="22"/>
      <c r="F27" s="22">
        <v>0</v>
      </c>
      <c r="G27" s="17"/>
      <c r="H27" s="22">
        <f>'Intra-Gov''tl Assets_detail_03'!N27</f>
        <v>84</v>
      </c>
      <c r="I27" s="17"/>
      <c r="J27" s="23">
        <v>0</v>
      </c>
    </row>
    <row r="28" spans="1:10" ht="12.75">
      <c r="A28" s="15">
        <v>27</v>
      </c>
      <c r="B28" s="17" t="s">
        <v>12</v>
      </c>
      <c r="C28" s="17"/>
      <c r="D28" s="22">
        <v>0</v>
      </c>
      <c r="E28" s="22"/>
      <c r="F28" s="22">
        <v>0</v>
      </c>
      <c r="G28" s="17"/>
      <c r="H28" s="22">
        <f>'Intra-Gov''tl Assets_detail_03'!N28</f>
        <v>2</v>
      </c>
      <c r="I28" s="17"/>
      <c r="J28" s="23">
        <v>0</v>
      </c>
    </row>
    <row r="29" spans="1:10" ht="12.75">
      <c r="A29" s="15">
        <v>28</v>
      </c>
      <c r="B29" s="17" t="s">
        <v>13</v>
      </c>
      <c r="C29" s="17"/>
      <c r="D29" s="22">
        <v>0</v>
      </c>
      <c r="E29" s="22"/>
      <c r="F29" s="22">
        <v>0</v>
      </c>
      <c r="G29" s="17"/>
      <c r="H29" s="22">
        <f>'Intra-Gov''tl Assets_detail_03'!N29</f>
        <v>-189</v>
      </c>
      <c r="I29" s="17"/>
      <c r="J29" s="23">
        <v>0</v>
      </c>
    </row>
    <row r="30" spans="1:10" ht="12.75" hidden="1">
      <c r="A30" s="15">
        <v>29</v>
      </c>
      <c r="B30" s="17" t="s">
        <v>14</v>
      </c>
      <c r="C30" s="17"/>
      <c r="D30" s="22">
        <v>0</v>
      </c>
      <c r="E30" s="22"/>
      <c r="F30" s="22">
        <v>0</v>
      </c>
      <c r="G30" s="17"/>
      <c r="H30" s="22">
        <f>'Intra-Gov''tl Assets_detail_03'!N30</f>
        <v>0</v>
      </c>
      <c r="I30" s="17"/>
      <c r="J30" s="23">
        <v>0</v>
      </c>
    </row>
    <row r="31" spans="1:10" ht="12.75">
      <c r="A31" s="15">
        <v>31</v>
      </c>
      <c r="B31" s="17" t="s">
        <v>164</v>
      </c>
      <c r="C31" s="17"/>
      <c r="D31" s="22">
        <v>0</v>
      </c>
      <c r="E31" s="22"/>
      <c r="F31" s="22">
        <v>0</v>
      </c>
      <c r="G31" s="17"/>
      <c r="H31" s="22">
        <f>'Intra-Gov''tl Assets_detail_03'!N31</f>
        <v>70</v>
      </c>
      <c r="I31" s="17"/>
      <c r="J31" s="23">
        <v>0</v>
      </c>
    </row>
    <row r="32" spans="1:10" ht="12.75">
      <c r="A32" s="15">
        <v>33</v>
      </c>
      <c r="B32" s="17" t="s">
        <v>167</v>
      </c>
      <c r="C32" s="17"/>
      <c r="D32" s="22">
        <v>0</v>
      </c>
      <c r="E32" s="22"/>
      <c r="F32" s="22">
        <v>0</v>
      </c>
      <c r="G32" s="17"/>
      <c r="H32" s="22">
        <f>'Intra-Gov''tl Assets_detail_03'!N32</f>
        <v>2</v>
      </c>
      <c r="I32" s="17"/>
      <c r="J32" s="23">
        <v>0</v>
      </c>
    </row>
    <row r="33" spans="1:10" ht="12.75">
      <c r="A33" s="15">
        <v>36</v>
      </c>
      <c r="B33" s="17" t="s">
        <v>45</v>
      </c>
      <c r="C33" s="17"/>
      <c r="D33" s="22">
        <v>0</v>
      </c>
      <c r="E33" s="22"/>
      <c r="F33" s="22">
        <v>0</v>
      </c>
      <c r="G33" s="17"/>
      <c r="H33" s="22">
        <f>'Intra-Gov''tl Assets_detail_03'!N33</f>
        <v>330</v>
      </c>
      <c r="I33" s="17"/>
      <c r="J33" s="23">
        <v>0</v>
      </c>
    </row>
    <row r="34" spans="1:10" ht="12.75">
      <c r="A34" s="15">
        <v>45</v>
      </c>
      <c r="B34" s="17" t="s">
        <v>15</v>
      </c>
      <c r="C34" s="17"/>
      <c r="D34" s="22">
        <v>0</v>
      </c>
      <c r="E34" s="22"/>
      <c r="F34" s="22">
        <v>0</v>
      </c>
      <c r="G34" s="17"/>
      <c r="H34" s="22">
        <f>'Intra-Gov''tl Assets_detail_03'!N34</f>
        <v>365</v>
      </c>
      <c r="I34" s="17"/>
      <c r="J34" s="23">
        <v>0</v>
      </c>
    </row>
    <row r="35" spans="1:10" ht="12.75">
      <c r="A35" s="15">
        <v>47</v>
      </c>
      <c r="B35" s="17" t="s">
        <v>16</v>
      </c>
      <c r="C35" s="17"/>
      <c r="D35" s="22">
        <v>0</v>
      </c>
      <c r="E35" s="22"/>
      <c r="F35" s="22">
        <v>0</v>
      </c>
      <c r="G35" s="17"/>
      <c r="H35" s="22">
        <f>'Intra-Gov''tl Assets_detail_03'!N35</f>
        <v>1125</v>
      </c>
      <c r="I35" s="17"/>
      <c r="J35" s="23">
        <f>'Intra-Gov''tl Assets_detail_03'!N79</f>
        <v>14</v>
      </c>
    </row>
    <row r="36" spans="1:10" ht="12.75">
      <c r="A36" s="15">
        <v>49</v>
      </c>
      <c r="B36" s="17" t="s">
        <v>71</v>
      </c>
      <c r="C36" s="17"/>
      <c r="D36" s="22">
        <v>0</v>
      </c>
      <c r="E36" s="22"/>
      <c r="F36" s="22">
        <v>0</v>
      </c>
      <c r="G36" s="17"/>
      <c r="H36" s="22">
        <f>'Intra-Gov''tl Assets_detail_03'!N36</f>
        <v>0</v>
      </c>
      <c r="I36" s="17"/>
      <c r="J36" s="23">
        <f>'Intra-Gov''tl Assets_detail_03'!N80</f>
        <v>40</v>
      </c>
    </row>
    <row r="37" spans="1:10" ht="12.75">
      <c r="A37" s="15">
        <v>50</v>
      </c>
      <c r="B37" s="17" t="s">
        <v>17</v>
      </c>
      <c r="C37" s="17"/>
      <c r="D37" s="22">
        <v>0</v>
      </c>
      <c r="E37" s="22"/>
      <c r="F37" s="22">
        <v>0</v>
      </c>
      <c r="G37" s="17"/>
      <c r="H37" s="22">
        <f>'Intra-Gov''tl Assets_detail_03'!N37</f>
        <v>1970</v>
      </c>
      <c r="I37" s="17"/>
      <c r="J37" s="23">
        <v>0</v>
      </c>
    </row>
    <row r="38" spans="1:10" ht="12.75">
      <c r="A38" s="15">
        <v>51</v>
      </c>
      <c r="B38" s="17" t="s">
        <v>148</v>
      </c>
      <c r="C38" s="17"/>
      <c r="D38" s="22">
        <v>0</v>
      </c>
      <c r="E38" s="22"/>
      <c r="F38" s="22">
        <v>0</v>
      </c>
      <c r="G38" s="17"/>
      <c r="H38" s="22">
        <f>'Intra-Gov''tl Assets_detail_03'!N38</f>
        <v>1470</v>
      </c>
      <c r="I38" s="17"/>
      <c r="J38" s="23">
        <v>0</v>
      </c>
    </row>
    <row r="39" spans="1:10" ht="12.75" hidden="1">
      <c r="A39" s="21" t="s">
        <v>65</v>
      </c>
      <c r="B39" s="17" t="s">
        <v>66</v>
      </c>
      <c r="C39" s="17"/>
      <c r="D39" s="22">
        <v>0</v>
      </c>
      <c r="E39" s="22"/>
      <c r="F39" s="22">
        <v>0</v>
      </c>
      <c r="G39" s="17"/>
      <c r="H39" s="22">
        <f>'Intra-Gov''tl Assets_detail_03'!N39</f>
        <v>0</v>
      </c>
      <c r="I39" s="17"/>
      <c r="J39" s="23">
        <v>0</v>
      </c>
    </row>
    <row r="40" spans="1:10" ht="12.75">
      <c r="A40" s="15">
        <v>56</v>
      </c>
      <c r="B40" s="17" t="s">
        <v>41</v>
      </c>
      <c r="C40" s="17"/>
      <c r="D40" s="22">
        <v>0</v>
      </c>
      <c r="E40" s="22"/>
      <c r="F40" s="22">
        <v>0</v>
      </c>
      <c r="G40" s="17"/>
      <c r="H40" s="22">
        <f>'Intra-Gov''tl Assets_detail_03'!N40</f>
        <v>2202</v>
      </c>
      <c r="I40" s="17"/>
      <c r="J40" s="23">
        <v>0</v>
      </c>
    </row>
    <row r="41" spans="1:10" ht="12.75">
      <c r="A41" s="15">
        <v>57</v>
      </c>
      <c r="B41" s="17" t="s">
        <v>165</v>
      </c>
      <c r="C41" s="17"/>
      <c r="D41" s="22">
        <v>0</v>
      </c>
      <c r="E41" s="22"/>
      <c r="F41" s="22">
        <v>0</v>
      </c>
      <c r="G41" s="17"/>
      <c r="H41" s="22">
        <f>'Intra-Gov''tl Assets_detail_03'!N41</f>
        <v>2576</v>
      </c>
      <c r="I41" s="17"/>
      <c r="J41" s="23">
        <f>'Intra-Gov''tl Assets_detail_03'!N81</f>
        <v>351</v>
      </c>
    </row>
    <row r="42" spans="1:10" ht="12.75">
      <c r="A42" s="15">
        <v>58</v>
      </c>
      <c r="B42" s="17" t="s">
        <v>46</v>
      </c>
      <c r="C42" s="17"/>
      <c r="D42" s="22">
        <v>0</v>
      </c>
      <c r="E42" s="22"/>
      <c r="F42" s="22">
        <v>0</v>
      </c>
      <c r="G42" s="17"/>
      <c r="H42" s="22">
        <f>'Intra-Gov''tl Assets_detail_03'!N42</f>
        <v>2</v>
      </c>
      <c r="I42" s="17"/>
      <c r="J42" s="23">
        <v>0</v>
      </c>
    </row>
    <row r="43" spans="1:10" ht="12.75">
      <c r="A43" s="21" t="s">
        <v>58</v>
      </c>
      <c r="B43" s="17" t="s">
        <v>59</v>
      </c>
      <c r="C43" s="17"/>
      <c r="D43" s="22">
        <v>0</v>
      </c>
      <c r="E43" s="22"/>
      <c r="F43" s="22">
        <v>0</v>
      </c>
      <c r="G43" s="17"/>
      <c r="H43" s="22">
        <f>'Intra-Gov''tl Assets_detail_03'!N43</f>
        <v>45</v>
      </c>
      <c r="I43" s="17"/>
      <c r="J43" s="23">
        <v>0</v>
      </c>
    </row>
    <row r="44" spans="1:10" ht="12.75">
      <c r="A44" s="21" t="s">
        <v>60</v>
      </c>
      <c r="B44" s="17" t="s">
        <v>61</v>
      </c>
      <c r="C44" s="17"/>
      <c r="D44" s="22">
        <v>0</v>
      </c>
      <c r="E44" s="22"/>
      <c r="F44" s="22">
        <v>0</v>
      </c>
      <c r="G44" s="17"/>
      <c r="H44" s="22">
        <f>'Intra-Gov''tl Assets_detail_03'!N44</f>
        <v>19</v>
      </c>
      <c r="I44" s="17"/>
      <c r="J44" s="23">
        <v>0</v>
      </c>
    </row>
    <row r="45" spans="1:10" ht="12.75">
      <c r="A45" s="15">
        <v>64</v>
      </c>
      <c r="B45" s="17" t="s">
        <v>42</v>
      </c>
      <c r="C45" s="17"/>
      <c r="D45" s="22">
        <v>0</v>
      </c>
      <c r="E45" s="22"/>
      <c r="F45" s="22">
        <v>0</v>
      </c>
      <c r="G45" s="17"/>
      <c r="H45" s="22">
        <f>'Intra-Gov''tl Assets_detail_03'!N45</f>
        <v>5</v>
      </c>
      <c r="I45" s="17"/>
      <c r="J45" s="23">
        <v>0</v>
      </c>
    </row>
    <row r="46" spans="1:10" ht="12.75">
      <c r="A46" s="15">
        <v>68</v>
      </c>
      <c r="B46" s="17" t="s">
        <v>19</v>
      </c>
      <c r="C46" s="17"/>
      <c r="D46" s="22">
        <v>0</v>
      </c>
      <c r="E46" s="22"/>
      <c r="F46" s="22">
        <v>0</v>
      </c>
      <c r="G46" s="17"/>
      <c r="H46" s="22">
        <f>'Intra-Gov''tl Assets_detail_03'!N46</f>
        <v>13364</v>
      </c>
      <c r="I46" s="17"/>
      <c r="J46" s="23">
        <v>0</v>
      </c>
    </row>
    <row r="47" spans="1:10" ht="12.75">
      <c r="A47" s="15">
        <v>69</v>
      </c>
      <c r="B47" s="17" t="s">
        <v>20</v>
      </c>
      <c r="C47" s="17"/>
      <c r="D47" s="22">
        <v>0</v>
      </c>
      <c r="E47" s="22"/>
      <c r="F47" s="22">
        <v>0</v>
      </c>
      <c r="G47" s="17"/>
      <c r="H47" s="22">
        <f>'Intra-Gov''tl Assets_detail_03'!N47</f>
        <v>117</v>
      </c>
      <c r="I47" s="17"/>
      <c r="J47" s="23">
        <f>'Intra-Gov''tl Assets_detail_03'!N82</f>
        <v>0</v>
      </c>
    </row>
    <row r="48" spans="1:10" ht="12.75">
      <c r="A48" s="21" t="s">
        <v>152</v>
      </c>
      <c r="B48" s="17" t="s">
        <v>153</v>
      </c>
      <c r="C48" s="17"/>
      <c r="D48" s="22">
        <v>0</v>
      </c>
      <c r="E48" s="22"/>
      <c r="F48" s="22">
        <v>0</v>
      </c>
      <c r="G48" s="17"/>
      <c r="H48" s="22">
        <f>'Intra-Gov''tl Assets_detail_03'!N48</f>
        <v>39990</v>
      </c>
      <c r="I48" s="17"/>
      <c r="J48" s="23">
        <v>0</v>
      </c>
    </row>
    <row r="49" spans="1:10" ht="12.75">
      <c r="A49" s="15">
        <v>72</v>
      </c>
      <c r="B49" s="17" t="s">
        <v>21</v>
      </c>
      <c r="C49" s="17"/>
      <c r="D49" s="22">
        <v>0</v>
      </c>
      <c r="E49" s="22"/>
      <c r="F49" s="22">
        <v>0</v>
      </c>
      <c r="G49" s="17"/>
      <c r="H49" s="22">
        <f>'Intra-Gov''tl Assets_detail_03'!N49</f>
        <v>4832</v>
      </c>
      <c r="I49" s="17"/>
      <c r="J49" s="23">
        <v>0</v>
      </c>
    </row>
    <row r="50" spans="1:10" ht="12.75">
      <c r="A50" s="15">
        <v>73</v>
      </c>
      <c r="B50" s="17" t="s">
        <v>43</v>
      </c>
      <c r="C50" s="17"/>
      <c r="D50" s="22">
        <v>0</v>
      </c>
      <c r="E50" s="22"/>
      <c r="F50" s="22">
        <v>0</v>
      </c>
      <c r="G50" s="17"/>
      <c r="H50" s="22">
        <f>'Intra-Gov''tl Assets_detail_03'!N50</f>
        <v>2</v>
      </c>
      <c r="I50" s="17"/>
      <c r="J50" s="23">
        <f>'Intra-Gov''tl Assets_detail_03'!N83</f>
        <v>0</v>
      </c>
    </row>
    <row r="51" spans="1:10" ht="12.75">
      <c r="A51" s="15">
        <v>75</v>
      </c>
      <c r="B51" s="17" t="s">
        <v>44</v>
      </c>
      <c r="C51" s="17"/>
      <c r="D51" s="22">
        <v>0</v>
      </c>
      <c r="E51" s="22"/>
      <c r="F51" s="22">
        <v>0</v>
      </c>
      <c r="G51" s="17"/>
      <c r="H51" s="22">
        <f>'Intra-Gov''tl Assets_detail_03'!N51</f>
        <v>6400</v>
      </c>
      <c r="I51" s="17"/>
      <c r="J51" s="23">
        <f>'Intra-Gov''tl Assets_detail_03'!N84</f>
        <v>1000</v>
      </c>
    </row>
    <row r="52" spans="1:10" ht="12.75">
      <c r="A52" s="21" t="s">
        <v>154</v>
      </c>
      <c r="B52" s="17" t="s">
        <v>168</v>
      </c>
      <c r="C52" s="17"/>
      <c r="D52" s="22">
        <v>0</v>
      </c>
      <c r="E52" s="22"/>
      <c r="F52" s="22">
        <v>0</v>
      </c>
      <c r="G52" s="17"/>
      <c r="H52" s="22">
        <f>'Intra-Gov''tl Assets_detail_03'!N52</f>
        <v>1</v>
      </c>
      <c r="I52" s="17"/>
      <c r="J52" s="23">
        <f>'Intra-Gov''tl Assets_detail_03'!N85</f>
        <v>0</v>
      </c>
    </row>
    <row r="53" spans="1:10" ht="12.75">
      <c r="A53" s="15">
        <v>80</v>
      </c>
      <c r="B53" s="17" t="s">
        <v>22</v>
      </c>
      <c r="C53" s="17"/>
      <c r="D53" s="22">
        <v>0</v>
      </c>
      <c r="E53" s="22"/>
      <c r="F53" s="22">
        <v>0</v>
      </c>
      <c r="G53" s="17"/>
      <c r="H53" s="22">
        <f>'Intra-Gov''tl Assets_detail_03'!N53</f>
        <v>782</v>
      </c>
      <c r="I53" s="17"/>
      <c r="J53" s="23">
        <f>'Intra-Gov''tl Assets_detail_03'!N86</f>
        <v>135</v>
      </c>
    </row>
    <row r="54" spans="1:10" ht="12.75">
      <c r="A54" s="15">
        <v>86</v>
      </c>
      <c r="B54" s="17" t="s">
        <v>23</v>
      </c>
      <c r="C54" s="17"/>
      <c r="D54" s="22">
        <v>0</v>
      </c>
      <c r="E54" s="22"/>
      <c r="F54" s="22">
        <v>0</v>
      </c>
      <c r="G54" s="17"/>
      <c r="H54" s="22">
        <f>'Intra-Gov''tl Assets_detail_03'!N54</f>
        <v>57</v>
      </c>
      <c r="I54" s="17"/>
      <c r="J54" s="23">
        <v>0</v>
      </c>
    </row>
    <row r="55" spans="1:10" ht="12.75">
      <c r="A55" s="24" t="s">
        <v>52</v>
      </c>
      <c r="B55" s="17" t="s">
        <v>53</v>
      </c>
      <c r="C55" s="17"/>
      <c r="D55" s="22">
        <v>0</v>
      </c>
      <c r="E55" s="22"/>
      <c r="F55" s="22">
        <v>0</v>
      </c>
      <c r="G55" s="17"/>
      <c r="H55" s="22">
        <f>'Intra-Gov''tl Assets_detail_03'!N55</f>
        <v>14</v>
      </c>
      <c r="I55" s="17"/>
      <c r="J55" s="23">
        <v>0</v>
      </c>
    </row>
    <row r="56" spans="1:10" ht="12.75">
      <c r="A56" s="15">
        <v>89</v>
      </c>
      <c r="B56" s="17" t="s">
        <v>24</v>
      </c>
      <c r="C56" s="17"/>
      <c r="D56" s="22">
        <v>0</v>
      </c>
      <c r="E56" s="22"/>
      <c r="F56" s="22">
        <v>0</v>
      </c>
      <c r="G56" s="17"/>
      <c r="H56" s="22">
        <f>'Intra-Gov''tl Assets_detail_03'!N56</f>
        <v>6708</v>
      </c>
      <c r="I56" s="17"/>
      <c r="J56" s="23">
        <v>0</v>
      </c>
    </row>
    <row r="57" spans="1:10" ht="12.75" hidden="1">
      <c r="A57" s="21" t="s">
        <v>67</v>
      </c>
      <c r="B57" s="17" t="s">
        <v>68</v>
      </c>
      <c r="C57" s="17"/>
      <c r="D57" s="22">
        <v>0</v>
      </c>
      <c r="E57" s="22"/>
      <c r="F57" s="22">
        <v>0</v>
      </c>
      <c r="G57" s="17"/>
      <c r="H57" s="22">
        <f>'Intra-Gov''tl Assets_detail_03'!N57</f>
        <v>0</v>
      </c>
      <c r="I57" s="17"/>
      <c r="J57" s="23">
        <v>0</v>
      </c>
    </row>
    <row r="58" spans="1:10" ht="12.75">
      <c r="A58" s="15">
        <v>91</v>
      </c>
      <c r="B58" s="17" t="s">
        <v>54</v>
      </c>
      <c r="C58" s="17"/>
      <c r="D58" s="22">
        <v>0</v>
      </c>
      <c r="E58" s="22"/>
      <c r="F58" s="22">
        <v>0</v>
      </c>
      <c r="G58" s="17"/>
      <c r="H58" s="22">
        <f>'Intra-Gov''tl Assets_detail_03'!N58</f>
        <v>1</v>
      </c>
      <c r="I58" s="17"/>
      <c r="J58" s="23">
        <v>0</v>
      </c>
    </row>
    <row r="59" spans="1:10" ht="12.75">
      <c r="A59" s="15">
        <v>95</v>
      </c>
      <c r="B59" s="17" t="s">
        <v>25</v>
      </c>
      <c r="C59" s="17"/>
      <c r="D59" s="22">
        <v>0</v>
      </c>
      <c r="E59" s="22"/>
      <c r="F59" s="22">
        <v>0</v>
      </c>
      <c r="G59" s="17"/>
      <c r="H59" s="22">
        <f>'Intra-Gov''tl Assets_detail_03'!N59</f>
        <v>1392</v>
      </c>
      <c r="I59" s="17"/>
      <c r="J59" s="23">
        <v>0</v>
      </c>
    </row>
    <row r="60" spans="1:10" ht="12.75">
      <c r="A60" s="15">
        <v>96</v>
      </c>
      <c r="B60" s="17" t="s">
        <v>166</v>
      </c>
      <c r="C60" s="17"/>
      <c r="D60" s="22">
        <v>0</v>
      </c>
      <c r="E60" s="22"/>
      <c r="F60" s="22">
        <v>0</v>
      </c>
      <c r="G60" s="17"/>
      <c r="H60" s="22">
        <f>'Intra-Gov''tl Assets_detail_03'!N60</f>
        <v>0</v>
      </c>
      <c r="I60" s="17"/>
      <c r="J60" s="23">
        <f>'Intra-Gov''tl Assets_detail_03'!N87</f>
        <v>26</v>
      </c>
    </row>
    <row r="61" spans="1:10" ht="12.75">
      <c r="A61" s="15">
        <v>97</v>
      </c>
      <c r="B61" s="17" t="s">
        <v>27</v>
      </c>
      <c r="C61" s="17"/>
      <c r="D61" s="22">
        <v>0</v>
      </c>
      <c r="E61" s="22"/>
      <c r="F61" s="22">
        <v>0</v>
      </c>
      <c r="G61" s="17"/>
      <c r="H61" s="22">
        <f>'Intra-Gov''tl Assets_detail_03'!N61</f>
        <v>97070</v>
      </c>
      <c r="I61" s="17"/>
      <c r="J61" s="23">
        <f>'Intra-Gov''tl Assets_detail_03'!N88</f>
        <v>1500</v>
      </c>
    </row>
    <row r="62" spans="1:10" ht="12.75">
      <c r="A62" s="24" t="s">
        <v>157</v>
      </c>
      <c r="B62" s="17" t="s">
        <v>170</v>
      </c>
      <c r="C62" s="17"/>
      <c r="D62" s="22">
        <v>0</v>
      </c>
      <c r="E62" s="22"/>
      <c r="F62" s="22">
        <v>0</v>
      </c>
      <c r="G62" s="17"/>
      <c r="H62" s="22">
        <v>0</v>
      </c>
      <c r="I62" s="17"/>
      <c r="J62" s="23">
        <f>'Intra-Gov''tl Assets_detail_03'!N89</f>
        <v>4</v>
      </c>
    </row>
    <row r="63" spans="1:10" ht="12.75">
      <c r="A63" s="24" t="s">
        <v>34</v>
      </c>
      <c r="B63" s="17" t="s">
        <v>33</v>
      </c>
      <c r="C63" s="17"/>
      <c r="D63" s="22">
        <v>0</v>
      </c>
      <c r="E63" s="22"/>
      <c r="F63" s="22">
        <v>0</v>
      </c>
      <c r="G63" s="17"/>
      <c r="H63" s="22">
        <f>'Intra-Gov''tl Assets_detail_03'!N62</f>
        <v>176</v>
      </c>
      <c r="I63" s="17"/>
      <c r="J63" s="23">
        <f>'Intra-Gov''tl Assets_detail_03'!N73</f>
        <v>1030</v>
      </c>
    </row>
    <row r="64" spans="1:12" ht="15" thickBot="1">
      <c r="A64" s="25"/>
      <c r="B64" s="26" t="s">
        <v>31</v>
      </c>
      <c r="C64" s="26"/>
      <c r="D64" s="27">
        <f>SUM(D10:D63)</f>
        <v>18094718</v>
      </c>
      <c r="E64" s="28"/>
      <c r="F64" s="27">
        <f>SUM(F10:F63)</f>
        <v>1449873</v>
      </c>
      <c r="G64" s="28"/>
      <c r="H64" s="27">
        <f>SUM(H10:H63)</f>
        <v>266699</v>
      </c>
      <c r="I64" s="28"/>
      <c r="J64" s="29">
        <f>SUM(J10:J63)</f>
        <v>115366</v>
      </c>
      <c r="L64" s="85"/>
    </row>
    <row r="65" spans="1:10" ht="13.5" thickTop="1">
      <c r="A65" s="30"/>
      <c r="B65" s="31"/>
      <c r="C65" s="31"/>
      <c r="D65" s="31"/>
      <c r="E65" s="31"/>
      <c r="F65" s="32"/>
      <c r="G65" s="31"/>
      <c r="H65" s="31"/>
      <c r="I65" s="31"/>
      <c r="J65" s="33"/>
    </row>
  </sheetData>
  <mergeCells count="5">
    <mergeCell ref="A5:J5"/>
    <mergeCell ref="A1:J1"/>
    <mergeCell ref="A2:J2"/>
    <mergeCell ref="A3:J3"/>
    <mergeCell ref="A4:J4"/>
  </mergeCells>
  <printOptions horizontalCentered="1"/>
  <pageMargins left="0.7" right="0.7" top="0.7" bottom="0.75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pane xSplit="5220" ySplit="2295" topLeftCell="C55" activePane="bottomRight" state="split"/>
      <selection pane="topLeft" activeCell="A1" sqref="A1"/>
      <selection pane="topRight" activeCell="C1" sqref="C1"/>
      <selection pane="bottomLeft" activeCell="A8" sqref="A8"/>
      <selection pane="bottomRight" activeCell="E55" sqref="E55"/>
    </sheetView>
  </sheetViews>
  <sheetFormatPr defaultColWidth="9.140625" defaultRowHeight="12.75"/>
  <cols>
    <col min="1" max="1" width="3.140625" style="1" customWidth="1"/>
    <col min="2" max="2" width="42.8515625" style="1" bestFit="1" customWidth="1"/>
    <col min="3" max="3" width="11.28125" style="1" customWidth="1"/>
    <col min="4" max="4" width="11.28125" style="1" bestFit="1" customWidth="1"/>
    <col min="5" max="5" width="11.28125" style="1" customWidth="1"/>
    <col min="6" max="6" width="9.7109375" style="1" customWidth="1"/>
    <col min="7" max="7" width="11.28125" style="1" customWidth="1"/>
    <col min="8" max="8" width="9.7109375" style="1" customWidth="1"/>
    <col min="9" max="11" width="11.28125" style="1" customWidth="1"/>
    <col min="12" max="13" width="9.7109375" style="1" bestFit="1" customWidth="1"/>
    <col min="14" max="14" width="11.28125" style="1" customWidth="1"/>
    <col min="15" max="15" width="9.7109375" style="1" bestFit="1" customWidth="1"/>
    <col min="16" max="16384" width="9.140625" style="1" customWidth="1"/>
  </cols>
  <sheetData>
    <row r="1" spans="1:14" s="47" customFormat="1" ht="15.75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47" customFormat="1" ht="15.75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47" customFormat="1" ht="15.75">
      <c r="A3" s="100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s="47" customFormat="1" ht="15.75">
      <c r="A4" s="100" t="s">
        <v>149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2" ht="12.75">
      <c r="A5" s="48"/>
      <c r="B5" s="48" t="s">
        <v>150</v>
      </c>
    </row>
    <row r="6" spans="1:14" ht="12.75">
      <c r="A6" s="49"/>
      <c r="B6" s="49" t="s">
        <v>35</v>
      </c>
      <c r="C6" s="50" t="s">
        <v>73</v>
      </c>
      <c r="D6" s="50" t="s">
        <v>74</v>
      </c>
      <c r="E6" s="50" t="s">
        <v>75</v>
      </c>
      <c r="F6" s="50" t="s">
        <v>76</v>
      </c>
      <c r="G6" s="50" t="s">
        <v>77</v>
      </c>
      <c r="H6" s="50" t="s">
        <v>78</v>
      </c>
      <c r="I6" s="50" t="s">
        <v>79</v>
      </c>
      <c r="J6" s="50" t="s">
        <v>80</v>
      </c>
      <c r="K6" s="50" t="s">
        <v>81</v>
      </c>
      <c r="L6" s="50" t="s">
        <v>82</v>
      </c>
      <c r="M6" s="50" t="s">
        <v>151</v>
      </c>
      <c r="N6" s="50" t="s">
        <v>83</v>
      </c>
    </row>
    <row r="7" ht="13.5" thickBot="1"/>
    <row r="8" spans="1:14" ht="14.25">
      <c r="A8" s="51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</row>
    <row r="9" spans="1:14" ht="12.75">
      <c r="A9" s="55"/>
      <c r="B9" s="56" t="s">
        <v>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1:14" ht="12.75">
      <c r="A10" s="15">
        <v>20</v>
      </c>
      <c r="B10" s="16" t="s">
        <v>2</v>
      </c>
      <c r="C10" s="60">
        <v>2799</v>
      </c>
      <c r="D10" s="60">
        <v>44</v>
      </c>
      <c r="E10" s="60">
        <v>717</v>
      </c>
      <c r="F10" s="60">
        <v>0</v>
      </c>
      <c r="G10" s="60">
        <v>0</v>
      </c>
      <c r="H10" s="60">
        <v>0</v>
      </c>
      <c r="I10" s="60">
        <v>6</v>
      </c>
      <c r="J10" s="60">
        <v>0</v>
      </c>
      <c r="K10" s="60">
        <v>0</v>
      </c>
      <c r="L10" s="60">
        <v>306</v>
      </c>
      <c r="M10" s="60">
        <v>5544</v>
      </c>
      <c r="N10" s="61">
        <f>SUM(C10:M10)</f>
        <v>9416</v>
      </c>
    </row>
    <row r="11" spans="1:14" ht="12.75">
      <c r="A11" s="21" t="s">
        <v>63</v>
      </c>
      <c r="B11" s="16" t="s">
        <v>64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1">
        <f>SUM(C11:M11)</f>
        <v>0</v>
      </c>
    </row>
    <row r="12" spans="1:14" ht="12.75">
      <c r="A12" s="21" t="s">
        <v>56</v>
      </c>
      <c r="B12" s="16" t="s">
        <v>57</v>
      </c>
      <c r="C12" s="64">
        <v>0</v>
      </c>
      <c r="D12" s="64">
        <v>1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1">
        <f>SUM(C12:M12)</f>
        <v>1</v>
      </c>
    </row>
    <row r="13" spans="1:14" ht="12.75">
      <c r="A13" s="21" t="s">
        <v>131</v>
      </c>
      <c r="B13" s="16" t="s">
        <v>132</v>
      </c>
      <c r="C13" s="64">
        <v>0</v>
      </c>
      <c r="D13" s="64">
        <v>8</v>
      </c>
      <c r="E13" s="64">
        <v>0</v>
      </c>
      <c r="F13" s="64">
        <v>0</v>
      </c>
      <c r="G13" s="64">
        <v>0</v>
      </c>
      <c r="H13" s="64">
        <v>0</v>
      </c>
      <c r="I13" s="64">
        <v>1</v>
      </c>
      <c r="J13" s="64">
        <v>0</v>
      </c>
      <c r="K13" s="64">
        <v>0</v>
      </c>
      <c r="L13" s="64">
        <v>0</v>
      </c>
      <c r="M13" s="64">
        <v>0</v>
      </c>
      <c r="N13" s="61">
        <f aca="true" t="shared" si="0" ref="N13:N63">SUM(C13:M13)</f>
        <v>9</v>
      </c>
    </row>
    <row r="14" spans="1:14" ht="12.75">
      <c r="A14" s="24" t="s">
        <v>37</v>
      </c>
      <c r="B14" s="16" t="s">
        <v>38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119</v>
      </c>
      <c r="J14" s="64">
        <v>0</v>
      </c>
      <c r="K14" s="64">
        <v>0</v>
      </c>
      <c r="L14" s="64">
        <v>0</v>
      </c>
      <c r="M14" s="64">
        <v>0</v>
      </c>
      <c r="N14" s="61">
        <f t="shared" si="0"/>
        <v>119</v>
      </c>
    </row>
    <row r="15" spans="1:14" ht="12.75">
      <c r="A15" s="15">
        <v>10</v>
      </c>
      <c r="B15" s="17" t="s">
        <v>28</v>
      </c>
      <c r="C15" s="64">
        <v>0</v>
      </c>
      <c r="D15" s="64">
        <v>186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100</v>
      </c>
      <c r="M15" s="64">
        <v>0</v>
      </c>
      <c r="N15" s="61">
        <f t="shared" si="0"/>
        <v>286</v>
      </c>
    </row>
    <row r="16" spans="1:14" ht="12.75">
      <c r="A16" s="15">
        <v>11</v>
      </c>
      <c r="B16" s="17" t="s">
        <v>3</v>
      </c>
      <c r="C16" s="64">
        <v>0</v>
      </c>
      <c r="D16" s="64">
        <v>0</v>
      </c>
      <c r="E16" s="64">
        <v>23</v>
      </c>
      <c r="F16" s="64">
        <v>266</v>
      </c>
      <c r="G16" s="64">
        <v>0</v>
      </c>
      <c r="H16" s="64">
        <v>0</v>
      </c>
      <c r="I16" s="64">
        <v>8</v>
      </c>
      <c r="J16" s="64">
        <v>0</v>
      </c>
      <c r="K16" s="64">
        <v>0</v>
      </c>
      <c r="L16" s="64">
        <v>0</v>
      </c>
      <c r="M16" s="64">
        <v>0</v>
      </c>
      <c r="N16" s="61">
        <f t="shared" si="0"/>
        <v>297</v>
      </c>
    </row>
    <row r="17" spans="1:14" ht="12.75">
      <c r="A17" s="15">
        <v>12</v>
      </c>
      <c r="B17" s="17" t="s">
        <v>4</v>
      </c>
      <c r="C17" s="64">
        <v>0</v>
      </c>
      <c r="D17" s="64">
        <v>15</v>
      </c>
      <c r="E17" s="64">
        <v>1567</v>
      </c>
      <c r="F17" s="64">
        <v>0</v>
      </c>
      <c r="G17" s="64">
        <v>0</v>
      </c>
      <c r="H17" s="64">
        <v>0</v>
      </c>
      <c r="I17" s="64">
        <v>1</v>
      </c>
      <c r="J17" s="64">
        <v>0</v>
      </c>
      <c r="K17" s="64">
        <v>0</v>
      </c>
      <c r="L17" s="64">
        <v>215</v>
      </c>
      <c r="M17" s="64">
        <v>0</v>
      </c>
      <c r="N17" s="61">
        <f t="shared" si="0"/>
        <v>1798</v>
      </c>
    </row>
    <row r="18" spans="1:14" ht="12.75">
      <c r="A18" s="15">
        <v>13</v>
      </c>
      <c r="B18" s="17" t="s">
        <v>5</v>
      </c>
      <c r="C18" s="64">
        <v>0</v>
      </c>
      <c r="D18" s="64">
        <v>7</v>
      </c>
      <c r="E18" s="64">
        <v>85</v>
      </c>
      <c r="F18" s="64">
        <v>0</v>
      </c>
      <c r="G18" s="64">
        <v>0</v>
      </c>
      <c r="H18" s="64">
        <v>0</v>
      </c>
      <c r="I18" s="64">
        <v>231</v>
      </c>
      <c r="J18" s="64">
        <v>0</v>
      </c>
      <c r="K18" s="64">
        <v>0</v>
      </c>
      <c r="L18" s="64">
        <v>178</v>
      </c>
      <c r="M18" s="64">
        <v>0</v>
      </c>
      <c r="N18" s="61">
        <f t="shared" si="0"/>
        <v>501</v>
      </c>
    </row>
    <row r="19" spans="1:14" ht="12.75">
      <c r="A19" s="15">
        <v>14</v>
      </c>
      <c r="B19" s="17" t="s">
        <v>6</v>
      </c>
      <c r="C19" s="64">
        <v>0</v>
      </c>
      <c r="D19" s="64">
        <v>24</v>
      </c>
      <c r="E19" s="64">
        <v>3199</v>
      </c>
      <c r="F19" s="64">
        <v>10</v>
      </c>
      <c r="G19" s="64">
        <v>0</v>
      </c>
      <c r="H19" s="64">
        <v>0</v>
      </c>
      <c r="I19" s="64">
        <v>76</v>
      </c>
      <c r="J19" s="64">
        <v>0</v>
      </c>
      <c r="K19" s="64">
        <v>0</v>
      </c>
      <c r="L19" s="64">
        <v>158</v>
      </c>
      <c r="M19" s="64">
        <v>0</v>
      </c>
      <c r="N19" s="61">
        <f t="shared" si="0"/>
        <v>3467</v>
      </c>
    </row>
    <row r="20" spans="1:14" ht="12.75">
      <c r="A20" s="15">
        <v>16</v>
      </c>
      <c r="B20" s="17" t="s">
        <v>7</v>
      </c>
      <c r="C20" s="64">
        <v>0</v>
      </c>
      <c r="D20" s="64">
        <v>0</v>
      </c>
      <c r="E20" s="64">
        <v>104</v>
      </c>
      <c r="F20" s="64">
        <v>0</v>
      </c>
      <c r="G20" s="64">
        <v>0</v>
      </c>
      <c r="H20" s="64">
        <v>0</v>
      </c>
      <c r="I20" s="64">
        <v>6</v>
      </c>
      <c r="J20" s="64">
        <v>0</v>
      </c>
      <c r="K20" s="64">
        <v>0</v>
      </c>
      <c r="L20" s="64">
        <v>28</v>
      </c>
      <c r="M20" s="64">
        <v>0</v>
      </c>
      <c r="N20" s="61">
        <f t="shared" si="0"/>
        <v>138</v>
      </c>
    </row>
    <row r="21" spans="1:14" ht="12.75">
      <c r="A21" s="15">
        <v>17</v>
      </c>
      <c r="B21" s="17" t="s">
        <v>8</v>
      </c>
      <c r="C21" s="64">
        <v>0</v>
      </c>
      <c r="D21" s="64">
        <v>0</v>
      </c>
      <c r="E21" s="64">
        <v>0</v>
      </c>
      <c r="F21" s="64">
        <v>4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1592</v>
      </c>
      <c r="M21" s="64">
        <v>0</v>
      </c>
      <c r="N21" s="61">
        <f t="shared" si="0"/>
        <v>1596</v>
      </c>
    </row>
    <row r="22" spans="1:14" ht="12.75">
      <c r="A22" s="15">
        <v>18</v>
      </c>
      <c r="B22" s="17" t="s">
        <v>9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1659</v>
      </c>
      <c r="M22" s="64">
        <v>0</v>
      </c>
      <c r="N22" s="61">
        <f t="shared" si="0"/>
        <v>1659</v>
      </c>
    </row>
    <row r="23" spans="1:14" ht="12.75">
      <c r="A23" s="15">
        <v>19</v>
      </c>
      <c r="B23" s="17" t="s">
        <v>10</v>
      </c>
      <c r="C23" s="64">
        <v>0</v>
      </c>
      <c r="D23" s="64">
        <v>1244</v>
      </c>
      <c r="E23" s="64">
        <v>60475</v>
      </c>
      <c r="F23" s="64">
        <v>252</v>
      </c>
      <c r="G23" s="64">
        <v>0</v>
      </c>
      <c r="H23" s="64">
        <v>1416</v>
      </c>
      <c r="I23" s="64">
        <v>20</v>
      </c>
      <c r="J23" s="64">
        <v>0</v>
      </c>
      <c r="K23" s="64">
        <v>0</v>
      </c>
      <c r="L23" s="64">
        <v>70</v>
      </c>
      <c r="M23" s="64">
        <v>443</v>
      </c>
      <c r="N23" s="61">
        <f t="shared" si="0"/>
        <v>63920</v>
      </c>
    </row>
    <row r="24" spans="1:14" ht="12.75">
      <c r="A24" s="15">
        <v>21</v>
      </c>
      <c r="B24" s="17" t="s">
        <v>11</v>
      </c>
      <c r="C24" s="64">
        <v>0</v>
      </c>
      <c r="D24" s="64">
        <v>0</v>
      </c>
      <c r="E24" s="64">
        <v>0</v>
      </c>
      <c r="F24" s="64">
        <v>7</v>
      </c>
      <c r="G24" s="64">
        <v>0</v>
      </c>
      <c r="H24" s="64">
        <v>0</v>
      </c>
      <c r="I24" s="64">
        <v>7</v>
      </c>
      <c r="J24" s="64">
        <v>0</v>
      </c>
      <c r="K24" s="64">
        <v>0</v>
      </c>
      <c r="L24" s="64">
        <v>1627</v>
      </c>
      <c r="M24" s="64">
        <v>0</v>
      </c>
      <c r="N24" s="61">
        <f t="shared" si="0"/>
        <v>1641</v>
      </c>
    </row>
    <row r="25" spans="1:14" ht="12.75">
      <c r="A25" s="15">
        <v>23</v>
      </c>
      <c r="B25" s="17" t="s">
        <v>48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1">
        <f t="shared" si="0"/>
        <v>0</v>
      </c>
    </row>
    <row r="26" spans="1:14" ht="12.75">
      <c r="A26" s="15">
        <v>24</v>
      </c>
      <c r="B26" s="17" t="s">
        <v>39</v>
      </c>
      <c r="C26" s="64">
        <v>0</v>
      </c>
      <c r="D26" s="64">
        <v>1</v>
      </c>
      <c r="E26" s="64">
        <v>0</v>
      </c>
      <c r="F26" s="64">
        <v>0</v>
      </c>
      <c r="G26" s="64">
        <v>0</v>
      </c>
      <c r="H26" s="64">
        <v>0</v>
      </c>
      <c r="I26" s="64">
        <v>866</v>
      </c>
      <c r="J26" s="64">
        <v>0</v>
      </c>
      <c r="K26" s="64">
        <v>0</v>
      </c>
      <c r="L26" s="64">
        <v>0</v>
      </c>
      <c r="M26" s="64">
        <v>0</v>
      </c>
      <c r="N26" s="61">
        <f t="shared" si="0"/>
        <v>867</v>
      </c>
    </row>
    <row r="27" spans="1:14" ht="12.75">
      <c r="A27" s="15">
        <v>26</v>
      </c>
      <c r="B27" s="17" t="s">
        <v>49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84</v>
      </c>
      <c r="M27" s="64">
        <v>0</v>
      </c>
      <c r="N27" s="61">
        <f t="shared" si="0"/>
        <v>84</v>
      </c>
    </row>
    <row r="28" spans="1:14" ht="12.75">
      <c r="A28" s="15">
        <v>27</v>
      </c>
      <c r="B28" s="17" t="s">
        <v>12</v>
      </c>
      <c r="C28" s="64">
        <v>0</v>
      </c>
      <c r="D28" s="64">
        <v>1</v>
      </c>
      <c r="E28" s="64">
        <v>1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1">
        <f t="shared" si="0"/>
        <v>2</v>
      </c>
    </row>
    <row r="29" spans="1:14" ht="12.75">
      <c r="A29" s="15">
        <v>28</v>
      </c>
      <c r="B29" s="17" t="s">
        <v>13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7</v>
      </c>
      <c r="J29" s="64">
        <v>0</v>
      </c>
      <c r="K29" s="64">
        <v>0</v>
      </c>
      <c r="L29" s="64">
        <v>-196</v>
      </c>
      <c r="M29" s="64">
        <v>0</v>
      </c>
      <c r="N29" s="61">
        <f t="shared" si="0"/>
        <v>-189</v>
      </c>
    </row>
    <row r="30" spans="1:14" ht="12.75">
      <c r="A30" s="15">
        <v>29</v>
      </c>
      <c r="B30" s="17" t="s">
        <v>14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1">
        <f t="shared" si="0"/>
        <v>0</v>
      </c>
    </row>
    <row r="31" spans="1:14" ht="12.75">
      <c r="A31" s="15">
        <v>31</v>
      </c>
      <c r="B31" s="17" t="s">
        <v>50</v>
      </c>
      <c r="C31" s="64">
        <v>0</v>
      </c>
      <c r="D31" s="64">
        <v>8</v>
      </c>
      <c r="E31" s="64">
        <v>61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1</v>
      </c>
      <c r="M31" s="64">
        <v>0</v>
      </c>
      <c r="N31" s="61">
        <f t="shared" si="0"/>
        <v>70</v>
      </c>
    </row>
    <row r="32" spans="1:14" ht="12.75">
      <c r="A32" s="15">
        <v>33</v>
      </c>
      <c r="B32" s="17" t="s">
        <v>55</v>
      </c>
      <c r="C32" s="64">
        <v>0</v>
      </c>
      <c r="D32" s="64">
        <v>2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1">
        <f t="shared" si="0"/>
        <v>2</v>
      </c>
    </row>
    <row r="33" spans="1:14" ht="12.75">
      <c r="A33" s="15">
        <v>36</v>
      </c>
      <c r="B33" s="17" t="s">
        <v>45</v>
      </c>
      <c r="C33" s="64">
        <v>0</v>
      </c>
      <c r="D33" s="64">
        <v>318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12</v>
      </c>
      <c r="M33" s="64">
        <v>0</v>
      </c>
      <c r="N33" s="61">
        <f t="shared" si="0"/>
        <v>330</v>
      </c>
    </row>
    <row r="34" spans="1:14" ht="12.75">
      <c r="A34" s="15">
        <v>45</v>
      </c>
      <c r="B34" s="17" t="s">
        <v>15</v>
      </c>
      <c r="C34" s="64">
        <v>0</v>
      </c>
      <c r="D34" s="64">
        <v>339</v>
      </c>
      <c r="E34" s="64">
        <v>26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1">
        <f t="shared" si="0"/>
        <v>365</v>
      </c>
    </row>
    <row r="35" spans="1:14" ht="12.75">
      <c r="A35" s="15">
        <v>47</v>
      </c>
      <c r="B35" s="17" t="s">
        <v>16</v>
      </c>
      <c r="C35" s="64">
        <v>0</v>
      </c>
      <c r="D35" s="64">
        <v>17</v>
      </c>
      <c r="E35" s="64">
        <v>0</v>
      </c>
      <c r="F35" s="64">
        <v>210</v>
      </c>
      <c r="G35" s="64">
        <v>0</v>
      </c>
      <c r="H35" s="64">
        <v>0</v>
      </c>
      <c r="I35" s="64">
        <v>125</v>
      </c>
      <c r="J35" s="64">
        <v>0</v>
      </c>
      <c r="K35" s="64">
        <v>88</v>
      </c>
      <c r="L35" s="64">
        <v>685</v>
      </c>
      <c r="M35" s="64">
        <v>0</v>
      </c>
      <c r="N35" s="61">
        <f t="shared" si="0"/>
        <v>1125</v>
      </c>
    </row>
    <row r="36" spans="1:14" ht="12.75">
      <c r="A36" s="15">
        <v>49</v>
      </c>
      <c r="B36" s="17" t="s">
        <v>71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1">
        <f t="shared" si="0"/>
        <v>0</v>
      </c>
    </row>
    <row r="37" spans="1:14" ht="12.75">
      <c r="A37" s="15">
        <v>50</v>
      </c>
      <c r="B37" s="17" t="s">
        <v>17</v>
      </c>
      <c r="C37" s="64">
        <v>0</v>
      </c>
      <c r="D37" s="64">
        <v>1</v>
      </c>
      <c r="E37" s="64">
        <v>1881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88</v>
      </c>
      <c r="M37" s="64">
        <v>0</v>
      </c>
      <c r="N37" s="61">
        <f t="shared" si="0"/>
        <v>1970</v>
      </c>
    </row>
    <row r="38" spans="1:14" ht="12.75">
      <c r="A38" s="15">
        <v>51</v>
      </c>
      <c r="B38" s="17" t="s">
        <v>40</v>
      </c>
      <c r="C38" s="64">
        <v>0</v>
      </c>
      <c r="D38" s="64">
        <v>1</v>
      </c>
      <c r="E38" s="64">
        <v>1466</v>
      </c>
      <c r="F38" s="64">
        <v>0</v>
      </c>
      <c r="G38" s="64">
        <v>0</v>
      </c>
      <c r="H38" s="64">
        <v>0</v>
      </c>
      <c r="I38" s="64">
        <v>3</v>
      </c>
      <c r="J38" s="64">
        <v>0</v>
      </c>
      <c r="K38" s="64">
        <v>0</v>
      </c>
      <c r="L38" s="64">
        <v>0</v>
      </c>
      <c r="M38" s="64">
        <v>0</v>
      </c>
      <c r="N38" s="61">
        <f t="shared" si="0"/>
        <v>1470</v>
      </c>
    </row>
    <row r="39" spans="1:14" ht="12.75">
      <c r="A39" s="21" t="s">
        <v>65</v>
      </c>
      <c r="B39" s="17" t="s">
        <v>66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1">
        <f t="shared" si="0"/>
        <v>0</v>
      </c>
    </row>
    <row r="40" spans="1:14" ht="12.75">
      <c r="A40" s="15">
        <v>56</v>
      </c>
      <c r="B40" s="17" t="s">
        <v>41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123</v>
      </c>
      <c r="I40" s="64">
        <v>2079</v>
      </c>
      <c r="J40" s="64">
        <v>0</v>
      </c>
      <c r="K40" s="64">
        <v>0</v>
      </c>
      <c r="L40" s="64">
        <v>0</v>
      </c>
      <c r="M40" s="64">
        <v>0</v>
      </c>
      <c r="N40" s="61">
        <f t="shared" si="0"/>
        <v>2202</v>
      </c>
    </row>
    <row r="41" spans="1:14" ht="12.75">
      <c r="A41" s="15">
        <v>57</v>
      </c>
      <c r="B41" s="17" t="s">
        <v>18</v>
      </c>
      <c r="C41" s="64">
        <v>0</v>
      </c>
      <c r="D41" s="64">
        <v>0</v>
      </c>
      <c r="E41" s="64">
        <v>0</v>
      </c>
      <c r="F41" s="64">
        <v>209</v>
      </c>
      <c r="G41" s="64">
        <v>0</v>
      </c>
      <c r="H41" s="64">
        <v>0</v>
      </c>
      <c r="I41" s="64">
        <v>34</v>
      </c>
      <c r="J41" s="64">
        <v>0</v>
      </c>
      <c r="K41" s="64">
        <v>0</v>
      </c>
      <c r="L41" s="64">
        <v>2333</v>
      </c>
      <c r="M41" s="64">
        <v>0</v>
      </c>
      <c r="N41" s="61">
        <f t="shared" si="0"/>
        <v>2576</v>
      </c>
    </row>
    <row r="42" spans="1:14" ht="12.75">
      <c r="A42" s="15">
        <v>58</v>
      </c>
      <c r="B42" s="17" t="s">
        <v>46</v>
      </c>
      <c r="C42" s="64">
        <v>0</v>
      </c>
      <c r="D42" s="64">
        <v>2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1">
        <f t="shared" si="0"/>
        <v>2</v>
      </c>
    </row>
    <row r="43" spans="1:14" ht="12.75">
      <c r="A43" s="21" t="s">
        <v>58</v>
      </c>
      <c r="B43" s="17" t="s">
        <v>59</v>
      </c>
      <c r="C43" s="64">
        <v>0</v>
      </c>
      <c r="D43" s="64">
        <v>45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1">
        <f t="shared" si="0"/>
        <v>45</v>
      </c>
    </row>
    <row r="44" spans="1:14" ht="12.75">
      <c r="A44" s="21" t="s">
        <v>60</v>
      </c>
      <c r="B44" s="17" t="s">
        <v>61</v>
      </c>
      <c r="C44" s="64">
        <v>0</v>
      </c>
      <c r="D44" s="64">
        <v>19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1">
        <f t="shared" si="0"/>
        <v>19</v>
      </c>
    </row>
    <row r="45" spans="1:14" ht="12.75">
      <c r="A45" s="15">
        <v>64</v>
      </c>
      <c r="B45" s="17" t="s">
        <v>42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5</v>
      </c>
      <c r="J45" s="64">
        <v>0</v>
      </c>
      <c r="K45" s="64">
        <v>0</v>
      </c>
      <c r="L45" s="64">
        <v>0</v>
      </c>
      <c r="M45" s="64">
        <v>0</v>
      </c>
      <c r="N45" s="61">
        <f t="shared" si="0"/>
        <v>5</v>
      </c>
    </row>
    <row r="46" spans="1:14" ht="12.75">
      <c r="A46" s="15">
        <v>68</v>
      </c>
      <c r="B46" s="17" t="s">
        <v>19</v>
      </c>
      <c r="C46" s="64">
        <v>0</v>
      </c>
      <c r="D46" s="64">
        <v>12</v>
      </c>
      <c r="E46" s="64">
        <v>13329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23</v>
      </c>
      <c r="M46" s="64">
        <v>0</v>
      </c>
      <c r="N46" s="61">
        <f t="shared" si="0"/>
        <v>13364</v>
      </c>
    </row>
    <row r="47" spans="1:14" ht="12.75">
      <c r="A47" s="15">
        <v>69</v>
      </c>
      <c r="B47" s="17" t="s">
        <v>20</v>
      </c>
      <c r="C47" s="64">
        <v>0</v>
      </c>
      <c r="D47" s="64">
        <v>0</v>
      </c>
      <c r="E47" s="64">
        <v>21</v>
      </c>
      <c r="F47" s="64">
        <v>0</v>
      </c>
      <c r="G47" s="64">
        <v>0</v>
      </c>
      <c r="H47" s="64">
        <v>0</v>
      </c>
      <c r="I47" s="64">
        <v>24</v>
      </c>
      <c r="J47" s="64">
        <v>0</v>
      </c>
      <c r="K47" s="64">
        <v>0</v>
      </c>
      <c r="L47" s="64">
        <v>72</v>
      </c>
      <c r="M47" s="64">
        <v>0</v>
      </c>
      <c r="N47" s="61">
        <f t="shared" si="0"/>
        <v>117</v>
      </c>
    </row>
    <row r="48" spans="1:14" ht="12.75">
      <c r="A48" s="21" t="s">
        <v>152</v>
      </c>
      <c r="B48" s="17" t="s">
        <v>153</v>
      </c>
      <c r="C48" s="64">
        <v>0</v>
      </c>
      <c r="D48" s="64">
        <v>20051</v>
      </c>
      <c r="E48" s="64">
        <v>5176</v>
      </c>
      <c r="F48" s="64">
        <v>11230</v>
      </c>
      <c r="G48" s="64">
        <v>0</v>
      </c>
      <c r="H48" s="64">
        <v>174</v>
      </c>
      <c r="I48" s="64">
        <v>2136</v>
      </c>
      <c r="J48" s="64">
        <v>0</v>
      </c>
      <c r="K48" s="64">
        <v>631</v>
      </c>
      <c r="L48" s="64">
        <v>579</v>
      </c>
      <c r="M48" s="64">
        <v>13</v>
      </c>
      <c r="N48" s="61">
        <f t="shared" si="0"/>
        <v>39990</v>
      </c>
    </row>
    <row r="49" spans="1:14" ht="12.75">
      <c r="A49" s="15">
        <v>72</v>
      </c>
      <c r="B49" s="17" t="s">
        <v>21</v>
      </c>
      <c r="C49" s="64">
        <v>0</v>
      </c>
      <c r="D49" s="64">
        <v>0</v>
      </c>
      <c r="E49" s="64">
        <v>4832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1">
        <f t="shared" si="0"/>
        <v>4832</v>
      </c>
    </row>
    <row r="50" spans="1:14" ht="12.75">
      <c r="A50" s="15">
        <v>73</v>
      </c>
      <c r="B50" s="17" t="s">
        <v>43</v>
      </c>
      <c r="C50" s="64">
        <v>0</v>
      </c>
      <c r="D50" s="64">
        <v>1</v>
      </c>
      <c r="E50" s="64">
        <v>0</v>
      </c>
      <c r="F50" s="64">
        <v>0</v>
      </c>
      <c r="G50" s="64">
        <v>0</v>
      </c>
      <c r="H50" s="64">
        <v>0</v>
      </c>
      <c r="I50" s="64">
        <v>1</v>
      </c>
      <c r="J50" s="64">
        <v>0</v>
      </c>
      <c r="K50" s="64">
        <v>0</v>
      </c>
      <c r="L50" s="64">
        <v>0</v>
      </c>
      <c r="M50" s="64">
        <v>0</v>
      </c>
      <c r="N50" s="61">
        <f t="shared" si="0"/>
        <v>2</v>
      </c>
    </row>
    <row r="51" spans="1:14" ht="12.75">
      <c r="A51" s="15">
        <v>75</v>
      </c>
      <c r="B51" s="17" t="s">
        <v>44</v>
      </c>
      <c r="C51" s="64">
        <v>0</v>
      </c>
      <c r="D51" s="64">
        <v>304</v>
      </c>
      <c r="E51" s="64">
        <v>4548</v>
      </c>
      <c r="F51" s="64">
        <v>1402</v>
      </c>
      <c r="G51" s="64">
        <v>0</v>
      </c>
      <c r="H51" s="64">
        <v>0</v>
      </c>
      <c r="I51" s="64">
        <v>6</v>
      </c>
      <c r="J51" s="64">
        <v>0</v>
      </c>
      <c r="K51" s="64">
        <v>0</v>
      </c>
      <c r="L51" s="64">
        <v>140</v>
      </c>
      <c r="M51" s="64">
        <v>0</v>
      </c>
      <c r="N51" s="61">
        <f t="shared" si="0"/>
        <v>6400</v>
      </c>
    </row>
    <row r="52" spans="1:14" ht="12.75">
      <c r="A52" s="15">
        <v>78</v>
      </c>
      <c r="B52" s="17" t="s">
        <v>158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1</v>
      </c>
      <c r="M52" s="64">
        <v>0</v>
      </c>
      <c r="N52" s="61">
        <f t="shared" si="0"/>
        <v>1</v>
      </c>
    </row>
    <row r="53" spans="1:14" ht="12.75">
      <c r="A53" s="15">
        <v>80</v>
      </c>
      <c r="B53" s="17" t="s">
        <v>22</v>
      </c>
      <c r="C53" s="64">
        <v>0</v>
      </c>
      <c r="D53" s="64">
        <v>1</v>
      </c>
      <c r="E53" s="64">
        <v>581</v>
      </c>
      <c r="F53" s="64">
        <v>0</v>
      </c>
      <c r="G53" s="64">
        <v>0</v>
      </c>
      <c r="H53" s="64">
        <v>0</v>
      </c>
      <c r="I53" s="64">
        <v>19</v>
      </c>
      <c r="J53" s="64">
        <v>0</v>
      </c>
      <c r="K53" s="64">
        <v>0</v>
      </c>
      <c r="L53" s="64">
        <v>181</v>
      </c>
      <c r="M53" s="64">
        <v>0</v>
      </c>
      <c r="N53" s="61">
        <f t="shared" si="0"/>
        <v>782</v>
      </c>
    </row>
    <row r="54" spans="1:14" ht="12.75">
      <c r="A54" s="15">
        <v>86</v>
      </c>
      <c r="B54" s="17" t="s">
        <v>23</v>
      </c>
      <c r="C54" s="64">
        <v>0</v>
      </c>
      <c r="D54" s="64">
        <v>57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1">
        <f t="shared" si="0"/>
        <v>57</v>
      </c>
    </row>
    <row r="55" spans="1:14" ht="12.75">
      <c r="A55" s="24" t="s">
        <v>52</v>
      </c>
      <c r="B55" s="17" t="s">
        <v>53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14</v>
      </c>
      <c r="M55" s="64">
        <v>0</v>
      </c>
      <c r="N55" s="61">
        <f t="shared" si="0"/>
        <v>14</v>
      </c>
    </row>
    <row r="56" spans="1:14" ht="12.75">
      <c r="A56" s="15">
        <v>89</v>
      </c>
      <c r="B56" s="17" t="s">
        <v>24</v>
      </c>
      <c r="C56" s="64">
        <v>0</v>
      </c>
      <c r="D56" s="64">
        <v>1</v>
      </c>
      <c r="E56" s="64">
        <v>6704</v>
      </c>
      <c r="F56" s="64">
        <v>0</v>
      </c>
      <c r="G56" s="64">
        <v>0</v>
      </c>
      <c r="H56" s="64">
        <v>0</v>
      </c>
      <c r="I56" s="64">
        <v>1</v>
      </c>
      <c r="J56" s="64">
        <v>0</v>
      </c>
      <c r="K56" s="64">
        <v>0</v>
      </c>
      <c r="L56" s="64">
        <v>2</v>
      </c>
      <c r="M56" s="64">
        <v>0</v>
      </c>
      <c r="N56" s="61">
        <f t="shared" si="0"/>
        <v>6708</v>
      </c>
    </row>
    <row r="57" spans="1:14" ht="12.75">
      <c r="A57" s="21" t="s">
        <v>67</v>
      </c>
      <c r="B57" s="17" t="s">
        <v>68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1">
        <f t="shared" si="0"/>
        <v>0</v>
      </c>
    </row>
    <row r="58" spans="1:14" ht="12.75">
      <c r="A58" s="15">
        <v>91</v>
      </c>
      <c r="B58" s="17" t="s">
        <v>54</v>
      </c>
      <c r="C58" s="64">
        <v>0</v>
      </c>
      <c r="D58" s="64">
        <v>1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1">
        <f t="shared" si="0"/>
        <v>1</v>
      </c>
    </row>
    <row r="59" spans="1:14" ht="12.75">
      <c r="A59" s="15">
        <v>95</v>
      </c>
      <c r="B59" s="17" t="s">
        <v>25</v>
      </c>
      <c r="C59" s="64">
        <v>0</v>
      </c>
      <c r="D59" s="64">
        <v>607</v>
      </c>
      <c r="E59" s="64">
        <v>738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47</v>
      </c>
      <c r="M59" s="64">
        <v>0</v>
      </c>
      <c r="N59" s="61">
        <f t="shared" si="0"/>
        <v>1392</v>
      </c>
    </row>
    <row r="60" spans="1:14" ht="12.75">
      <c r="A60" s="15">
        <v>96</v>
      </c>
      <c r="B60" s="17" t="s">
        <v>26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1">
        <f t="shared" si="0"/>
        <v>0</v>
      </c>
    </row>
    <row r="61" spans="1:14" ht="12.75">
      <c r="A61" s="15">
        <v>97</v>
      </c>
      <c r="B61" s="17" t="s">
        <v>27</v>
      </c>
      <c r="C61" s="64">
        <v>0</v>
      </c>
      <c r="D61" s="64">
        <v>713</v>
      </c>
      <c r="E61" s="64">
        <v>8329</v>
      </c>
      <c r="F61" s="64">
        <v>0</v>
      </c>
      <c r="G61" s="64">
        <v>0</v>
      </c>
      <c r="H61" s="64">
        <v>35</v>
      </c>
      <c r="I61" s="64">
        <v>39360</v>
      </c>
      <c r="J61" s="64">
        <v>0</v>
      </c>
      <c r="K61" s="64">
        <v>0</v>
      </c>
      <c r="L61" s="64">
        <v>48633</v>
      </c>
      <c r="M61" s="64">
        <v>0</v>
      </c>
      <c r="N61" s="61">
        <f t="shared" si="0"/>
        <v>97070</v>
      </c>
    </row>
    <row r="62" spans="1:14" ht="12.75">
      <c r="A62" s="24" t="s">
        <v>34</v>
      </c>
      <c r="B62" s="17" t="s">
        <v>33</v>
      </c>
      <c r="C62" s="64">
        <v>0</v>
      </c>
      <c r="D62" s="64">
        <v>165</v>
      </c>
      <c r="E62" s="64">
        <v>0</v>
      </c>
      <c r="F62" s="64">
        <v>0</v>
      </c>
      <c r="G62" s="64">
        <v>0</v>
      </c>
      <c r="H62" s="64">
        <v>0</v>
      </c>
      <c r="I62" s="64">
        <v>11</v>
      </c>
      <c r="J62" s="64">
        <v>0</v>
      </c>
      <c r="K62" s="64">
        <v>0</v>
      </c>
      <c r="L62" s="64">
        <v>0</v>
      </c>
      <c r="M62" s="64">
        <v>0</v>
      </c>
      <c r="N62" s="61">
        <f t="shared" si="0"/>
        <v>176</v>
      </c>
    </row>
    <row r="63" spans="1:15" ht="12.75">
      <c r="A63" s="55"/>
      <c r="B63" s="56" t="s">
        <v>31</v>
      </c>
      <c r="C63" s="60">
        <f>SUM(C10:C62)</f>
        <v>2799</v>
      </c>
      <c r="D63" s="60">
        <f>SUM(D10:D62)</f>
        <v>24196</v>
      </c>
      <c r="E63" s="60">
        <f aca="true" t="shared" si="1" ref="E63:M63">SUM(E10:E62)</f>
        <v>113863</v>
      </c>
      <c r="F63" s="60">
        <f t="shared" si="1"/>
        <v>13590</v>
      </c>
      <c r="G63" s="60">
        <f t="shared" si="1"/>
        <v>0</v>
      </c>
      <c r="H63" s="60">
        <f t="shared" si="1"/>
        <v>1748</v>
      </c>
      <c r="I63" s="60">
        <f t="shared" si="1"/>
        <v>45152</v>
      </c>
      <c r="J63" s="60">
        <f t="shared" si="1"/>
        <v>0</v>
      </c>
      <c r="K63" s="60">
        <f t="shared" si="1"/>
        <v>719</v>
      </c>
      <c r="L63" s="60">
        <f t="shared" si="1"/>
        <v>58632</v>
      </c>
      <c r="M63" s="60">
        <f t="shared" si="1"/>
        <v>6000</v>
      </c>
      <c r="N63" s="61">
        <f t="shared" si="0"/>
        <v>266699</v>
      </c>
      <c r="O63" s="85"/>
    </row>
    <row r="64" spans="1:15" ht="12.75">
      <c r="A64" s="55"/>
      <c r="B64" s="56"/>
      <c r="C64" s="60">
        <f>2799-0</f>
        <v>2799</v>
      </c>
      <c r="D64" s="60">
        <f>71432-47236</f>
        <v>24196</v>
      </c>
      <c r="E64" s="60">
        <f>189835-75972</f>
        <v>113863</v>
      </c>
      <c r="F64" s="60">
        <f>46035-32445</f>
        <v>13590</v>
      </c>
      <c r="G64" s="60"/>
      <c r="H64" s="60">
        <f>18696-16948</f>
        <v>1748</v>
      </c>
      <c r="I64" s="60">
        <f>56547-11395</f>
        <v>45152</v>
      </c>
      <c r="J64" s="60"/>
      <c r="K64" s="60"/>
      <c r="L64" s="60">
        <f>59812-1180</f>
        <v>58632</v>
      </c>
      <c r="M64" s="60"/>
      <c r="N64" s="61"/>
      <c r="O64" s="3"/>
    </row>
    <row r="65" spans="1:15" ht="12.75">
      <c r="A65" s="55"/>
      <c r="B65" s="81" t="s">
        <v>128</v>
      </c>
      <c r="C65" s="56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9"/>
      <c r="O65" s="85"/>
    </row>
    <row r="66" spans="1:14" ht="12.75">
      <c r="A66" s="55"/>
      <c r="B66" s="65" t="s">
        <v>96</v>
      </c>
      <c r="C66" s="60">
        <v>50640</v>
      </c>
      <c r="D66" s="60">
        <v>1455677</v>
      </c>
      <c r="E66" s="60">
        <v>3178776</v>
      </c>
      <c r="F66" s="60">
        <v>498899</v>
      </c>
      <c r="G66" s="60">
        <v>8434571</v>
      </c>
      <c r="H66" s="60">
        <v>546981</v>
      </c>
      <c r="I66" s="60">
        <v>1934917</v>
      </c>
      <c r="J66" s="60">
        <v>0</v>
      </c>
      <c r="K66" s="60">
        <v>1744924</v>
      </c>
      <c r="L66" s="60">
        <v>25516</v>
      </c>
      <c r="M66" s="60">
        <v>223817</v>
      </c>
      <c r="N66" s="61">
        <f>SUM(C66:M66)</f>
        <v>18094718</v>
      </c>
    </row>
    <row r="67" spans="1:15" ht="12.75">
      <c r="A67" s="55"/>
      <c r="B67" s="56"/>
      <c r="C67" s="60">
        <f aca="true" t="shared" si="2" ref="C67:M67">SUM(C66)</f>
        <v>50640</v>
      </c>
      <c r="D67" s="60">
        <f t="shared" si="2"/>
        <v>1455677</v>
      </c>
      <c r="E67" s="60">
        <f t="shared" si="2"/>
        <v>3178776</v>
      </c>
      <c r="F67" s="60">
        <f t="shared" si="2"/>
        <v>498899</v>
      </c>
      <c r="G67" s="60">
        <f t="shared" si="2"/>
        <v>8434571</v>
      </c>
      <c r="H67" s="60">
        <f t="shared" si="2"/>
        <v>546981</v>
      </c>
      <c r="I67" s="60">
        <f t="shared" si="2"/>
        <v>1934917</v>
      </c>
      <c r="J67" s="60">
        <f t="shared" si="2"/>
        <v>0</v>
      </c>
      <c r="K67" s="60">
        <f t="shared" si="2"/>
        <v>1744924</v>
      </c>
      <c r="L67" s="60">
        <f t="shared" si="2"/>
        <v>25516</v>
      </c>
      <c r="M67" s="60">
        <f t="shared" si="2"/>
        <v>223817</v>
      </c>
      <c r="N67" s="61">
        <f>SUM(C67:M67)</f>
        <v>18094718</v>
      </c>
      <c r="O67" s="3"/>
    </row>
    <row r="68" spans="1:14" ht="12.75">
      <c r="A68" s="55"/>
      <c r="B68" s="81" t="s">
        <v>0</v>
      </c>
      <c r="C68" s="60"/>
      <c r="D68" s="60"/>
      <c r="E68" s="60"/>
      <c r="F68" s="60"/>
      <c r="G68" s="60"/>
      <c r="H68" s="60"/>
      <c r="I68" s="60"/>
      <c r="J68" s="84"/>
      <c r="K68" s="84"/>
      <c r="L68" s="84"/>
      <c r="M68" s="60"/>
      <c r="N68" s="61"/>
    </row>
    <row r="69" spans="1:14" ht="12.75">
      <c r="A69" s="55"/>
      <c r="B69" s="65" t="s">
        <v>96</v>
      </c>
      <c r="C69" s="60">
        <v>1066207</v>
      </c>
      <c r="D69" s="60">
        <v>0</v>
      </c>
      <c r="E69" s="60">
        <v>221766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161900</v>
      </c>
      <c r="M69" s="60">
        <v>0</v>
      </c>
      <c r="N69" s="61">
        <f>SUM(C69:M69)</f>
        <v>1449873</v>
      </c>
    </row>
    <row r="70" spans="1:14" ht="12.75">
      <c r="A70" s="55"/>
      <c r="B70" s="56"/>
      <c r="C70" s="60">
        <f aca="true" t="shared" si="3" ref="C70:L70">SUM(C69)</f>
        <v>1066207</v>
      </c>
      <c r="D70" s="60">
        <f t="shared" si="3"/>
        <v>0</v>
      </c>
      <c r="E70" s="60">
        <f t="shared" si="3"/>
        <v>221766</v>
      </c>
      <c r="F70" s="60">
        <f t="shared" si="3"/>
        <v>0</v>
      </c>
      <c r="G70" s="60">
        <f t="shared" si="3"/>
        <v>0</v>
      </c>
      <c r="H70" s="60">
        <f t="shared" si="3"/>
        <v>0</v>
      </c>
      <c r="I70" s="60">
        <f t="shared" si="3"/>
        <v>0</v>
      </c>
      <c r="J70" s="60">
        <f t="shared" si="3"/>
        <v>0</v>
      </c>
      <c r="K70" s="60">
        <f t="shared" si="3"/>
        <v>0</v>
      </c>
      <c r="L70" s="60">
        <f t="shared" si="3"/>
        <v>161900</v>
      </c>
      <c r="M70" s="60">
        <v>0</v>
      </c>
      <c r="N70" s="61">
        <f>SUM(C70:M70)</f>
        <v>1449873</v>
      </c>
    </row>
    <row r="71" spans="1:14" ht="12.75">
      <c r="A71" s="55"/>
      <c r="B71" s="56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1"/>
    </row>
    <row r="72" spans="1:14" ht="12.75">
      <c r="A72" s="55"/>
      <c r="B72" s="81" t="s">
        <v>129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1"/>
    </row>
    <row r="73" spans="1:14" ht="12.75">
      <c r="A73" s="55"/>
      <c r="B73" s="56" t="s">
        <v>146</v>
      </c>
      <c r="C73" s="64">
        <v>0</v>
      </c>
      <c r="D73" s="64">
        <v>0</v>
      </c>
      <c r="E73" s="64">
        <v>0</v>
      </c>
      <c r="F73" s="64">
        <v>0</v>
      </c>
      <c r="G73" s="64">
        <v>-1</v>
      </c>
      <c r="H73" s="64">
        <v>0</v>
      </c>
      <c r="I73" s="64">
        <v>1031</v>
      </c>
      <c r="J73" s="64">
        <v>0</v>
      </c>
      <c r="K73" s="64">
        <v>0</v>
      </c>
      <c r="L73" s="64">
        <v>0</v>
      </c>
      <c r="M73" s="64"/>
      <c r="N73" s="61">
        <f aca="true" t="shared" si="4" ref="N73:N90">SUM(C73:M73)</f>
        <v>1030</v>
      </c>
    </row>
    <row r="74" spans="1:14" ht="12.75">
      <c r="A74" s="55"/>
      <c r="B74" s="82" t="s">
        <v>86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/>
      <c r="N74" s="61">
        <f t="shared" si="4"/>
        <v>0</v>
      </c>
    </row>
    <row r="75" spans="1:14" ht="12.75">
      <c r="A75" s="55"/>
      <c r="B75" s="65" t="s">
        <v>90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645</v>
      </c>
      <c r="J75" s="64">
        <v>0</v>
      </c>
      <c r="K75" s="64">
        <v>0</v>
      </c>
      <c r="L75" s="64">
        <v>0</v>
      </c>
      <c r="M75" s="64"/>
      <c r="N75" s="61">
        <f t="shared" si="4"/>
        <v>645</v>
      </c>
    </row>
    <row r="76" spans="1:14" ht="12.75">
      <c r="A76" s="55"/>
      <c r="B76" s="65" t="s">
        <v>93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64">
        <v>69127</v>
      </c>
      <c r="J76" s="64">
        <v>0</v>
      </c>
      <c r="K76" s="64">
        <v>0</v>
      </c>
      <c r="L76" s="64">
        <v>0</v>
      </c>
      <c r="M76" s="64"/>
      <c r="N76" s="61">
        <f t="shared" si="4"/>
        <v>69127</v>
      </c>
    </row>
    <row r="77" spans="1:14" ht="12.75">
      <c r="A77" s="55"/>
      <c r="B77" s="65" t="s">
        <v>136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31424</v>
      </c>
      <c r="I77" s="64">
        <v>0</v>
      </c>
      <c r="J77" s="64">
        <v>0</v>
      </c>
      <c r="K77" s="64">
        <v>0</v>
      </c>
      <c r="L77" s="64">
        <v>0</v>
      </c>
      <c r="M77" s="64"/>
      <c r="N77" s="61">
        <f t="shared" si="4"/>
        <v>31424</v>
      </c>
    </row>
    <row r="78" spans="1:14" ht="12.75">
      <c r="A78" s="55"/>
      <c r="B78" s="65" t="s">
        <v>96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10070</v>
      </c>
      <c r="N78" s="61">
        <f t="shared" si="4"/>
        <v>10070</v>
      </c>
    </row>
    <row r="79" spans="1:14" ht="12.75">
      <c r="A79" s="55"/>
      <c r="B79" s="65" t="s">
        <v>137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14</v>
      </c>
      <c r="N79" s="61">
        <f t="shared" si="4"/>
        <v>14</v>
      </c>
    </row>
    <row r="80" spans="1:14" ht="12.75">
      <c r="A80" s="55"/>
      <c r="B80" s="65" t="s">
        <v>135</v>
      </c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40</v>
      </c>
      <c r="J80" s="64">
        <v>0</v>
      </c>
      <c r="K80" s="64">
        <v>0</v>
      </c>
      <c r="L80" s="64">
        <v>0</v>
      </c>
      <c r="M80" s="64"/>
      <c r="N80" s="61">
        <f t="shared" si="4"/>
        <v>40</v>
      </c>
    </row>
    <row r="81" spans="1:14" ht="12.75">
      <c r="A81" s="55"/>
      <c r="B81" s="65" t="s">
        <v>108</v>
      </c>
      <c r="C81" s="64">
        <v>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351</v>
      </c>
      <c r="J81" s="64">
        <v>0</v>
      </c>
      <c r="K81" s="64">
        <v>0</v>
      </c>
      <c r="L81" s="64">
        <v>0</v>
      </c>
      <c r="M81" s="64"/>
      <c r="N81" s="61">
        <f t="shared" si="4"/>
        <v>351</v>
      </c>
    </row>
    <row r="82" spans="1:14" ht="12.75">
      <c r="A82" s="55"/>
      <c r="B82" s="65" t="s">
        <v>110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/>
      <c r="N82" s="61">
        <f t="shared" si="4"/>
        <v>0</v>
      </c>
    </row>
    <row r="83" spans="1:14" ht="12.75">
      <c r="A83" s="55"/>
      <c r="B83" s="83" t="s">
        <v>112</v>
      </c>
      <c r="C83" s="64">
        <v>0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1">
        <f t="shared" si="4"/>
        <v>0</v>
      </c>
    </row>
    <row r="84" spans="1:14" ht="12.75">
      <c r="A84" s="55"/>
      <c r="B84" s="76" t="s">
        <v>113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1000</v>
      </c>
      <c r="J84" s="64">
        <v>0</v>
      </c>
      <c r="K84" s="64">
        <v>0</v>
      </c>
      <c r="L84" s="64">
        <v>0</v>
      </c>
      <c r="M84" s="64">
        <v>0</v>
      </c>
      <c r="N84" s="61">
        <f t="shared" si="4"/>
        <v>1000</v>
      </c>
    </row>
    <row r="85" spans="1:14" ht="12.75">
      <c r="A85" s="55"/>
      <c r="B85" s="83" t="s">
        <v>139</v>
      </c>
      <c r="C85" s="64"/>
      <c r="D85" s="64"/>
      <c r="E85" s="64"/>
      <c r="F85" s="64"/>
      <c r="G85" s="64"/>
      <c r="H85" s="64"/>
      <c r="I85" s="64">
        <v>0</v>
      </c>
      <c r="J85" s="64"/>
      <c r="K85" s="64"/>
      <c r="L85" s="64"/>
      <c r="M85" s="64"/>
      <c r="N85" s="61">
        <f t="shared" si="4"/>
        <v>0</v>
      </c>
    </row>
    <row r="86" spans="1:14" ht="12.75">
      <c r="A86" s="55"/>
      <c r="B86" s="76" t="s">
        <v>147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135</v>
      </c>
      <c r="J86" s="64">
        <v>0</v>
      </c>
      <c r="K86" s="64">
        <v>0</v>
      </c>
      <c r="L86" s="64">
        <v>0</v>
      </c>
      <c r="M86" s="64"/>
      <c r="N86" s="61">
        <f t="shared" si="4"/>
        <v>135</v>
      </c>
    </row>
    <row r="87" spans="1:14" ht="12.75">
      <c r="A87" s="55"/>
      <c r="B87" s="65" t="s">
        <v>118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64">
        <v>26</v>
      </c>
      <c r="I87" s="64">
        <v>0</v>
      </c>
      <c r="J87" s="64">
        <v>0</v>
      </c>
      <c r="K87" s="64">
        <v>0</v>
      </c>
      <c r="L87" s="64">
        <v>0</v>
      </c>
      <c r="M87" s="64"/>
      <c r="N87" s="61">
        <f t="shared" si="4"/>
        <v>26</v>
      </c>
    </row>
    <row r="88" spans="1:14" ht="12.75">
      <c r="A88" s="55"/>
      <c r="B88" s="65" t="s">
        <v>140</v>
      </c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1500</v>
      </c>
      <c r="J88" s="64">
        <v>0</v>
      </c>
      <c r="K88" s="64">
        <v>0</v>
      </c>
      <c r="L88" s="64">
        <v>0</v>
      </c>
      <c r="M88" s="64"/>
      <c r="N88" s="61">
        <f t="shared" si="4"/>
        <v>1500</v>
      </c>
    </row>
    <row r="89" spans="1:14" ht="12.75">
      <c r="A89" s="55"/>
      <c r="B89" s="65" t="s">
        <v>156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>
        <v>4</v>
      </c>
      <c r="N89" s="61">
        <f t="shared" si="4"/>
        <v>4</v>
      </c>
    </row>
    <row r="90" spans="1:15" ht="12.75">
      <c r="A90" s="55"/>
      <c r="B90" s="56"/>
      <c r="C90" s="60">
        <f aca="true" t="shared" si="5" ref="C90:L90">SUM(C73:C89)</f>
        <v>0</v>
      </c>
      <c r="D90" s="60">
        <f t="shared" si="5"/>
        <v>0</v>
      </c>
      <c r="E90" s="60">
        <f t="shared" si="5"/>
        <v>0</v>
      </c>
      <c r="F90" s="60">
        <f t="shared" si="5"/>
        <v>0</v>
      </c>
      <c r="G90" s="60">
        <f t="shared" si="5"/>
        <v>-1</v>
      </c>
      <c r="H90" s="60">
        <f t="shared" si="5"/>
        <v>31450</v>
      </c>
      <c r="I90" s="60">
        <f t="shared" si="5"/>
        <v>73829</v>
      </c>
      <c r="J90" s="60">
        <f t="shared" si="5"/>
        <v>0</v>
      </c>
      <c r="K90" s="60">
        <f t="shared" si="5"/>
        <v>0</v>
      </c>
      <c r="L90" s="60">
        <f t="shared" si="5"/>
        <v>0</v>
      </c>
      <c r="M90" s="60">
        <f>SUM(M73:M89)</f>
        <v>10088</v>
      </c>
      <c r="N90" s="61">
        <f t="shared" si="4"/>
        <v>115366</v>
      </c>
      <c r="O90" s="3"/>
    </row>
    <row r="91" spans="1:14" ht="13.5" thickBot="1">
      <c r="A91" s="70"/>
      <c r="B91" s="71"/>
      <c r="C91" s="72">
        <f>2426-2426</f>
        <v>0</v>
      </c>
      <c r="D91" s="72">
        <f>346-346</f>
        <v>0</v>
      </c>
      <c r="E91" s="72">
        <f>751024-751024</f>
        <v>0</v>
      </c>
      <c r="F91" s="72">
        <f>10725-10725</f>
        <v>0</v>
      </c>
      <c r="G91" s="72">
        <f>22434-22435</f>
        <v>-1</v>
      </c>
      <c r="H91" s="72">
        <f>31450-0</f>
        <v>31450</v>
      </c>
      <c r="I91" s="72">
        <f>76637-2807</f>
        <v>73830</v>
      </c>
      <c r="J91" s="72">
        <v>0</v>
      </c>
      <c r="K91" s="72">
        <f>69-69</f>
        <v>0</v>
      </c>
      <c r="L91" s="72">
        <v>0</v>
      </c>
      <c r="M91" s="72">
        <f>10093-5</f>
        <v>10088</v>
      </c>
      <c r="N91" s="73">
        <f>SUM(N73:N89)</f>
        <v>115366</v>
      </c>
    </row>
    <row r="92" spans="1:14" ht="12.75">
      <c r="A92" s="56"/>
      <c r="B92" s="56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78"/>
    </row>
    <row r="93" spans="1:14" ht="12.75">
      <c r="A93" s="56"/>
      <c r="B93" s="56"/>
      <c r="C93" s="60"/>
      <c r="D93" s="56"/>
      <c r="E93" s="56"/>
      <c r="F93" s="56"/>
      <c r="G93" s="56"/>
      <c r="H93" s="56"/>
      <c r="I93" s="60"/>
      <c r="J93" s="56"/>
      <c r="K93" s="56"/>
      <c r="L93" s="56"/>
      <c r="M93" s="56"/>
      <c r="N93" s="56"/>
    </row>
    <row r="94" spans="9:11" ht="12.75">
      <c r="I94" s="74"/>
      <c r="K94" s="74"/>
    </row>
    <row r="95" spans="9:11" ht="12.75">
      <c r="I95" s="74" t="s">
        <v>30</v>
      </c>
      <c r="K95" s="74"/>
    </row>
    <row r="96" spans="2:11" ht="12.75">
      <c r="B96" s="75" t="s">
        <v>119</v>
      </c>
      <c r="K96" s="74" t="s">
        <v>30</v>
      </c>
    </row>
    <row r="97" spans="2:11" ht="12.75">
      <c r="B97" s="75" t="s">
        <v>120</v>
      </c>
      <c r="K97" s="74" t="s">
        <v>30</v>
      </c>
    </row>
    <row r="98" spans="2:11" ht="12.75">
      <c r="B98" s="75" t="s">
        <v>121</v>
      </c>
      <c r="K98" s="74" t="s">
        <v>30</v>
      </c>
    </row>
  </sheetData>
  <mergeCells count="4">
    <mergeCell ref="A1:N1"/>
    <mergeCell ref="A2:N2"/>
    <mergeCell ref="A3:N3"/>
    <mergeCell ref="A4:N4"/>
  </mergeCells>
  <printOptions horizontalCentered="1"/>
  <pageMargins left="0.25" right="0.25" top="1" bottom="1" header="0.5" footer="0.5"/>
  <pageSetup horizontalDpi="1200" verticalDpi="12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B14" sqref="B14"/>
    </sheetView>
  </sheetViews>
  <sheetFormatPr defaultColWidth="9.140625" defaultRowHeight="12.75"/>
  <cols>
    <col min="1" max="1" width="3.421875" style="1" customWidth="1"/>
    <col min="2" max="2" width="44.28125" style="1" customWidth="1"/>
    <col min="3" max="3" width="2.7109375" style="1" customWidth="1"/>
    <col min="4" max="4" width="14.421875" style="1" customWidth="1"/>
    <col min="5" max="5" width="2.7109375" style="1" customWidth="1"/>
    <col min="6" max="6" width="14.421875" style="1" customWidth="1"/>
    <col min="7" max="7" width="2.7109375" style="1" customWidth="1"/>
    <col min="8" max="8" width="14.421875" style="1" customWidth="1"/>
    <col min="9" max="9" width="2.7109375" style="1" customWidth="1"/>
    <col min="10" max="10" width="14.421875" style="2" customWidth="1"/>
    <col min="11" max="16384" width="9.140625" style="1" customWidth="1"/>
  </cols>
  <sheetData>
    <row r="1" spans="1:10" ht="15.75" customHeight="1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.75" customHeight="1">
      <c r="A2" s="99" t="s">
        <v>32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.75" customHeight="1">
      <c r="A3" s="99" t="s">
        <v>47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.75" customHeight="1">
      <c r="A4" s="99" t="s">
        <v>72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.75" customHeight="1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2.75">
      <c r="A6" s="4" t="s">
        <v>35</v>
      </c>
      <c r="B6" s="4"/>
      <c r="C6" s="4"/>
      <c r="D6" s="4" t="s">
        <v>30</v>
      </c>
      <c r="E6" s="4"/>
      <c r="F6" s="4" t="s">
        <v>30</v>
      </c>
      <c r="G6" s="4"/>
      <c r="H6" s="4" t="s">
        <v>30</v>
      </c>
      <c r="I6" s="4"/>
      <c r="J6" s="42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6"/>
    </row>
    <row r="8" spans="1:10" ht="25.5">
      <c r="A8" s="34" t="s">
        <v>1</v>
      </c>
      <c r="B8" s="35"/>
      <c r="C8" s="36"/>
      <c r="D8" s="37" t="s">
        <v>62</v>
      </c>
      <c r="E8" s="38"/>
      <c r="F8" s="39" t="s">
        <v>0</v>
      </c>
      <c r="G8" s="40"/>
      <c r="H8" s="37" t="s">
        <v>69</v>
      </c>
      <c r="I8" s="40"/>
      <c r="J8" s="41" t="s">
        <v>70</v>
      </c>
    </row>
    <row r="9" spans="1:10" ht="12.75">
      <c r="A9" s="15"/>
      <c r="B9" s="16"/>
      <c r="C9" s="16"/>
      <c r="D9" s="17"/>
      <c r="E9" s="17"/>
      <c r="F9" s="17"/>
      <c r="G9" s="17"/>
      <c r="H9" s="17"/>
      <c r="I9" s="17"/>
      <c r="J9" s="18"/>
    </row>
    <row r="10" spans="1:10" ht="12.75">
      <c r="A10" s="79">
        <v>20</v>
      </c>
      <c r="B10" s="16" t="s">
        <v>169</v>
      </c>
      <c r="C10" s="16"/>
      <c r="D10" s="19">
        <f>'Intra-Gov''tal Assets_Detail_02'!M64</f>
        <v>20863080</v>
      </c>
      <c r="E10" s="17"/>
      <c r="F10" s="19">
        <f>'Intra-Gov''tal Assets_Detail_02'!M67</f>
        <v>1291472</v>
      </c>
      <c r="G10" s="17"/>
      <c r="H10" s="19">
        <f>'Intra-Gov''tal Assets_Detail_02'!M24</f>
        <v>14797</v>
      </c>
      <c r="I10" s="17"/>
      <c r="J10" s="20">
        <f>'Intra-Gov''tal Assets_Detail_02'!M74</f>
        <v>43744</v>
      </c>
    </row>
    <row r="11" spans="1:10" ht="12.75">
      <c r="A11" s="21" t="s">
        <v>56</v>
      </c>
      <c r="B11" s="16" t="s">
        <v>57</v>
      </c>
      <c r="C11" s="16"/>
      <c r="D11" s="22">
        <v>0</v>
      </c>
      <c r="E11" s="22"/>
      <c r="F11" s="22">
        <v>0</v>
      </c>
      <c r="G11" s="17"/>
      <c r="H11" s="22">
        <f>'Intra-Gov''tal Assets_Detail_02'!M13</f>
        <v>1302</v>
      </c>
      <c r="I11" s="17"/>
      <c r="J11" s="23">
        <f>'Intra-Gov''tal Assets_Detail_02'!M70</f>
        <v>1780</v>
      </c>
    </row>
    <row r="12" spans="1:10" ht="12.75">
      <c r="A12" s="21" t="s">
        <v>131</v>
      </c>
      <c r="B12" s="98" t="s">
        <v>132</v>
      </c>
      <c r="C12" s="16"/>
      <c r="D12" s="22">
        <v>0</v>
      </c>
      <c r="E12" s="22"/>
      <c r="F12" s="22">
        <v>0</v>
      </c>
      <c r="G12" s="17"/>
      <c r="H12" s="22">
        <f>'Intra-Gov''tal Assets_Detail_02'!M14</f>
        <v>1</v>
      </c>
      <c r="I12" s="17"/>
      <c r="J12" s="23">
        <v>0</v>
      </c>
    </row>
    <row r="13" spans="1:10" ht="12.75">
      <c r="A13" s="15">
        <v>10</v>
      </c>
      <c r="B13" s="17" t="s">
        <v>28</v>
      </c>
      <c r="C13" s="17"/>
      <c r="D13" s="22">
        <v>0</v>
      </c>
      <c r="E13" s="22"/>
      <c r="F13" s="22">
        <v>0</v>
      </c>
      <c r="G13" s="17"/>
      <c r="H13" s="22">
        <f>'Intra-Gov''tal Assets_Detail_02'!M15</f>
        <v>597</v>
      </c>
      <c r="I13" s="17"/>
      <c r="J13" s="23">
        <v>0</v>
      </c>
    </row>
    <row r="14" spans="1:10" ht="12.75">
      <c r="A14" s="15">
        <v>11</v>
      </c>
      <c r="B14" s="17" t="s">
        <v>3</v>
      </c>
      <c r="C14" s="17"/>
      <c r="D14" s="22">
        <v>0</v>
      </c>
      <c r="E14" s="22"/>
      <c r="F14" s="22">
        <v>0</v>
      </c>
      <c r="G14" s="17"/>
      <c r="H14" s="22">
        <f>'Intra-Gov''tal Assets_Detail_02'!M16</f>
        <v>647</v>
      </c>
      <c r="I14" s="17"/>
      <c r="J14" s="23">
        <v>0</v>
      </c>
    </row>
    <row r="15" spans="1:10" ht="12.75">
      <c r="A15" s="15">
        <v>12</v>
      </c>
      <c r="B15" s="17" t="s">
        <v>4</v>
      </c>
      <c r="C15" s="17"/>
      <c r="D15" s="22">
        <v>0</v>
      </c>
      <c r="E15" s="22"/>
      <c r="F15" s="22">
        <v>0</v>
      </c>
      <c r="G15" s="17"/>
      <c r="H15" s="22">
        <f>'Intra-Gov''tal Assets_Detail_02'!M17</f>
        <v>3766</v>
      </c>
      <c r="I15" s="17"/>
      <c r="J15" s="23">
        <v>0</v>
      </c>
    </row>
    <row r="16" spans="1:10" ht="12.75">
      <c r="A16" s="15">
        <v>13</v>
      </c>
      <c r="B16" s="17" t="s">
        <v>5</v>
      </c>
      <c r="C16" s="17"/>
      <c r="D16" s="22">
        <v>0</v>
      </c>
      <c r="E16" s="22"/>
      <c r="F16" s="22">
        <v>0</v>
      </c>
      <c r="G16" s="17"/>
      <c r="H16" s="22">
        <f>'Intra-Gov''tal Assets_Detail_02'!M18</f>
        <v>396</v>
      </c>
      <c r="I16" s="17"/>
      <c r="J16" s="23">
        <f>'Intra-Gov''tal Assets_Detail_02'!M71</f>
        <v>350</v>
      </c>
    </row>
    <row r="17" spans="1:10" ht="12.75">
      <c r="A17" s="15">
        <v>14</v>
      </c>
      <c r="B17" s="17" t="s">
        <v>6</v>
      </c>
      <c r="C17" s="17"/>
      <c r="D17" s="22">
        <v>0</v>
      </c>
      <c r="E17" s="22"/>
      <c r="F17" s="22">
        <v>0</v>
      </c>
      <c r="G17" s="17"/>
      <c r="H17" s="22">
        <f>'Intra-Gov''tal Assets_Detail_02'!M19</f>
        <v>1968</v>
      </c>
      <c r="I17" s="17"/>
      <c r="J17" s="23">
        <v>0</v>
      </c>
    </row>
    <row r="18" spans="1:10" ht="12.75">
      <c r="A18" s="15">
        <v>16</v>
      </c>
      <c r="B18" s="17" t="s">
        <v>7</v>
      </c>
      <c r="C18" s="17"/>
      <c r="D18" s="22">
        <v>0</v>
      </c>
      <c r="E18" s="22"/>
      <c r="F18" s="22">
        <v>0</v>
      </c>
      <c r="G18" s="17"/>
      <c r="H18" s="22">
        <f>'Intra-Gov''tal Assets_Detail_02'!M20</f>
        <v>316</v>
      </c>
      <c r="I18" s="17"/>
      <c r="J18" s="23">
        <v>0</v>
      </c>
    </row>
    <row r="19" spans="1:10" ht="12.75">
      <c r="A19" s="15">
        <v>17</v>
      </c>
      <c r="B19" s="17" t="s">
        <v>161</v>
      </c>
      <c r="C19" s="17"/>
      <c r="D19" s="22">
        <v>0</v>
      </c>
      <c r="E19" s="22"/>
      <c r="F19" s="22">
        <v>0</v>
      </c>
      <c r="G19" s="17"/>
      <c r="H19" s="22">
        <f>'Intra-Gov''tal Assets_Detail_02'!M21</f>
        <v>5928</v>
      </c>
      <c r="I19" s="17"/>
      <c r="J19" s="23">
        <f>'Intra-Gov''tal Assets_Detail_02'!M72</f>
        <v>28473</v>
      </c>
    </row>
    <row r="20" spans="1:10" ht="12.75">
      <c r="A20" s="15">
        <v>18</v>
      </c>
      <c r="B20" s="17" t="s">
        <v>9</v>
      </c>
      <c r="C20" s="17"/>
      <c r="D20" s="22">
        <v>0</v>
      </c>
      <c r="E20" s="22"/>
      <c r="F20" s="22">
        <v>0</v>
      </c>
      <c r="G20" s="17"/>
      <c r="H20" s="22">
        <f>'Intra-Gov''tal Assets_Detail_02'!M22</f>
        <v>4285</v>
      </c>
      <c r="I20" s="17"/>
      <c r="J20" s="23">
        <v>0</v>
      </c>
    </row>
    <row r="21" spans="1:10" ht="12.75">
      <c r="A21" s="15">
        <v>19</v>
      </c>
      <c r="B21" s="17" t="s">
        <v>10</v>
      </c>
      <c r="C21" s="17"/>
      <c r="D21" s="22">
        <v>0</v>
      </c>
      <c r="E21" s="22"/>
      <c r="F21" s="22">
        <v>0</v>
      </c>
      <c r="G21" s="17"/>
      <c r="H21" s="22">
        <f>'Intra-Gov''tal Assets_Detail_02'!M23</f>
        <v>56889</v>
      </c>
      <c r="I21" s="17"/>
      <c r="J21" s="23">
        <f>'Intra-Gov''tal Assets_Detail_02'!M73</f>
        <v>28350</v>
      </c>
    </row>
    <row r="22" spans="1:10" ht="12.75">
      <c r="A22" s="15">
        <v>21</v>
      </c>
      <c r="B22" s="17" t="s">
        <v>162</v>
      </c>
      <c r="C22" s="17"/>
      <c r="D22" s="22">
        <v>0</v>
      </c>
      <c r="E22" s="22"/>
      <c r="F22" s="22">
        <v>0</v>
      </c>
      <c r="G22" s="17"/>
      <c r="H22" s="22">
        <f>'Intra-Gov''tal Assets_Detail_02'!M25</f>
        <v>5791</v>
      </c>
      <c r="I22" s="17"/>
      <c r="J22" s="23">
        <v>0</v>
      </c>
    </row>
    <row r="23" spans="1:10" ht="12.75" hidden="1">
      <c r="A23" s="15">
        <v>23</v>
      </c>
      <c r="B23" s="17" t="s">
        <v>48</v>
      </c>
      <c r="C23" s="17"/>
      <c r="D23" s="22">
        <v>0</v>
      </c>
      <c r="E23" s="22"/>
      <c r="F23" s="22">
        <v>0</v>
      </c>
      <c r="G23" s="17"/>
      <c r="H23" s="22">
        <f>'Intra-Gov''tal Assets_Detail_02'!M26</f>
        <v>0</v>
      </c>
      <c r="I23" s="17"/>
      <c r="J23" s="23">
        <v>0</v>
      </c>
    </row>
    <row r="24" spans="1:10" ht="12.75">
      <c r="A24" s="15">
        <v>24</v>
      </c>
      <c r="B24" s="17" t="s">
        <v>160</v>
      </c>
      <c r="C24" s="17"/>
      <c r="D24" s="22">
        <v>0</v>
      </c>
      <c r="E24" s="22"/>
      <c r="F24" s="22">
        <v>0</v>
      </c>
      <c r="G24" s="17"/>
      <c r="H24" s="22">
        <f>'Intra-Gov''tal Assets_Detail_02'!M27</f>
        <v>1376</v>
      </c>
      <c r="I24" s="17"/>
      <c r="J24" s="23">
        <v>0</v>
      </c>
    </row>
    <row r="25" spans="1:10" ht="12.75" hidden="1">
      <c r="A25" s="15">
        <v>26</v>
      </c>
      <c r="B25" s="17" t="s">
        <v>49</v>
      </c>
      <c r="C25" s="17"/>
      <c r="D25" s="22">
        <v>0</v>
      </c>
      <c r="E25" s="22"/>
      <c r="F25" s="22">
        <v>0</v>
      </c>
      <c r="G25" s="17"/>
      <c r="H25" s="22">
        <f>'Intra-Gov''tal Assets_Detail_02'!M28</f>
        <v>0</v>
      </c>
      <c r="I25" s="17"/>
      <c r="J25" s="23">
        <v>0</v>
      </c>
    </row>
    <row r="26" spans="1:10" ht="12.75">
      <c r="A26" s="15">
        <v>27</v>
      </c>
      <c r="B26" s="17" t="s">
        <v>12</v>
      </c>
      <c r="C26" s="17"/>
      <c r="D26" s="22">
        <v>0</v>
      </c>
      <c r="E26" s="22"/>
      <c r="F26" s="22">
        <v>0</v>
      </c>
      <c r="G26" s="17"/>
      <c r="H26" s="22">
        <f>'Intra-Gov''tal Assets_Detail_02'!M29</f>
        <v>1</v>
      </c>
      <c r="I26" s="17"/>
      <c r="J26" s="23">
        <v>0</v>
      </c>
    </row>
    <row r="27" spans="1:10" ht="12.75">
      <c r="A27" s="15">
        <v>28</v>
      </c>
      <c r="B27" s="17" t="s">
        <v>13</v>
      </c>
      <c r="C27" s="17"/>
      <c r="D27" s="22">
        <v>0</v>
      </c>
      <c r="E27" s="22"/>
      <c r="F27" s="22">
        <v>0</v>
      </c>
      <c r="G27" s="17"/>
      <c r="H27" s="22">
        <f>'Intra-Gov''tal Assets_Detail_02'!M30</f>
        <v>1024</v>
      </c>
      <c r="I27" s="17"/>
      <c r="J27" s="23">
        <v>0</v>
      </c>
    </row>
    <row r="28" spans="1:10" ht="12.75">
      <c r="A28" s="15">
        <v>29</v>
      </c>
      <c r="B28" s="17" t="s">
        <v>14</v>
      </c>
      <c r="C28" s="17"/>
      <c r="D28" s="22">
        <v>0</v>
      </c>
      <c r="E28" s="22"/>
      <c r="F28" s="22">
        <v>0</v>
      </c>
      <c r="G28" s="17"/>
      <c r="H28" s="22">
        <f>'Intra-Gov''tal Assets_Detail_02'!M31</f>
        <v>1683</v>
      </c>
      <c r="I28" s="17"/>
      <c r="J28" s="23">
        <v>0</v>
      </c>
    </row>
    <row r="29" spans="1:10" ht="12.75" hidden="1">
      <c r="A29" s="15">
        <v>31</v>
      </c>
      <c r="B29" s="17" t="s">
        <v>50</v>
      </c>
      <c r="C29" s="17"/>
      <c r="D29" s="22">
        <v>0</v>
      </c>
      <c r="E29" s="22"/>
      <c r="F29" s="22">
        <v>0</v>
      </c>
      <c r="G29" s="17"/>
      <c r="H29" s="22">
        <v>0</v>
      </c>
      <c r="I29" s="17"/>
      <c r="J29" s="23">
        <v>0</v>
      </c>
    </row>
    <row r="30" spans="1:10" ht="12.75">
      <c r="A30" s="15">
        <v>33</v>
      </c>
      <c r="B30" s="17" t="s">
        <v>167</v>
      </c>
      <c r="C30" s="17"/>
      <c r="D30" s="22">
        <v>0</v>
      </c>
      <c r="E30" s="22"/>
      <c r="F30" s="22">
        <v>0</v>
      </c>
      <c r="G30" s="17"/>
      <c r="H30" s="22">
        <f>'Intra-Gov''tal Assets_Detail_02'!M32</f>
        <v>3</v>
      </c>
      <c r="I30" s="17"/>
      <c r="J30" s="23">
        <v>0</v>
      </c>
    </row>
    <row r="31" spans="1:10" ht="12.75">
      <c r="A31" s="15">
        <v>36</v>
      </c>
      <c r="B31" s="17" t="s">
        <v>45</v>
      </c>
      <c r="C31" s="17"/>
      <c r="D31" s="22">
        <v>0</v>
      </c>
      <c r="E31" s="22"/>
      <c r="F31" s="22">
        <v>0</v>
      </c>
      <c r="G31" s="17"/>
      <c r="H31" s="22">
        <f>'Intra-Gov''tal Assets_Detail_02'!M33</f>
        <v>217</v>
      </c>
      <c r="I31" s="17"/>
      <c r="J31" s="23">
        <v>0</v>
      </c>
    </row>
    <row r="32" spans="1:10" ht="12.75" hidden="1">
      <c r="A32" s="15">
        <v>41</v>
      </c>
      <c r="B32" s="17" t="s">
        <v>51</v>
      </c>
      <c r="C32" s="17"/>
      <c r="D32" s="22">
        <v>0</v>
      </c>
      <c r="E32" s="22"/>
      <c r="F32" s="22">
        <v>0</v>
      </c>
      <c r="G32" s="17"/>
      <c r="H32" s="22">
        <v>0</v>
      </c>
      <c r="I32" s="17"/>
      <c r="J32" s="23">
        <v>0</v>
      </c>
    </row>
    <row r="33" spans="1:10" ht="12.75">
      <c r="A33" s="15">
        <v>45</v>
      </c>
      <c r="B33" s="17" t="s">
        <v>15</v>
      </c>
      <c r="C33" s="17"/>
      <c r="D33" s="22">
        <v>0</v>
      </c>
      <c r="E33" s="22"/>
      <c r="F33" s="22">
        <v>0</v>
      </c>
      <c r="G33" s="17"/>
      <c r="H33" s="22">
        <f>'Intra-Gov''tal Assets_Detail_02'!M34</f>
        <v>694</v>
      </c>
      <c r="I33" s="17"/>
      <c r="J33" s="23">
        <v>0</v>
      </c>
    </row>
    <row r="34" spans="1:10" ht="12.75">
      <c r="A34" s="15">
        <v>47</v>
      </c>
      <c r="B34" s="17" t="s">
        <v>16</v>
      </c>
      <c r="C34" s="17"/>
      <c r="D34" s="22">
        <v>0</v>
      </c>
      <c r="E34" s="22"/>
      <c r="F34" s="22">
        <v>0</v>
      </c>
      <c r="G34" s="17"/>
      <c r="H34" s="22">
        <f>'Intra-Gov''tal Assets_Detail_02'!M35</f>
        <v>4091</v>
      </c>
      <c r="I34" s="17"/>
      <c r="J34" s="23">
        <f>'Intra-Gov''tal Assets_Detail_02'!M75</f>
        <v>285</v>
      </c>
    </row>
    <row r="35" spans="1:10" ht="12.75">
      <c r="A35" s="15">
        <v>49</v>
      </c>
      <c r="B35" s="17" t="s">
        <v>71</v>
      </c>
      <c r="C35" s="17"/>
      <c r="D35" s="22">
        <v>0</v>
      </c>
      <c r="E35" s="22"/>
      <c r="F35" s="22">
        <v>0</v>
      </c>
      <c r="G35" s="17"/>
      <c r="H35" s="22">
        <v>0</v>
      </c>
      <c r="I35" s="17"/>
      <c r="J35" s="23">
        <f>'Intra-Gov''tal Assets_Detail_02'!M76</f>
        <v>119</v>
      </c>
    </row>
    <row r="36" spans="1:10" ht="12.75">
      <c r="A36" s="15">
        <v>50</v>
      </c>
      <c r="B36" s="17" t="s">
        <v>17</v>
      </c>
      <c r="C36" s="17"/>
      <c r="D36" s="22">
        <v>0</v>
      </c>
      <c r="E36" s="22"/>
      <c r="F36" s="22">
        <v>0</v>
      </c>
      <c r="G36" s="17"/>
      <c r="H36" s="22">
        <f>'Intra-Gov''tal Assets_Detail_02'!M37</f>
        <v>592</v>
      </c>
      <c r="I36" s="17"/>
      <c r="J36" s="23">
        <v>0</v>
      </c>
    </row>
    <row r="37" spans="1:10" ht="12.75">
      <c r="A37" s="15">
        <v>51</v>
      </c>
      <c r="B37" s="17" t="s">
        <v>148</v>
      </c>
      <c r="C37" s="17"/>
      <c r="D37" s="22">
        <v>0</v>
      </c>
      <c r="E37" s="22"/>
      <c r="F37" s="22">
        <v>0</v>
      </c>
      <c r="G37" s="17"/>
      <c r="H37" s="22">
        <f>'Intra-Gov''tal Assets_Detail_02'!M38</f>
        <v>2929</v>
      </c>
      <c r="I37" s="17"/>
      <c r="J37" s="23">
        <v>0</v>
      </c>
    </row>
    <row r="38" spans="1:10" ht="12.75">
      <c r="A38" s="15">
        <v>56</v>
      </c>
      <c r="B38" s="17" t="s">
        <v>41</v>
      </c>
      <c r="C38" s="17"/>
      <c r="D38" s="22">
        <v>0</v>
      </c>
      <c r="E38" s="22"/>
      <c r="F38" s="22">
        <v>0</v>
      </c>
      <c r="G38" s="17"/>
      <c r="H38" s="22">
        <f>'Intra-Gov''tal Assets_Detail_02'!M39</f>
        <v>367</v>
      </c>
      <c r="I38" s="17"/>
      <c r="J38" s="23">
        <v>0</v>
      </c>
    </row>
    <row r="39" spans="1:10" ht="12.75">
      <c r="A39" s="15">
        <v>57</v>
      </c>
      <c r="B39" s="17" t="s">
        <v>165</v>
      </c>
      <c r="C39" s="17"/>
      <c r="D39" s="22">
        <v>0</v>
      </c>
      <c r="E39" s="22"/>
      <c r="F39" s="22">
        <v>0</v>
      </c>
      <c r="G39" s="17"/>
      <c r="H39" s="22">
        <f>'Intra-Gov''tal Assets_Detail_02'!M40</f>
        <v>6695</v>
      </c>
      <c r="I39" s="17"/>
      <c r="J39" s="23">
        <f>'Intra-Gov''tal Assets_Detail_02'!M77</f>
        <v>351</v>
      </c>
    </row>
    <row r="40" spans="1:10" ht="12.75">
      <c r="A40" s="15">
        <v>58</v>
      </c>
      <c r="B40" s="17" t="s">
        <v>46</v>
      </c>
      <c r="C40" s="17"/>
      <c r="D40" s="22">
        <v>0</v>
      </c>
      <c r="E40" s="22"/>
      <c r="F40" s="22">
        <v>0</v>
      </c>
      <c r="G40" s="17"/>
      <c r="H40" s="22">
        <f>'Intra-Gov''tal Assets_Detail_02'!M41</f>
        <v>10</v>
      </c>
      <c r="I40" s="17"/>
      <c r="J40" s="23">
        <v>0</v>
      </c>
    </row>
    <row r="41" spans="1:10" ht="12.75">
      <c r="A41" s="21" t="s">
        <v>58</v>
      </c>
      <c r="B41" s="17" t="s">
        <v>59</v>
      </c>
      <c r="C41" s="17"/>
      <c r="D41" s="22">
        <v>0</v>
      </c>
      <c r="E41" s="22"/>
      <c r="F41" s="22">
        <v>0</v>
      </c>
      <c r="G41" s="17"/>
      <c r="H41" s="22">
        <f>'Intra-Gov''tal Assets_Detail_02'!M42</f>
        <v>53</v>
      </c>
      <c r="I41" s="17"/>
      <c r="J41" s="23">
        <v>0</v>
      </c>
    </row>
    <row r="42" spans="1:10" ht="12.75">
      <c r="A42" s="21" t="s">
        <v>60</v>
      </c>
      <c r="B42" s="17" t="s">
        <v>61</v>
      </c>
      <c r="C42" s="17"/>
      <c r="D42" s="22">
        <v>0</v>
      </c>
      <c r="E42" s="22"/>
      <c r="F42" s="22">
        <v>0</v>
      </c>
      <c r="G42" s="17"/>
      <c r="H42" s="22">
        <f>'Intra-Gov''tal Assets_Detail_02'!M43</f>
        <v>28</v>
      </c>
      <c r="I42" s="17"/>
      <c r="J42" s="23">
        <v>0</v>
      </c>
    </row>
    <row r="43" spans="1:10" ht="12.75">
      <c r="A43" s="15">
        <v>64</v>
      </c>
      <c r="B43" s="17" t="s">
        <v>42</v>
      </c>
      <c r="C43" s="17"/>
      <c r="D43" s="22">
        <v>0</v>
      </c>
      <c r="E43" s="22"/>
      <c r="F43" s="22">
        <v>0</v>
      </c>
      <c r="G43" s="17"/>
      <c r="H43" s="22">
        <f>'Intra-Gov''tal Assets_Detail_02'!M44</f>
        <v>11</v>
      </c>
      <c r="I43" s="17"/>
      <c r="J43" s="23">
        <v>0</v>
      </c>
    </row>
    <row r="44" spans="1:10" ht="12.75" hidden="1">
      <c r="A44" s="15">
        <v>67</v>
      </c>
      <c r="B44" s="17" t="s">
        <v>36</v>
      </c>
      <c r="C44" s="17"/>
      <c r="D44" s="22">
        <v>0</v>
      </c>
      <c r="E44" s="22"/>
      <c r="F44" s="22">
        <v>0</v>
      </c>
      <c r="G44" s="17"/>
      <c r="H44" s="22">
        <v>0</v>
      </c>
      <c r="I44" s="17"/>
      <c r="J44" s="23">
        <v>0</v>
      </c>
    </row>
    <row r="45" spans="1:10" ht="12.75">
      <c r="A45" s="15">
        <v>68</v>
      </c>
      <c r="B45" s="17" t="s">
        <v>19</v>
      </c>
      <c r="C45" s="17"/>
      <c r="D45" s="22">
        <v>0</v>
      </c>
      <c r="E45" s="22"/>
      <c r="F45" s="22">
        <v>0</v>
      </c>
      <c r="G45" s="17"/>
      <c r="H45" s="22">
        <f>'Intra-Gov''tal Assets_Detail_02'!M45</f>
        <v>10457</v>
      </c>
      <c r="I45" s="17"/>
      <c r="J45" s="23">
        <v>0</v>
      </c>
    </row>
    <row r="46" spans="1:10" ht="12.75">
      <c r="A46" s="15">
        <v>69</v>
      </c>
      <c r="B46" s="17" t="s">
        <v>20</v>
      </c>
      <c r="C46" s="17"/>
      <c r="D46" s="22">
        <v>0</v>
      </c>
      <c r="E46" s="22"/>
      <c r="F46" s="22">
        <v>0</v>
      </c>
      <c r="G46" s="17"/>
      <c r="H46" s="22">
        <f>'Intra-Gov''tal Assets_Detail_02'!M46</f>
        <v>5270</v>
      </c>
      <c r="I46" s="17"/>
      <c r="J46" s="23">
        <f>'Intra-Gov''tal Assets_Detail_02'!M78</f>
        <v>64</v>
      </c>
    </row>
    <row r="47" spans="1:10" ht="12.75">
      <c r="A47" s="15">
        <v>72</v>
      </c>
      <c r="B47" s="17" t="s">
        <v>21</v>
      </c>
      <c r="C47" s="17"/>
      <c r="D47" s="22">
        <v>0</v>
      </c>
      <c r="E47" s="22"/>
      <c r="F47" s="22">
        <v>0</v>
      </c>
      <c r="G47" s="17"/>
      <c r="H47" s="22">
        <f>'Intra-Gov''tal Assets_Detail_02'!M47</f>
        <v>7077</v>
      </c>
      <c r="I47" s="17"/>
      <c r="J47" s="23">
        <v>0</v>
      </c>
    </row>
    <row r="48" spans="1:10" ht="12.75">
      <c r="A48" s="15">
        <v>73</v>
      </c>
      <c r="B48" s="17" t="s">
        <v>43</v>
      </c>
      <c r="C48" s="17"/>
      <c r="D48" s="22">
        <v>0</v>
      </c>
      <c r="E48" s="22"/>
      <c r="F48" s="22">
        <v>0</v>
      </c>
      <c r="G48" s="17"/>
      <c r="H48" s="22">
        <f>'Intra-Gov''tal Assets_Detail_02'!M48</f>
        <v>3</v>
      </c>
      <c r="I48" s="17"/>
      <c r="J48" s="23">
        <f>'Intra-Gov''tal Assets_Detail_02'!M79</f>
        <v>1000</v>
      </c>
    </row>
    <row r="49" spans="1:10" ht="12.75">
      <c r="A49" s="15">
        <v>75</v>
      </c>
      <c r="B49" s="17" t="s">
        <v>44</v>
      </c>
      <c r="C49" s="17"/>
      <c r="D49" s="22">
        <v>0</v>
      </c>
      <c r="E49" s="22"/>
      <c r="F49" s="22">
        <v>0</v>
      </c>
      <c r="G49" s="17"/>
      <c r="H49" s="22">
        <f>'Intra-Gov''tal Assets_Detail_02'!M49</f>
        <v>1051</v>
      </c>
      <c r="I49" s="17"/>
      <c r="J49" s="23">
        <v>0</v>
      </c>
    </row>
    <row r="50" spans="1:10" ht="12.75">
      <c r="A50" s="15">
        <v>78</v>
      </c>
      <c r="B50" s="17" t="s">
        <v>168</v>
      </c>
      <c r="C50" s="17"/>
      <c r="D50" s="22">
        <v>0</v>
      </c>
      <c r="E50" s="22"/>
      <c r="F50" s="22">
        <v>0</v>
      </c>
      <c r="G50" s="17"/>
      <c r="H50" s="22">
        <v>0</v>
      </c>
      <c r="I50" s="17"/>
      <c r="J50" s="23">
        <f>'Intra-Gov''tal Assets_Detail_02'!M80</f>
        <v>135</v>
      </c>
    </row>
    <row r="51" spans="1:10" ht="12.75">
      <c r="A51" s="15">
        <v>80</v>
      </c>
      <c r="B51" s="17" t="s">
        <v>22</v>
      </c>
      <c r="C51" s="17"/>
      <c r="D51" s="22">
        <v>0</v>
      </c>
      <c r="E51" s="22"/>
      <c r="F51" s="22">
        <v>0</v>
      </c>
      <c r="G51" s="17"/>
      <c r="H51" s="22">
        <f>'Intra-Gov''tal Assets_Detail_02'!M50</f>
        <v>76</v>
      </c>
      <c r="I51" s="17"/>
      <c r="J51" s="23">
        <v>0</v>
      </c>
    </row>
    <row r="52" spans="1:10" ht="12.75">
      <c r="A52" s="15">
        <v>86</v>
      </c>
      <c r="B52" s="17" t="s">
        <v>23</v>
      </c>
      <c r="C52" s="17"/>
      <c r="D52" s="22">
        <v>0</v>
      </c>
      <c r="E52" s="22"/>
      <c r="F52" s="22">
        <v>0</v>
      </c>
      <c r="G52" s="17"/>
      <c r="H52" s="22">
        <f>'Intra-Gov''tal Assets_Detail_02'!M51</f>
        <v>44</v>
      </c>
      <c r="I52" s="17"/>
      <c r="J52" s="23">
        <v>0</v>
      </c>
    </row>
    <row r="53" spans="1:10" ht="12.75">
      <c r="A53" s="24" t="s">
        <v>52</v>
      </c>
      <c r="B53" s="17" t="s">
        <v>53</v>
      </c>
      <c r="C53" s="17"/>
      <c r="D53" s="22">
        <v>0</v>
      </c>
      <c r="E53" s="22"/>
      <c r="F53" s="22">
        <v>0</v>
      </c>
      <c r="G53" s="17"/>
      <c r="H53" s="22">
        <f>'Intra-Gov''tal Assets_Detail_02'!M52</f>
        <v>2</v>
      </c>
      <c r="I53" s="17"/>
      <c r="J53" s="23">
        <v>0</v>
      </c>
    </row>
    <row r="54" spans="1:10" ht="12.75">
      <c r="A54" s="15">
        <v>89</v>
      </c>
      <c r="B54" s="17" t="s">
        <v>24</v>
      </c>
      <c r="C54" s="17"/>
      <c r="D54" s="22">
        <v>0</v>
      </c>
      <c r="E54" s="22"/>
      <c r="F54" s="22">
        <v>0</v>
      </c>
      <c r="G54" s="17"/>
      <c r="H54" s="22">
        <f>'Intra-Gov''tal Assets_Detail_02'!M53</f>
        <v>66</v>
      </c>
      <c r="I54" s="17"/>
      <c r="J54" s="23">
        <v>0</v>
      </c>
    </row>
    <row r="55" spans="1:10" ht="12.75">
      <c r="A55" s="15">
        <v>90</v>
      </c>
      <c r="B55" s="17" t="s">
        <v>68</v>
      </c>
      <c r="C55" s="17"/>
      <c r="D55" s="22">
        <v>0</v>
      </c>
      <c r="E55" s="22"/>
      <c r="F55" s="22">
        <v>0</v>
      </c>
      <c r="G55" s="17"/>
      <c r="H55" s="22">
        <f>'Intra-Gov''tal Assets_Detail_02'!M54</f>
        <v>8</v>
      </c>
      <c r="I55" s="17"/>
      <c r="J55" s="23">
        <v>0</v>
      </c>
    </row>
    <row r="56" spans="1:10" ht="12.75">
      <c r="A56" s="15">
        <v>91</v>
      </c>
      <c r="B56" s="17" t="s">
        <v>54</v>
      </c>
      <c r="C56" s="17"/>
      <c r="D56" s="22">
        <v>0</v>
      </c>
      <c r="E56" s="22"/>
      <c r="F56" s="22">
        <v>0</v>
      </c>
      <c r="G56" s="17"/>
      <c r="H56" s="22">
        <f>'Intra-Gov''tal Assets_Detail_02'!M55</f>
        <v>2</v>
      </c>
      <c r="I56" s="17"/>
      <c r="J56" s="23">
        <v>0</v>
      </c>
    </row>
    <row r="57" spans="1:10" ht="12.75">
      <c r="A57" s="15">
        <v>95</v>
      </c>
      <c r="B57" s="17" t="s">
        <v>25</v>
      </c>
      <c r="C57" s="17"/>
      <c r="D57" s="22">
        <v>0</v>
      </c>
      <c r="E57" s="22"/>
      <c r="F57" s="22">
        <v>0</v>
      </c>
      <c r="G57" s="17"/>
      <c r="H57" s="22">
        <f>'Intra-Gov''tal Assets_Detail_02'!M57</f>
        <v>83</v>
      </c>
      <c r="I57" s="17"/>
      <c r="J57" s="23">
        <v>0</v>
      </c>
    </row>
    <row r="58" spans="1:10" ht="12.75">
      <c r="A58" s="15">
        <v>96</v>
      </c>
      <c r="B58" s="17" t="s">
        <v>166</v>
      </c>
      <c r="C58" s="17"/>
      <c r="D58" s="22">
        <v>0</v>
      </c>
      <c r="E58" s="22"/>
      <c r="F58" s="22">
        <v>0</v>
      </c>
      <c r="G58" s="17"/>
      <c r="H58" s="22">
        <v>0</v>
      </c>
      <c r="I58" s="17"/>
      <c r="J58" s="23">
        <f>'Intra-Gov''tal Assets_Detail_02'!M81</f>
        <v>1520</v>
      </c>
    </row>
    <row r="59" spans="1:10" ht="12.75">
      <c r="A59" s="15">
        <v>97</v>
      </c>
      <c r="B59" s="17" t="s">
        <v>27</v>
      </c>
      <c r="C59" s="17"/>
      <c r="D59" s="22">
        <v>0</v>
      </c>
      <c r="E59" s="22"/>
      <c r="F59" s="22">
        <v>0</v>
      </c>
      <c r="G59" s="17"/>
      <c r="H59" s="22">
        <f>'Intra-Gov''tal Assets_Detail_02'!M59</f>
        <v>102106</v>
      </c>
      <c r="I59" s="17"/>
      <c r="J59" s="23">
        <f>'Intra-Gov''tal Assets_Detail_02'!M82</f>
        <v>78</v>
      </c>
    </row>
    <row r="60" spans="1:10" ht="12.75">
      <c r="A60" s="24" t="s">
        <v>34</v>
      </c>
      <c r="B60" s="17" t="s">
        <v>33</v>
      </c>
      <c r="C60" s="17"/>
      <c r="D60" s="22">
        <v>0</v>
      </c>
      <c r="E60" s="22"/>
      <c r="F60" s="22">
        <v>0</v>
      </c>
      <c r="G60" s="17"/>
      <c r="H60" s="22">
        <f>'Intra-Gov''tal Assets_Detail_02'!M11</f>
        <v>344</v>
      </c>
      <c r="I60" s="17"/>
      <c r="J60" s="77">
        <v>0</v>
      </c>
    </row>
    <row r="61" spans="1:10" ht="13.5" thickBot="1">
      <c r="A61" s="15"/>
      <c r="B61" s="43" t="s">
        <v>31</v>
      </c>
      <c r="C61" s="43"/>
      <c r="D61" s="44">
        <f>SUM(D10:D60)</f>
        <v>20863080</v>
      </c>
      <c r="E61" s="44"/>
      <c r="F61" s="45">
        <f>SUM(F10:F60)</f>
        <v>1291472</v>
      </c>
      <c r="G61" s="44"/>
      <c r="H61" s="44">
        <f>SUM(H10:H60)</f>
        <v>243046</v>
      </c>
      <c r="I61" s="44"/>
      <c r="J61" s="46">
        <f>SUM(J10:J60)</f>
        <v>106249</v>
      </c>
    </row>
    <row r="62" spans="1:10" ht="13.5" thickTop="1">
      <c r="A62" s="15"/>
      <c r="B62" s="43"/>
      <c r="C62" s="43"/>
      <c r="D62" s="89"/>
      <c r="E62" s="89"/>
      <c r="F62" s="90"/>
      <c r="G62" s="89"/>
      <c r="H62" s="89"/>
      <c r="I62" s="89"/>
      <c r="J62" s="91"/>
    </row>
    <row r="63" spans="1:10" s="56" customFormat="1" ht="12.75">
      <c r="A63" s="93"/>
      <c r="B63" s="94"/>
      <c r="C63" s="94"/>
      <c r="D63" s="95"/>
      <c r="E63" s="95"/>
      <c r="F63" s="96"/>
      <c r="G63" s="95"/>
      <c r="H63" s="95"/>
      <c r="I63" s="95"/>
      <c r="J63" s="97"/>
    </row>
    <row r="64" spans="1:10" s="56" customFormat="1" ht="12.75">
      <c r="A64" s="80"/>
      <c r="B64" s="43"/>
      <c r="C64" s="43"/>
      <c r="D64" s="89"/>
      <c r="E64" s="89"/>
      <c r="F64" s="90"/>
      <c r="G64" s="89"/>
      <c r="H64" s="89"/>
      <c r="I64" s="89"/>
      <c r="J64" s="89"/>
    </row>
    <row r="65" spans="1:10" s="56" customFormat="1" ht="12.75">
      <c r="A65" s="80"/>
      <c r="B65" s="43"/>
      <c r="C65" s="43"/>
      <c r="D65" s="89"/>
      <c r="E65" s="89"/>
      <c r="F65" s="90"/>
      <c r="G65" s="89"/>
      <c r="H65" s="89"/>
      <c r="I65" s="89"/>
      <c r="J65" s="89"/>
    </row>
    <row r="66" spans="1:10" s="56" customFormat="1" ht="12.75">
      <c r="A66" s="80"/>
      <c r="B66" s="43"/>
      <c r="C66" s="43"/>
      <c r="D66" s="89"/>
      <c r="E66" s="89"/>
      <c r="F66" s="90"/>
      <c r="G66" s="89"/>
      <c r="H66" s="89"/>
      <c r="I66" s="89"/>
      <c r="J66" s="89"/>
    </row>
    <row r="67" spans="1:10" s="56" customFormat="1" ht="12.75">
      <c r="A67" s="80"/>
      <c r="B67" s="43"/>
      <c r="C67" s="43"/>
      <c r="D67" s="89"/>
      <c r="E67" s="89"/>
      <c r="F67" s="90"/>
      <c r="G67" s="89"/>
      <c r="H67" s="89"/>
      <c r="I67" s="89"/>
      <c r="J67" s="89"/>
    </row>
    <row r="68" spans="1:10" s="56" customFormat="1" ht="12.75">
      <c r="A68" s="80"/>
      <c r="B68" s="43"/>
      <c r="C68" s="43"/>
      <c r="D68" s="89"/>
      <c r="E68" s="89"/>
      <c r="F68" s="90"/>
      <c r="G68" s="89"/>
      <c r="H68" s="89"/>
      <c r="I68" s="89"/>
      <c r="J68" s="89"/>
    </row>
    <row r="69" spans="1:10" s="56" customFormat="1" ht="12.75">
      <c r="A69" s="80"/>
      <c r="B69" s="43"/>
      <c r="C69" s="43"/>
      <c r="D69" s="89"/>
      <c r="E69" s="89"/>
      <c r="F69" s="90"/>
      <c r="G69" s="89"/>
      <c r="H69" s="89"/>
      <c r="I69" s="89"/>
      <c r="J69" s="89"/>
    </row>
    <row r="70" spans="1:10" s="56" customFormat="1" ht="12.75">
      <c r="A70" s="80"/>
      <c r="B70" s="43"/>
      <c r="C70" s="43"/>
      <c r="D70" s="89"/>
      <c r="E70" s="89"/>
      <c r="F70" s="90"/>
      <c r="G70" s="89"/>
      <c r="H70" s="89"/>
      <c r="I70" s="89"/>
      <c r="J70" s="89"/>
    </row>
    <row r="71" spans="1:10" s="56" customFormat="1" ht="12.75">
      <c r="A71" s="80"/>
      <c r="B71" s="43"/>
      <c r="C71" s="43"/>
      <c r="D71" s="89"/>
      <c r="E71" s="89"/>
      <c r="F71" s="90"/>
      <c r="G71" s="89"/>
      <c r="H71" s="89"/>
      <c r="I71" s="89"/>
      <c r="J71" s="89"/>
    </row>
    <row r="72" spans="1:10" s="56" customFormat="1" ht="12.75">
      <c r="A72" s="80"/>
      <c r="B72" s="43"/>
      <c r="C72" s="43"/>
      <c r="D72" s="89"/>
      <c r="E72" s="89"/>
      <c r="F72" s="90"/>
      <c r="G72" s="89"/>
      <c r="H72" s="89"/>
      <c r="I72" s="89"/>
      <c r="J72" s="89"/>
    </row>
    <row r="73" spans="1:10" s="56" customFormat="1" ht="12.75">
      <c r="A73" s="80"/>
      <c r="B73" s="43"/>
      <c r="C73" s="43"/>
      <c r="D73" s="89"/>
      <c r="E73" s="89"/>
      <c r="F73" s="90"/>
      <c r="G73" s="89"/>
      <c r="H73" s="89"/>
      <c r="I73" s="89"/>
      <c r="J73" s="89"/>
    </row>
    <row r="74" spans="1:10" s="56" customFormat="1" ht="12.75">
      <c r="A74" s="80"/>
      <c r="B74" s="43"/>
      <c r="C74" s="43"/>
      <c r="D74" s="89"/>
      <c r="E74" s="89"/>
      <c r="F74" s="90"/>
      <c r="G74" s="89"/>
      <c r="H74" s="89"/>
      <c r="I74" s="89"/>
      <c r="J74" s="89"/>
    </row>
    <row r="75" spans="1:10" s="56" customFormat="1" ht="12.75">
      <c r="A75" s="80"/>
      <c r="B75" s="43"/>
      <c r="C75" s="43"/>
      <c r="D75" s="89"/>
      <c r="E75" s="89"/>
      <c r="F75" s="90"/>
      <c r="G75" s="89"/>
      <c r="H75" s="89"/>
      <c r="I75" s="89"/>
      <c r="J75" s="89"/>
    </row>
    <row r="76" spans="1:10" s="56" customFormat="1" ht="12.75">
      <c r="A76" s="80"/>
      <c r="B76" s="43"/>
      <c r="C76" s="43"/>
      <c r="D76" s="89"/>
      <c r="E76" s="89"/>
      <c r="F76" s="90"/>
      <c r="G76" s="89"/>
      <c r="H76" s="89"/>
      <c r="I76" s="89"/>
      <c r="J76" s="89"/>
    </row>
    <row r="77" spans="1:10" s="56" customFormat="1" ht="12.75">
      <c r="A77" s="80"/>
      <c r="B77" s="43"/>
      <c r="C77" s="43"/>
      <c r="D77" s="89"/>
      <c r="E77" s="89"/>
      <c r="F77" s="90"/>
      <c r="G77" s="89"/>
      <c r="H77" s="89"/>
      <c r="I77" s="89"/>
      <c r="J77" s="89"/>
    </row>
    <row r="78" spans="1:10" s="56" customFormat="1" ht="12.75">
      <c r="A78" s="80"/>
      <c r="B78" s="43"/>
      <c r="C78" s="43"/>
      <c r="D78" s="89"/>
      <c r="E78" s="89"/>
      <c r="F78" s="90"/>
      <c r="G78" s="89"/>
      <c r="H78" s="89"/>
      <c r="I78" s="89"/>
      <c r="J78" s="89"/>
    </row>
    <row r="79" spans="1:10" s="56" customFormat="1" ht="12.75">
      <c r="A79" s="80"/>
      <c r="B79" s="43"/>
      <c r="C79" s="43"/>
      <c r="D79" s="89"/>
      <c r="E79" s="89"/>
      <c r="F79" s="90"/>
      <c r="G79" s="89"/>
      <c r="H79" s="89"/>
      <c r="I79" s="89"/>
      <c r="J79" s="89"/>
    </row>
    <row r="80" spans="1:10" s="56" customFormat="1" ht="12.75">
      <c r="A80" s="80"/>
      <c r="B80" s="43"/>
      <c r="C80" s="43"/>
      <c r="D80" s="89"/>
      <c r="E80" s="89"/>
      <c r="F80" s="90"/>
      <c r="G80" s="89"/>
      <c r="H80" s="89"/>
      <c r="I80" s="89"/>
      <c r="J80" s="89"/>
    </row>
    <row r="81" spans="1:10" s="56" customFormat="1" ht="12.75">
      <c r="A81" s="80"/>
      <c r="B81" s="43"/>
      <c r="C81" s="43"/>
      <c r="D81" s="89"/>
      <c r="E81" s="89"/>
      <c r="F81" s="90"/>
      <c r="G81" s="89"/>
      <c r="H81" s="89"/>
      <c r="I81" s="89"/>
      <c r="J81" s="89"/>
    </row>
    <row r="82" spans="1:10" s="56" customFormat="1" ht="12.75">
      <c r="A82" s="80"/>
      <c r="B82" s="43"/>
      <c r="C82" s="43"/>
      <c r="D82" s="89"/>
      <c r="E82" s="89"/>
      <c r="F82" s="90"/>
      <c r="G82" s="89"/>
      <c r="H82" s="89"/>
      <c r="I82" s="89"/>
      <c r="J82" s="89"/>
    </row>
    <row r="83" s="56" customFormat="1" ht="12.75"/>
    <row r="84" s="56" customFormat="1" ht="12.75"/>
    <row r="85" spans="4:9" s="56" customFormat="1" ht="12.75">
      <c r="D85" s="92"/>
      <c r="E85" s="92"/>
      <c r="F85" s="92"/>
      <c r="G85" s="92"/>
      <c r="H85" s="92"/>
      <c r="I85" s="92"/>
    </row>
  </sheetData>
  <mergeCells count="5">
    <mergeCell ref="A5:J5"/>
    <mergeCell ref="A1:J1"/>
    <mergeCell ref="A2:J2"/>
    <mergeCell ref="A3:J3"/>
    <mergeCell ref="A4:J4"/>
  </mergeCells>
  <printOptions horizontalCentered="1"/>
  <pageMargins left="0.7" right="0.7" top="0.7" bottom="0.75" header="0.5" footer="0.5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3"/>
  <sheetViews>
    <sheetView workbookViewId="0" topLeftCell="A1">
      <selection activeCell="A86" sqref="A86"/>
    </sheetView>
  </sheetViews>
  <sheetFormatPr defaultColWidth="9.140625" defaultRowHeight="12.75"/>
  <cols>
    <col min="1" max="1" width="3.140625" style="1" customWidth="1"/>
    <col min="2" max="2" width="37.7109375" style="1" customWidth="1"/>
    <col min="3" max="3" width="11.28125" style="1" bestFit="1" customWidth="1"/>
    <col min="4" max="4" width="9.7109375" style="1" customWidth="1"/>
    <col min="5" max="5" width="11.28125" style="1" bestFit="1" customWidth="1"/>
    <col min="6" max="6" width="9.7109375" style="1" bestFit="1" customWidth="1"/>
    <col min="7" max="7" width="11.28125" style="1" bestFit="1" customWidth="1"/>
    <col min="8" max="8" width="9.7109375" style="1" customWidth="1"/>
    <col min="9" max="11" width="11.28125" style="1" bestFit="1" customWidth="1"/>
    <col min="12" max="12" width="9.140625" style="1" customWidth="1"/>
    <col min="13" max="13" width="11.28125" style="1" bestFit="1" customWidth="1"/>
    <col min="14" max="16384" width="9.140625" style="1" customWidth="1"/>
  </cols>
  <sheetData>
    <row r="1" spans="1:13" s="47" customFormat="1" ht="15.75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s="47" customFormat="1" ht="15.75">
      <c r="A2" s="100" t="s">
        <v>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s="47" customFormat="1" ht="15.75">
      <c r="A3" s="100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47" customFormat="1" ht="15.75">
      <c r="A4" s="100" t="s">
        <v>123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ht="12.75">
      <c r="A5" s="48" t="s">
        <v>122</v>
      </c>
    </row>
    <row r="6" spans="1:13" ht="12.75">
      <c r="A6" s="49" t="s">
        <v>35</v>
      </c>
      <c r="B6" s="49"/>
      <c r="C6" s="50" t="s">
        <v>73</v>
      </c>
      <c r="D6" s="50" t="s">
        <v>74</v>
      </c>
      <c r="E6" s="50" t="s">
        <v>75</v>
      </c>
      <c r="F6" s="50" t="s">
        <v>76</v>
      </c>
      <c r="G6" s="50" t="s">
        <v>77</v>
      </c>
      <c r="H6" s="50" t="s">
        <v>78</v>
      </c>
      <c r="I6" s="50" t="s">
        <v>79</v>
      </c>
      <c r="J6" s="50" t="s">
        <v>80</v>
      </c>
      <c r="K6" s="50" t="s">
        <v>81</v>
      </c>
      <c r="L6" s="50" t="s">
        <v>82</v>
      </c>
      <c r="M6" s="50" t="s">
        <v>83</v>
      </c>
    </row>
    <row r="7" ht="13.5" thickBot="1"/>
    <row r="8" spans="1:13" ht="14.25">
      <c r="A8" s="51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</row>
    <row r="9" spans="1:13" ht="12.75">
      <c r="A9" s="55"/>
      <c r="B9" s="56" t="s">
        <v>1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1:13" ht="14.25">
      <c r="A10" s="59"/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1:13" ht="14.25">
      <c r="A11" s="59"/>
      <c r="B11" s="87" t="s">
        <v>84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344</v>
      </c>
      <c r="J11" s="60">
        <v>0</v>
      </c>
      <c r="K11" s="60">
        <v>0</v>
      </c>
      <c r="L11" s="60">
        <v>0</v>
      </c>
      <c r="M11" s="61">
        <f>SUM(C11:L11)</f>
        <v>344</v>
      </c>
    </row>
    <row r="12" spans="1:13" ht="12.75">
      <c r="A12" s="62"/>
      <c r="B12" s="88" t="s">
        <v>85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1">
        <f>SUM(C12:L12)</f>
        <v>0</v>
      </c>
    </row>
    <row r="13" spans="1:13" ht="12.75">
      <c r="A13" s="62"/>
      <c r="B13" s="88" t="s">
        <v>86</v>
      </c>
      <c r="C13" s="64">
        <v>0</v>
      </c>
      <c r="D13" s="64">
        <v>1302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1">
        <f aca="true" t="shared" si="0" ref="M13:M60">SUM(C13:L13)</f>
        <v>1302</v>
      </c>
    </row>
    <row r="14" spans="1:13" ht="12.75">
      <c r="A14" s="62"/>
      <c r="B14" s="88" t="s">
        <v>130</v>
      </c>
      <c r="C14" s="64">
        <v>0</v>
      </c>
      <c r="D14" s="64">
        <v>1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1">
        <f t="shared" si="0"/>
        <v>1</v>
      </c>
    </row>
    <row r="15" spans="1:13" ht="12.75">
      <c r="A15" s="62"/>
      <c r="B15" s="88" t="s">
        <v>87</v>
      </c>
      <c r="C15" s="64">
        <v>0</v>
      </c>
      <c r="D15" s="64">
        <v>0</v>
      </c>
      <c r="E15" s="64">
        <v>99</v>
      </c>
      <c r="F15" s="64">
        <v>5</v>
      </c>
      <c r="G15" s="64">
        <v>117</v>
      </c>
      <c r="H15" s="64">
        <v>0</v>
      </c>
      <c r="I15" s="64">
        <v>123</v>
      </c>
      <c r="J15" s="64">
        <v>0</v>
      </c>
      <c r="K15" s="64">
        <v>0</v>
      </c>
      <c r="L15" s="64">
        <v>253</v>
      </c>
      <c r="M15" s="61">
        <f t="shared" si="0"/>
        <v>597</v>
      </c>
    </row>
    <row r="16" spans="1:13" ht="12.75">
      <c r="A16" s="62"/>
      <c r="B16" s="86" t="s">
        <v>88</v>
      </c>
      <c r="C16" s="64">
        <v>0</v>
      </c>
      <c r="D16" s="64">
        <v>0</v>
      </c>
      <c r="E16" s="64">
        <v>0</v>
      </c>
      <c r="F16" s="64">
        <v>603</v>
      </c>
      <c r="G16" s="64">
        <v>0</v>
      </c>
      <c r="H16" s="64">
        <v>6</v>
      </c>
      <c r="I16" s="64">
        <v>38</v>
      </c>
      <c r="J16" s="64">
        <v>0</v>
      </c>
      <c r="K16" s="64">
        <v>0</v>
      </c>
      <c r="L16" s="64">
        <v>0</v>
      </c>
      <c r="M16" s="61">
        <f t="shared" si="0"/>
        <v>647</v>
      </c>
    </row>
    <row r="17" spans="1:13" ht="12.75">
      <c r="A17" s="62"/>
      <c r="B17" s="86" t="s">
        <v>89</v>
      </c>
      <c r="C17" s="64">
        <v>0</v>
      </c>
      <c r="D17" s="64">
        <v>0</v>
      </c>
      <c r="E17" s="64">
        <v>2541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10</v>
      </c>
      <c r="L17" s="64">
        <v>1215</v>
      </c>
      <c r="M17" s="61">
        <f t="shared" si="0"/>
        <v>3766</v>
      </c>
    </row>
    <row r="18" spans="1:13" ht="12.75">
      <c r="A18" s="62"/>
      <c r="B18" s="86" t="s">
        <v>90</v>
      </c>
      <c r="C18" s="64">
        <v>0</v>
      </c>
      <c r="D18" s="64">
        <v>9</v>
      </c>
      <c r="E18" s="64">
        <v>39</v>
      </c>
      <c r="F18" s="64">
        <v>0</v>
      </c>
      <c r="G18" s="64">
        <v>0</v>
      </c>
      <c r="H18" s="64">
        <v>0</v>
      </c>
      <c r="I18" s="64">
        <v>6</v>
      </c>
      <c r="J18" s="64">
        <v>0</v>
      </c>
      <c r="K18" s="64">
        <v>0</v>
      </c>
      <c r="L18" s="64">
        <v>342</v>
      </c>
      <c r="M18" s="61">
        <f t="shared" si="0"/>
        <v>396</v>
      </c>
    </row>
    <row r="19" spans="1:13" ht="12.75">
      <c r="A19" s="62"/>
      <c r="B19" s="86" t="s">
        <v>91</v>
      </c>
      <c r="C19" s="64">
        <v>0</v>
      </c>
      <c r="D19" s="64">
        <v>38</v>
      </c>
      <c r="E19" s="64">
        <v>1540</v>
      </c>
      <c r="F19" s="64">
        <v>14</v>
      </c>
      <c r="G19" s="64">
        <v>0</v>
      </c>
      <c r="H19" s="64">
        <v>0</v>
      </c>
      <c r="I19" s="64">
        <v>58</v>
      </c>
      <c r="J19" s="64">
        <v>0</v>
      </c>
      <c r="K19" s="64">
        <v>0</v>
      </c>
      <c r="L19" s="64">
        <v>318</v>
      </c>
      <c r="M19" s="61">
        <f t="shared" si="0"/>
        <v>1968</v>
      </c>
    </row>
    <row r="20" spans="1:13" ht="12.75">
      <c r="A20" s="66"/>
      <c r="B20" s="86" t="s">
        <v>92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6</v>
      </c>
      <c r="J20" s="64">
        <v>0</v>
      </c>
      <c r="K20" s="64">
        <v>0</v>
      </c>
      <c r="L20" s="64">
        <v>310</v>
      </c>
      <c r="M20" s="61">
        <f t="shared" si="0"/>
        <v>316</v>
      </c>
    </row>
    <row r="21" spans="1:13" ht="12.75">
      <c r="A21" s="67"/>
      <c r="B21" s="86" t="s">
        <v>93</v>
      </c>
      <c r="C21" s="64">
        <v>0</v>
      </c>
      <c r="D21" s="64">
        <v>0</v>
      </c>
      <c r="E21" s="64">
        <v>0</v>
      </c>
      <c r="F21" s="64">
        <v>270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5658</v>
      </c>
      <c r="M21" s="61">
        <f t="shared" si="0"/>
        <v>5928</v>
      </c>
    </row>
    <row r="22" spans="1:13" ht="12.75">
      <c r="A22" s="67"/>
      <c r="B22" s="86" t="s">
        <v>94</v>
      </c>
      <c r="C22" s="64">
        <v>0</v>
      </c>
      <c r="D22" s="64">
        <v>0</v>
      </c>
      <c r="E22" s="64">
        <v>29</v>
      </c>
      <c r="F22" s="64">
        <v>0</v>
      </c>
      <c r="G22" s="64">
        <v>0</v>
      </c>
      <c r="H22" s="64">
        <v>2</v>
      </c>
      <c r="I22" s="64">
        <v>0</v>
      </c>
      <c r="J22" s="64">
        <v>0</v>
      </c>
      <c r="K22" s="64">
        <v>0</v>
      </c>
      <c r="L22" s="64">
        <v>4254</v>
      </c>
      <c r="M22" s="61">
        <f t="shared" si="0"/>
        <v>4285</v>
      </c>
    </row>
    <row r="23" spans="1:13" ht="12.75">
      <c r="A23" s="67"/>
      <c r="B23" s="86" t="s">
        <v>95</v>
      </c>
      <c r="C23" s="64">
        <v>0</v>
      </c>
      <c r="D23" s="64">
        <v>1434</v>
      </c>
      <c r="E23" s="64">
        <v>51955</v>
      </c>
      <c r="F23" s="64">
        <v>372</v>
      </c>
      <c r="G23" s="64">
        <v>0</v>
      </c>
      <c r="H23" s="64">
        <v>635</v>
      </c>
      <c r="I23" s="64">
        <v>1355</v>
      </c>
      <c r="J23" s="64">
        <v>1046</v>
      </c>
      <c r="K23" s="64">
        <v>0</v>
      </c>
      <c r="L23" s="64">
        <v>92</v>
      </c>
      <c r="M23" s="61">
        <f t="shared" si="0"/>
        <v>56889</v>
      </c>
    </row>
    <row r="24" spans="1:13" ht="12.75">
      <c r="A24" s="67"/>
      <c r="B24" s="86" t="s">
        <v>96</v>
      </c>
      <c r="C24" s="64">
        <v>551</v>
      </c>
      <c r="D24" s="64">
        <v>7890</v>
      </c>
      <c r="E24" s="64">
        <v>5497</v>
      </c>
      <c r="F24" s="64">
        <v>13</v>
      </c>
      <c r="G24" s="64">
        <v>0</v>
      </c>
      <c r="H24" s="64">
        <v>26</v>
      </c>
      <c r="I24" s="64">
        <v>41</v>
      </c>
      <c r="J24" s="64">
        <v>326</v>
      </c>
      <c r="K24" s="64">
        <v>78</v>
      </c>
      <c r="L24" s="64">
        <v>375</v>
      </c>
      <c r="M24" s="61">
        <f t="shared" si="0"/>
        <v>14797</v>
      </c>
    </row>
    <row r="25" spans="1:13" ht="12.75">
      <c r="A25" s="67"/>
      <c r="B25" s="86" t="s">
        <v>97</v>
      </c>
      <c r="C25" s="64">
        <v>0</v>
      </c>
      <c r="D25" s="64">
        <v>0</v>
      </c>
      <c r="E25" s="64">
        <v>0</v>
      </c>
      <c r="F25" s="64">
        <v>15</v>
      </c>
      <c r="G25" s="64">
        <v>0</v>
      </c>
      <c r="H25" s="64">
        <v>0</v>
      </c>
      <c r="I25" s="64">
        <v>3</v>
      </c>
      <c r="J25" s="64">
        <v>1</v>
      </c>
      <c r="K25" s="64">
        <v>0</v>
      </c>
      <c r="L25" s="64">
        <v>5772</v>
      </c>
      <c r="M25" s="61">
        <f t="shared" si="0"/>
        <v>5791</v>
      </c>
    </row>
    <row r="26" spans="1:13" ht="12.75">
      <c r="A26" s="67"/>
      <c r="B26" s="86" t="s">
        <v>98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1">
        <f t="shared" si="0"/>
        <v>0</v>
      </c>
    </row>
    <row r="27" spans="1:13" ht="12.75">
      <c r="A27" s="67"/>
      <c r="B27" s="86" t="s">
        <v>99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1348</v>
      </c>
      <c r="J27" s="64">
        <v>0</v>
      </c>
      <c r="K27" s="64">
        <v>0</v>
      </c>
      <c r="L27" s="64">
        <v>28</v>
      </c>
      <c r="M27" s="61">
        <f t="shared" si="0"/>
        <v>1376</v>
      </c>
    </row>
    <row r="28" spans="1:13" ht="12.75">
      <c r="A28" s="67"/>
      <c r="B28" s="86" t="s">
        <v>100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1">
        <f t="shared" si="0"/>
        <v>0</v>
      </c>
    </row>
    <row r="29" spans="1:13" ht="12.75">
      <c r="A29" s="68"/>
      <c r="B29" s="86" t="s">
        <v>101</v>
      </c>
      <c r="C29" s="64">
        <v>0</v>
      </c>
      <c r="D29" s="64">
        <v>1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1">
        <f t="shared" si="0"/>
        <v>1</v>
      </c>
    </row>
    <row r="30" spans="1:13" ht="12.75">
      <c r="A30" s="55"/>
      <c r="B30" s="86" t="s">
        <v>102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9</v>
      </c>
      <c r="J30" s="64">
        <v>110</v>
      </c>
      <c r="K30" s="64">
        <v>0</v>
      </c>
      <c r="L30" s="64">
        <v>905</v>
      </c>
      <c r="M30" s="61">
        <f t="shared" si="0"/>
        <v>1024</v>
      </c>
    </row>
    <row r="31" spans="1:13" ht="12.75">
      <c r="A31" s="15"/>
      <c r="B31" s="17" t="s">
        <v>124</v>
      </c>
      <c r="C31" s="64">
        <v>0</v>
      </c>
      <c r="D31" s="64">
        <v>0</v>
      </c>
      <c r="E31" s="64">
        <v>1683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1">
        <f t="shared" si="0"/>
        <v>1683</v>
      </c>
    </row>
    <row r="32" spans="1:13" ht="12.75">
      <c r="A32" s="80"/>
      <c r="B32" s="17" t="s">
        <v>133</v>
      </c>
      <c r="C32" s="64">
        <v>0</v>
      </c>
      <c r="D32" s="64">
        <v>2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1</v>
      </c>
      <c r="M32" s="61">
        <f t="shared" si="0"/>
        <v>3</v>
      </c>
    </row>
    <row r="33" spans="1:13" ht="12.75">
      <c r="A33" s="55"/>
      <c r="B33" s="86" t="s">
        <v>103</v>
      </c>
      <c r="C33" s="64">
        <v>0</v>
      </c>
      <c r="D33" s="64">
        <v>0</v>
      </c>
      <c r="E33" s="64">
        <v>47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170</v>
      </c>
      <c r="M33" s="61">
        <f t="shared" si="0"/>
        <v>217</v>
      </c>
    </row>
    <row r="34" spans="1:13" ht="12.75">
      <c r="A34" s="55"/>
      <c r="B34" s="86" t="s">
        <v>104</v>
      </c>
      <c r="C34" s="64">
        <v>0</v>
      </c>
      <c r="D34" s="64">
        <v>663</v>
      </c>
      <c r="E34" s="64">
        <v>31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1">
        <f t="shared" si="0"/>
        <v>694</v>
      </c>
    </row>
    <row r="35" spans="1:13" ht="12.75">
      <c r="A35" s="55"/>
      <c r="B35" s="86" t="s">
        <v>105</v>
      </c>
      <c r="C35" s="64">
        <v>0</v>
      </c>
      <c r="D35" s="64">
        <v>3056</v>
      </c>
      <c r="E35" s="64">
        <v>0</v>
      </c>
      <c r="F35" s="64">
        <v>290</v>
      </c>
      <c r="G35" s="64">
        <v>0</v>
      </c>
      <c r="H35" s="64">
        <v>0</v>
      </c>
      <c r="I35" s="64">
        <v>63</v>
      </c>
      <c r="J35" s="64">
        <v>0</v>
      </c>
      <c r="K35" s="64">
        <v>95</v>
      </c>
      <c r="L35" s="64">
        <v>587</v>
      </c>
      <c r="M35" s="61">
        <f t="shared" si="0"/>
        <v>4091</v>
      </c>
    </row>
    <row r="36" spans="1:13" ht="12.75">
      <c r="A36" s="55"/>
      <c r="B36" s="86" t="s">
        <v>106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1">
        <f t="shared" si="0"/>
        <v>0</v>
      </c>
    </row>
    <row r="37" spans="1:13" ht="12.75">
      <c r="A37" s="55"/>
      <c r="B37" s="87" t="s">
        <v>125</v>
      </c>
      <c r="C37" s="64">
        <v>0</v>
      </c>
      <c r="D37" s="64">
        <v>0</v>
      </c>
      <c r="E37" s="64">
        <v>592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1">
        <f t="shared" si="0"/>
        <v>592</v>
      </c>
    </row>
    <row r="38" spans="1:13" ht="12.75">
      <c r="A38" s="55"/>
      <c r="B38" s="87" t="s">
        <v>126</v>
      </c>
      <c r="C38" s="64">
        <v>0</v>
      </c>
      <c r="D38" s="64">
        <v>1</v>
      </c>
      <c r="E38" s="64">
        <v>2925</v>
      </c>
      <c r="F38" s="64">
        <v>0</v>
      </c>
      <c r="G38" s="64">
        <v>0</v>
      </c>
      <c r="H38" s="64">
        <v>0</v>
      </c>
      <c r="I38" s="64">
        <v>3</v>
      </c>
      <c r="J38" s="64">
        <v>0</v>
      </c>
      <c r="K38" s="64">
        <v>0</v>
      </c>
      <c r="L38" s="64">
        <v>0</v>
      </c>
      <c r="M38" s="61">
        <f t="shared" si="0"/>
        <v>2929</v>
      </c>
    </row>
    <row r="39" spans="1:13" ht="12.75">
      <c r="A39" s="55"/>
      <c r="B39" s="86" t="s">
        <v>107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107</v>
      </c>
      <c r="I39" s="64">
        <v>260</v>
      </c>
      <c r="J39" s="64">
        <v>0</v>
      </c>
      <c r="K39" s="64">
        <v>0</v>
      </c>
      <c r="L39" s="64">
        <v>0</v>
      </c>
      <c r="M39" s="61">
        <f t="shared" si="0"/>
        <v>367</v>
      </c>
    </row>
    <row r="40" spans="1:13" ht="12.75">
      <c r="A40" s="55"/>
      <c r="B40" s="86" t="s">
        <v>108</v>
      </c>
      <c r="C40" s="64">
        <v>0</v>
      </c>
      <c r="D40" s="64">
        <v>0</v>
      </c>
      <c r="E40" s="64">
        <v>0</v>
      </c>
      <c r="F40" s="64">
        <v>374</v>
      </c>
      <c r="G40" s="64">
        <v>0</v>
      </c>
      <c r="H40" s="64">
        <v>0</v>
      </c>
      <c r="I40" s="64">
        <v>916</v>
      </c>
      <c r="J40" s="64">
        <v>0</v>
      </c>
      <c r="K40" s="64">
        <v>0</v>
      </c>
      <c r="L40" s="64">
        <v>5405</v>
      </c>
      <c r="M40" s="61">
        <f t="shared" si="0"/>
        <v>6695</v>
      </c>
    </row>
    <row r="41" spans="1:13" ht="12.75">
      <c r="A41" s="55"/>
      <c r="B41" s="86" t="s">
        <v>109</v>
      </c>
      <c r="C41" s="64">
        <v>0</v>
      </c>
      <c r="D41" s="64">
        <v>7</v>
      </c>
      <c r="E41" s="64">
        <v>0</v>
      </c>
      <c r="F41" s="64">
        <v>0</v>
      </c>
      <c r="G41" s="64">
        <v>0</v>
      </c>
      <c r="H41" s="64">
        <v>0</v>
      </c>
      <c r="I41" s="64">
        <v>1</v>
      </c>
      <c r="J41" s="64">
        <v>0</v>
      </c>
      <c r="K41" s="64">
        <v>0</v>
      </c>
      <c r="L41" s="64">
        <v>2</v>
      </c>
      <c r="M41" s="61">
        <f t="shared" si="0"/>
        <v>10</v>
      </c>
    </row>
    <row r="42" spans="1:13" ht="12.75">
      <c r="A42" s="55"/>
      <c r="B42" s="87" t="s">
        <v>134</v>
      </c>
      <c r="C42" s="64">
        <v>0</v>
      </c>
      <c r="D42" s="64">
        <v>53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1">
        <f t="shared" si="0"/>
        <v>53</v>
      </c>
    </row>
    <row r="43" spans="1:13" ht="12.75">
      <c r="A43" s="55"/>
      <c r="B43" s="87" t="s">
        <v>144</v>
      </c>
      <c r="C43" s="64">
        <v>0</v>
      </c>
      <c r="D43" s="64">
        <v>28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1">
        <f t="shared" si="0"/>
        <v>28</v>
      </c>
    </row>
    <row r="44" spans="1:13" ht="12.75">
      <c r="A44" s="55"/>
      <c r="B44" s="17" t="s">
        <v>138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11</v>
      </c>
      <c r="J44" s="64">
        <v>0</v>
      </c>
      <c r="K44" s="64">
        <v>0</v>
      </c>
      <c r="L44" s="64">
        <v>0</v>
      </c>
      <c r="M44" s="61">
        <f t="shared" si="0"/>
        <v>11</v>
      </c>
    </row>
    <row r="45" spans="1:13" ht="12.75">
      <c r="A45" s="55"/>
      <c r="B45" s="87" t="s">
        <v>127</v>
      </c>
      <c r="C45" s="64">
        <v>0</v>
      </c>
      <c r="D45" s="64">
        <v>2</v>
      </c>
      <c r="E45" s="64">
        <v>10400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55</v>
      </c>
      <c r="M45" s="61">
        <f t="shared" si="0"/>
        <v>10457</v>
      </c>
    </row>
    <row r="46" spans="1:13" ht="12.75">
      <c r="A46" s="55"/>
      <c r="B46" s="86" t="s">
        <v>110</v>
      </c>
      <c r="C46" s="64">
        <v>0</v>
      </c>
      <c r="D46" s="64">
        <v>2381</v>
      </c>
      <c r="E46" s="64">
        <v>19</v>
      </c>
      <c r="F46" s="64">
        <v>0</v>
      </c>
      <c r="G46" s="64">
        <v>0</v>
      </c>
      <c r="H46" s="64">
        <v>1254</v>
      </c>
      <c r="I46" s="64">
        <v>14</v>
      </c>
      <c r="J46" s="64">
        <v>0</v>
      </c>
      <c r="K46" s="64">
        <v>0</v>
      </c>
      <c r="L46" s="64">
        <v>1602</v>
      </c>
      <c r="M46" s="61">
        <f t="shared" si="0"/>
        <v>5270</v>
      </c>
    </row>
    <row r="47" spans="1:13" ht="12.75">
      <c r="A47" s="55"/>
      <c r="B47" s="86" t="s">
        <v>111</v>
      </c>
      <c r="C47" s="64">
        <v>0</v>
      </c>
      <c r="D47" s="64">
        <v>0</v>
      </c>
      <c r="E47" s="64">
        <v>7077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1">
        <f t="shared" si="0"/>
        <v>7077</v>
      </c>
    </row>
    <row r="48" spans="1:13" ht="12.75">
      <c r="A48" s="55"/>
      <c r="B48" s="86" t="s">
        <v>112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3</v>
      </c>
      <c r="J48" s="64">
        <v>0</v>
      </c>
      <c r="K48" s="64">
        <v>0</v>
      </c>
      <c r="L48" s="64">
        <v>0</v>
      </c>
      <c r="M48" s="61">
        <f t="shared" si="0"/>
        <v>3</v>
      </c>
    </row>
    <row r="49" spans="1:13" ht="12.75">
      <c r="A49" s="55"/>
      <c r="B49" s="86" t="s">
        <v>113</v>
      </c>
      <c r="C49" s="64">
        <v>0</v>
      </c>
      <c r="D49" s="64">
        <v>631</v>
      </c>
      <c r="E49" s="64">
        <v>249</v>
      </c>
      <c r="F49" s="64">
        <v>60</v>
      </c>
      <c r="G49" s="64">
        <v>0</v>
      </c>
      <c r="H49" s="64">
        <v>0</v>
      </c>
      <c r="I49" s="64">
        <v>8</v>
      </c>
      <c r="J49" s="64">
        <v>0</v>
      </c>
      <c r="K49" s="64">
        <v>0</v>
      </c>
      <c r="L49" s="64">
        <v>103</v>
      </c>
      <c r="M49" s="61">
        <f t="shared" si="0"/>
        <v>1051</v>
      </c>
    </row>
    <row r="50" spans="1:13" ht="12.75">
      <c r="A50" s="55"/>
      <c r="B50" s="86" t="s">
        <v>114</v>
      </c>
      <c r="C50" s="64">
        <v>0</v>
      </c>
      <c r="D50" s="64">
        <v>1</v>
      </c>
      <c r="E50" s="64">
        <v>0</v>
      </c>
      <c r="F50" s="64">
        <v>0</v>
      </c>
      <c r="G50" s="64">
        <v>0</v>
      </c>
      <c r="H50" s="64">
        <v>0</v>
      </c>
      <c r="I50" s="64">
        <v>37</v>
      </c>
      <c r="J50" s="64">
        <v>0</v>
      </c>
      <c r="K50" s="64">
        <v>0</v>
      </c>
      <c r="L50" s="64">
        <v>38</v>
      </c>
      <c r="M50" s="61">
        <f t="shared" si="0"/>
        <v>76</v>
      </c>
    </row>
    <row r="51" spans="1:13" ht="12.75">
      <c r="A51" s="55"/>
      <c r="B51" s="17" t="s">
        <v>145</v>
      </c>
      <c r="C51" s="64">
        <v>0</v>
      </c>
      <c r="D51" s="64">
        <v>44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1">
        <f t="shared" si="0"/>
        <v>44</v>
      </c>
    </row>
    <row r="52" spans="1:13" ht="12.75">
      <c r="A52" s="55"/>
      <c r="B52" s="86" t="s">
        <v>141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2</v>
      </c>
      <c r="M52" s="61">
        <f t="shared" si="0"/>
        <v>2</v>
      </c>
    </row>
    <row r="53" spans="1:13" ht="12.75">
      <c r="A53" s="55"/>
      <c r="B53" s="86" t="s">
        <v>115</v>
      </c>
      <c r="C53" s="64">
        <v>0</v>
      </c>
      <c r="D53" s="64">
        <v>7</v>
      </c>
      <c r="E53" s="64">
        <v>23</v>
      </c>
      <c r="F53" s="64">
        <v>0</v>
      </c>
      <c r="G53" s="64">
        <v>0</v>
      </c>
      <c r="H53" s="64">
        <v>0</v>
      </c>
      <c r="I53" s="64">
        <v>4</v>
      </c>
      <c r="J53" s="64">
        <v>0</v>
      </c>
      <c r="K53" s="64">
        <v>0</v>
      </c>
      <c r="L53" s="64">
        <v>32</v>
      </c>
      <c r="M53" s="61">
        <f t="shared" si="0"/>
        <v>66</v>
      </c>
    </row>
    <row r="54" spans="1:13" ht="12.75">
      <c r="A54" s="55"/>
      <c r="B54" s="86" t="s">
        <v>142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8</v>
      </c>
      <c r="M54" s="61">
        <f t="shared" si="0"/>
        <v>8</v>
      </c>
    </row>
    <row r="55" spans="1:13" ht="12.75">
      <c r="A55" s="55"/>
      <c r="B55" s="86" t="s">
        <v>143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2</v>
      </c>
      <c r="M55" s="61">
        <f t="shared" si="0"/>
        <v>2</v>
      </c>
    </row>
    <row r="56" spans="1:13" ht="12.75">
      <c r="A56" s="55"/>
      <c r="B56" s="86" t="s">
        <v>116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1">
        <f t="shared" si="0"/>
        <v>0</v>
      </c>
    </row>
    <row r="57" spans="1:13" ht="12.75">
      <c r="A57" s="55"/>
      <c r="B57" s="86" t="s">
        <v>117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44</v>
      </c>
      <c r="K57" s="64">
        <v>0</v>
      </c>
      <c r="L57" s="64">
        <v>39</v>
      </c>
      <c r="M57" s="61">
        <f t="shared" si="0"/>
        <v>83</v>
      </c>
    </row>
    <row r="58" spans="1:13" ht="12.75">
      <c r="A58" s="55"/>
      <c r="B58" s="86" t="s">
        <v>118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1">
        <f t="shared" si="0"/>
        <v>0</v>
      </c>
    </row>
    <row r="59" spans="1:13" ht="12.75">
      <c r="A59" s="55"/>
      <c r="B59" s="86" t="s">
        <v>140</v>
      </c>
      <c r="C59" s="64">
        <v>0</v>
      </c>
      <c r="D59" s="64">
        <v>7382</v>
      </c>
      <c r="E59" s="64">
        <v>16828</v>
      </c>
      <c r="F59" s="64">
        <v>0</v>
      </c>
      <c r="G59" s="64">
        <v>0</v>
      </c>
      <c r="H59" s="64">
        <v>351</v>
      </c>
      <c r="I59" s="64">
        <v>19461</v>
      </c>
      <c r="J59" s="64">
        <v>0</v>
      </c>
      <c r="K59" s="64">
        <v>6</v>
      </c>
      <c r="L59" s="64">
        <v>58078</v>
      </c>
      <c r="M59" s="61">
        <f t="shared" si="0"/>
        <v>102106</v>
      </c>
    </row>
    <row r="60" spans="1:13" ht="12.75">
      <c r="A60" s="55"/>
      <c r="B60" s="56" t="s">
        <v>31</v>
      </c>
      <c r="C60" s="60">
        <f>SUM(C11:C59)</f>
        <v>551</v>
      </c>
      <c r="D60" s="60">
        <f>SUM(D11:D59)</f>
        <v>24933</v>
      </c>
      <c r="E60" s="60">
        <f>SUM(E11:E59)</f>
        <v>101574</v>
      </c>
      <c r="F60" s="60">
        <f aca="true" t="shared" si="1" ref="F60:L60">SUM(F11:F59)</f>
        <v>2016</v>
      </c>
      <c r="G60" s="60">
        <f>SUM(G11:G59)</f>
        <v>117</v>
      </c>
      <c r="H60" s="60">
        <f t="shared" si="1"/>
        <v>2381</v>
      </c>
      <c r="I60" s="60">
        <f>SUM(I11:I59)</f>
        <v>24112</v>
      </c>
      <c r="J60" s="60">
        <f t="shared" si="1"/>
        <v>1527</v>
      </c>
      <c r="K60" s="60">
        <f t="shared" si="1"/>
        <v>189</v>
      </c>
      <c r="L60" s="60">
        <f t="shared" si="1"/>
        <v>85646</v>
      </c>
      <c r="M60" s="61">
        <f t="shared" si="0"/>
        <v>243046</v>
      </c>
    </row>
    <row r="61" spans="1:14" ht="12.75">
      <c r="A61" s="55"/>
      <c r="B61" s="56"/>
      <c r="C61" s="56"/>
      <c r="D61" s="56">
        <f>102329-77396</f>
        <v>24933</v>
      </c>
      <c r="E61" s="56">
        <f>175405-73831</f>
        <v>101574</v>
      </c>
      <c r="F61" s="56">
        <f>38947-36931</f>
        <v>2016</v>
      </c>
      <c r="G61" s="56"/>
      <c r="H61" s="60">
        <f>40668-38287</f>
        <v>2381</v>
      </c>
      <c r="I61" s="56">
        <f>114141-90029</f>
        <v>24112</v>
      </c>
      <c r="J61" s="56"/>
      <c r="K61" s="56"/>
      <c r="L61" s="56"/>
      <c r="M61" s="69"/>
      <c r="N61" s="1">
        <f>243046-242993</f>
        <v>53</v>
      </c>
    </row>
    <row r="62" spans="1:13" ht="12.75">
      <c r="A62" s="55"/>
      <c r="B62" s="81" t="s">
        <v>128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69"/>
    </row>
    <row r="63" spans="1:13" ht="12.75">
      <c r="A63" s="55"/>
      <c r="B63" s="65" t="s">
        <v>96</v>
      </c>
      <c r="C63" s="60">
        <v>98764</v>
      </c>
      <c r="D63" s="60">
        <v>761342</v>
      </c>
      <c r="E63" s="60">
        <v>3382184</v>
      </c>
      <c r="F63" s="60">
        <v>454565</v>
      </c>
      <c r="G63" s="60">
        <v>9355171</v>
      </c>
      <c r="H63" s="60">
        <v>508674</v>
      </c>
      <c r="I63" s="60">
        <v>1670855</v>
      </c>
      <c r="J63" s="60">
        <v>2625950</v>
      </c>
      <c r="K63" s="60">
        <v>1981928</v>
      </c>
      <c r="L63" s="60">
        <v>23647</v>
      </c>
      <c r="M63" s="61">
        <f>SUM(C63:L63)</f>
        <v>20863080</v>
      </c>
    </row>
    <row r="64" spans="1:13" ht="12.75">
      <c r="A64" s="55"/>
      <c r="B64" s="56"/>
      <c r="C64" s="60">
        <f aca="true" t="shared" si="2" ref="C64:L64">SUM(C63)</f>
        <v>98764</v>
      </c>
      <c r="D64" s="60">
        <f t="shared" si="2"/>
        <v>761342</v>
      </c>
      <c r="E64" s="60">
        <f t="shared" si="2"/>
        <v>3382184</v>
      </c>
      <c r="F64" s="60">
        <f t="shared" si="2"/>
        <v>454565</v>
      </c>
      <c r="G64" s="60">
        <f t="shared" si="2"/>
        <v>9355171</v>
      </c>
      <c r="H64" s="60">
        <f t="shared" si="2"/>
        <v>508674</v>
      </c>
      <c r="I64" s="60">
        <f t="shared" si="2"/>
        <v>1670855</v>
      </c>
      <c r="J64" s="60">
        <f t="shared" si="2"/>
        <v>2625950</v>
      </c>
      <c r="K64" s="60">
        <f t="shared" si="2"/>
        <v>1981928</v>
      </c>
      <c r="L64" s="60">
        <f t="shared" si="2"/>
        <v>23647</v>
      </c>
      <c r="M64" s="61">
        <f>SUM(C64:L64)</f>
        <v>20863080</v>
      </c>
    </row>
    <row r="65" spans="1:13" ht="12.75">
      <c r="A65" s="55"/>
      <c r="B65" s="81" t="s">
        <v>0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1"/>
    </row>
    <row r="66" spans="1:13" ht="12.75">
      <c r="A66" s="55"/>
      <c r="B66" s="65" t="s">
        <v>96</v>
      </c>
      <c r="C66" s="60">
        <v>1022699</v>
      </c>
      <c r="D66" s="60">
        <v>0</v>
      </c>
      <c r="E66" s="60">
        <v>184173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84600</v>
      </c>
      <c r="M66" s="61">
        <f>SUM(C66:L66)</f>
        <v>1291472</v>
      </c>
    </row>
    <row r="67" spans="1:13" ht="12.75">
      <c r="A67" s="55"/>
      <c r="B67" s="56"/>
      <c r="C67" s="60">
        <f aca="true" t="shared" si="3" ref="C67:L67">SUM(C66)</f>
        <v>1022699</v>
      </c>
      <c r="D67" s="60">
        <f t="shared" si="3"/>
        <v>0</v>
      </c>
      <c r="E67" s="60">
        <f t="shared" si="3"/>
        <v>184173</v>
      </c>
      <c r="F67" s="60">
        <f t="shared" si="3"/>
        <v>0</v>
      </c>
      <c r="G67" s="60">
        <f t="shared" si="3"/>
        <v>0</v>
      </c>
      <c r="H67" s="60">
        <f t="shared" si="3"/>
        <v>0</v>
      </c>
      <c r="I67" s="60">
        <f t="shared" si="3"/>
        <v>0</v>
      </c>
      <c r="J67" s="60">
        <f t="shared" si="3"/>
        <v>0</v>
      </c>
      <c r="K67" s="60">
        <f t="shared" si="3"/>
        <v>0</v>
      </c>
      <c r="L67" s="60">
        <f t="shared" si="3"/>
        <v>84600</v>
      </c>
      <c r="M67" s="61">
        <f>SUM(C67:L67)</f>
        <v>1291472</v>
      </c>
    </row>
    <row r="68" spans="1:13" ht="12.75">
      <c r="A68" s="55"/>
      <c r="B68" s="56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1"/>
    </row>
    <row r="69" spans="1:13" ht="12.75">
      <c r="A69" s="55"/>
      <c r="B69" s="81" t="s">
        <v>129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1"/>
    </row>
    <row r="70" spans="1:13" ht="12.75">
      <c r="A70" s="55"/>
      <c r="B70" s="63" t="s">
        <v>86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1780</v>
      </c>
      <c r="K70" s="64">
        <v>0</v>
      </c>
      <c r="L70" s="64">
        <v>0</v>
      </c>
      <c r="M70" s="61">
        <f>SUM(C70:L70)</f>
        <v>1780</v>
      </c>
    </row>
    <row r="71" spans="1:13" ht="12.75">
      <c r="A71" s="55"/>
      <c r="B71" s="65" t="s">
        <v>90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64">
        <v>350</v>
      </c>
      <c r="J71" s="64">
        <v>0</v>
      </c>
      <c r="K71" s="64">
        <v>0</v>
      </c>
      <c r="L71" s="64">
        <v>0</v>
      </c>
      <c r="M71" s="61">
        <f>SUM(C71:L71)</f>
        <v>350</v>
      </c>
    </row>
    <row r="72" spans="1:13" ht="12.75">
      <c r="A72" s="55"/>
      <c r="B72" s="65" t="s">
        <v>93</v>
      </c>
      <c r="C72" s="64">
        <v>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28473</v>
      </c>
      <c r="J72" s="64">
        <v>0</v>
      </c>
      <c r="K72" s="64">
        <v>0</v>
      </c>
      <c r="L72" s="64">
        <v>0</v>
      </c>
      <c r="M72" s="61">
        <f aca="true" t="shared" si="4" ref="M72:M82">SUM(C72:L72)</f>
        <v>28473</v>
      </c>
    </row>
    <row r="73" spans="1:13" ht="12.75">
      <c r="A73" s="55"/>
      <c r="B73" s="65" t="s">
        <v>136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  <c r="H73" s="64">
        <v>28350</v>
      </c>
      <c r="I73" s="64"/>
      <c r="J73" s="64"/>
      <c r="K73" s="64"/>
      <c r="L73" s="64"/>
      <c r="M73" s="61">
        <f>SUM(C73:L73)</f>
        <v>28350</v>
      </c>
    </row>
    <row r="74" spans="1:13" ht="12.75">
      <c r="A74" s="55"/>
      <c r="B74" s="65" t="s">
        <v>96</v>
      </c>
      <c r="C74" s="60">
        <v>0</v>
      </c>
      <c r="D74" s="60">
        <v>43744</v>
      </c>
      <c r="E74" s="60">
        <v>0</v>
      </c>
      <c r="F74" s="60">
        <v>0</v>
      </c>
      <c r="G74" s="60">
        <v>0</v>
      </c>
      <c r="H74" s="60">
        <v>0</v>
      </c>
      <c r="I74" s="60">
        <v>0</v>
      </c>
      <c r="J74" s="60">
        <v>0</v>
      </c>
      <c r="K74" s="60">
        <v>0</v>
      </c>
      <c r="L74" s="60">
        <v>0</v>
      </c>
      <c r="M74" s="61">
        <f>SUM(C74:L74)</f>
        <v>43744</v>
      </c>
    </row>
    <row r="75" spans="1:13" ht="12.75">
      <c r="A75" s="55"/>
      <c r="B75" s="65" t="s">
        <v>137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64">
        <v>285</v>
      </c>
      <c r="I75" s="64">
        <v>0</v>
      </c>
      <c r="J75" s="64">
        <v>0</v>
      </c>
      <c r="K75" s="64">
        <v>0</v>
      </c>
      <c r="L75" s="64">
        <v>0</v>
      </c>
      <c r="M75" s="61">
        <f>SUM(C75:L75)</f>
        <v>285</v>
      </c>
    </row>
    <row r="76" spans="1:13" ht="12.75">
      <c r="A76" s="55"/>
      <c r="B76" s="65" t="s">
        <v>135</v>
      </c>
      <c r="C76" s="64">
        <v>0</v>
      </c>
      <c r="D76" s="64">
        <v>0</v>
      </c>
      <c r="E76" s="64">
        <v>0</v>
      </c>
      <c r="F76" s="64">
        <v>0</v>
      </c>
      <c r="G76" s="64">
        <v>50</v>
      </c>
      <c r="H76" s="64">
        <v>0</v>
      </c>
      <c r="I76" s="64">
        <v>40</v>
      </c>
      <c r="J76" s="64">
        <v>29</v>
      </c>
      <c r="K76" s="64">
        <v>0</v>
      </c>
      <c r="L76" s="64">
        <v>0</v>
      </c>
      <c r="M76" s="61">
        <f>SUM(C76:L76)</f>
        <v>119</v>
      </c>
    </row>
    <row r="77" spans="1:13" ht="12.75">
      <c r="A77" s="55"/>
      <c r="B77" s="65" t="s">
        <v>108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64">
        <v>0</v>
      </c>
      <c r="I77" s="64">
        <v>351</v>
      </c>
      <c r="J77" s="64">
        <v>0</v>
      </c>
      <c r="K77" s="64">
        <v>0</v>
      </c>
      <c r="L77" s="64">
        <v>0</v>
      </c>
      <c r="M77" s="61">
        <f t="shared" si="4"/>
        <v>351</v>
      </c>
    </row>
    <row r="78" spans="1:13" ht="12.75">
      <c r="A78" s="55"/>
      <c r="B78" s="65" t="s">
        <v>110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64</v>
      </c>
      <c r="K78" s="64">
        <v>0</v>
      </c>
      <c r="L78" s="64">
        <v>0</v>
      </c>
      <c r="M78" s="61">
        <f t="shared" si="4"/>
        <v>64</v>
      </c>
    </row>
    <row r="79" spans="1:13" ht="12.75">
      <c r="A79" s="55"/>
      <c r="B79" s="65" t="s">
        <v>112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1000</v>
      </c>
      <c r="J79" s="64">
        <v>0</v>
      </c>
      <c r="K79" s="64">
        <v>0</v>
      </c>
      <c r="L79" s="64">
        <v>0</v>
      </c>
      <c r="M79" s="61">
        <f t="shared" si="4"/>
        <v>1000</v>
      </c>
    </row>
    <row r="80" spans="1:13" ht="12.75">
      <c r="A80" s="55"/>
      <c r="B80" s="65" t="s">
        <v>139</v>
      </c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135</v>
      </c>
      <c r="J80" s="64">
        <v>0</v>
      </c>
      <c r="K80" s="64">
        <v>0</v>
      </c>
      <c r="L80" s="64">
        <v>0</v>
      </c>
      <c r="M80" s="61">
        <f t="shared" si="4"/>
        <v>135</v>
      </c>
    </row>
    <row r="81" spans="1:13" ht="12.75">
      <c r="A81" s="55"/>
      <c r="B81" s="65" t="s">
        <v>118</v>
      </c>
      <c r="C81" s="64">
        <v>0</v>
      </c>
      <c r="D81" s="64">
        <v>0</v>
      </c>
      <c r="E81" s="64">
        <v>0</v>
      </c>
      <c r="F81" s="64">
        <v>0</v>
      </c>
      <c r="G81" s="64">
        <v>0</v>
      </c>
      <c r="H81" s="64">
        <v>20</v>
      </c>
      <c r="I81" s="64">
        <v>1500</v>
      </c>
      <c r="J81" s="64">
        <v>0</v>
      </c>
      <c r="K81" s="64">
        <v>0</v>
      </c>
      <c r="L81" s="64">
        <v>0</v>
      </c>
      <c r="M81" s="61">
        <f t="shared" si="4"/>
        <v>1520</v>
      </c>
    </row>
    <row r="82" spans="1:13" ht="12.75">
      <c r="A82" s="55"/>
      <c r="B82" s="65" t="s">
        <v>140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78</v>
      </c>
      <c r="M82" s="61">
        <f t="shared" si="4"/>
        <v>78</v>
      </c>
    </row>
    <row r="83" spans="1:13" ht="12.75">
      <c r="A83" s="55"/>
      <c r="B83" s="56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1"/>
    </row>
    <row r="84" spans="1:13" ht="12.75">
      <c r="A84" s="55"/>
      <c r="B84" s="65"/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1">
        <f>SUM(C84:L84)</f>
        <v>0</v>
      </c>
    </row>
    <row r="85" spans="1:13" ht="12.75">
      <c r="A85" s="55"/>
      <c r="B85" s="56"/>
      <c r="C85" s="60">
        <f>SUM(C70:C84)</f>
        <v>0</v>
      </c>
      <c r="D85" s="60">
        <f aca="true" t="shared" si="5" ref="D85:L85">SUM(D70:D84)</f>
        <v>43744</v>
      </c>
      <c r="E85" s="60">
        <f t="shared" si="5"/>
        <v>0</v>
      </c>
      <c r="F85" s="60">
        <f t="shared" si="5"/>
        <v>0</v>
      </c>
      <c r="G85" s="60">
        <f t="shared" si="5"/>
        <v>50</v>
      </c>
      <c r="H85" s="60">
        <f t="shared" si="5"/>
        <v>28655</v>
      </c>
      <c r="I85" s="60">
        <f t="shared" si="5"/>
        <v>31849</v>
      </c>
      <c r="J85" s="60">
        <f t="shared" si="5"/>
        <v>1873</v>
      </c>
      <c r="K85" s="60">
        <f t="shared" si="5"/>
        <v>0</v>
      </c>
      <c r="L85" s="60">
        <f t="shared" si="5"/>
        <v>78</v>
      </c>
      <c r="M85" s="61">
        <f>SUM(C85:L85)</f>
        <v>106249</v>
      </c>
    </row>
    <row r="86" spans="1:13" ht="13.5" thickBot="1">
      <c r="A86" s="70"/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3"/>
    </row>
    <row r="87" spans="1:13" ht="12.75">
      <c r="A87" s="56"/>
      <c r="B87" s="56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78"/>
    </row>
    <row r="88" spans="1:13" ht="12.75">
      <c r="A88" s="56"/>
      <c r="B88" s="56"/>
      <c r="C88" s="60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9:11" ht="12.75">
      <c r="I89" s="74"/>
      <c r="K89" s="74"/>
    </row>
    <row r="90" spans="9:11" ht="12.75">
      <c r="I90" s="74" t="s">
        <v>30</v>
      </c>
      <c r="K90" s="74"/>
    </row>
    <row r="91" spans="2:11" ht="12.75">
      <c r="B91" s="75" t="s">
        <v>119</v>
      </c>
      <c r="K91" s="74" t="s">
        <v>30</v>
      </c>
    </row>
    <row r="92" spans="2:11" ht="12.75">
      <c r="B92" s="75" t="s">
        <v>120</v>
      </c>
      <c r="K92" s="74" t="s">
        <v>30</v>
      </c>
    </row>
    <row r="93" spans="2:11" ht="12.75">
      <c r="B93" s="75" t="s">
        <v>121</v>
      </c>
      <c r="K93" s="74" t="s">
        <v>30</v>
      </c>
    </row>
  </sheetData>
  <mergeCells count="4">
    <mergeCell ref="A1:M1"/>
    <mergeCell ref="A2:M2"/>
    <mergeCell ref="A3:M3"/>
    <mergeCell ref="A4:M4"/>
  </mergeCells>
  <printOptions horizontalCentered="1"/>
  <pageMargins left="0.25" right="0.25" top="1" bottom="1" header="0.5" footer="0.5"/>
  <pageSetup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B. POYNER</dc:creator>
  <cp:keywords/>
  <dc:description/>
  <cp:lastModifiedBy>Leonard Shi</cp:lastModifiedBy>
  <cp:lastPrinted>2004-01-22T21:31:51Z</cp:lastPrinted>
  <dcterms:created xsi:type="dcterms:W3CDTF">1999-12-14T17:14:34Z</dcterms:created>
  <dcterms:modified xsi:type="dcterms:W3CDTF">2004-03-17T15:13:40Z</dcterms:modified>
  <cp:category/>
  <cp:version/>
  <cp:contentType/>
  <cp:contentStatus/>
</cp:coreProperties>
</file>