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1895" windowHeight="8760" activeTab="0"/>
  </bookViews>
  <sheets>
    <sheet name="SRSA" sheetId="1" r:id="rId1"/>
    <sheet name="All" sheetId="2" r:id="rId2"/>
  </sheets>
  <definedNames>
    <definedName name="_xlnm.Print_Area" localSheetId="1">'All'!$A$1:$AF$167</definedName>
    <definedName name="_xlnm.Print_Area" localSheetId="0">'SRSA'!$A$1:$AF$17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<sst xmlns="http://schemas.openxmlformats.org/spreadsheetml/2006/main" count="1543" uniqueCount="517">
  <si>
    <t>967 REGIONAL CENTER DRIVE</t>
  </si>
  <si>
    <t>THE MS SCH FOR MATH AND SC</t>
  </si>
  <si>
    <t>P.O. BOX W-1627</t>
  </si>
  <si>
    <t>HUDSPETH CENTER ADMINISTRATION</t>
  </si>
  <si>
    <t>P O BOX 127B</t>
  </si>
  <si>
    <t>COLUMBUS MUNICIPAL SCHOOL DIST</t>
  </si>
  <si>
    <t>P.O. BOX 1308</t>
  </si>
  <si>
    <t>COPIAH CO SCHOOL DIST</t>
  </si>
  <si>
    <t>254 WEST GALLATIN STREET</t>
  </si>
  <si>
    <t>CORINTH SCHOOL DIST</t>
  </si>
  <si>
    <t>1204 NORTH HARPER ROAD</t>
  </si>
  <si>
    <t>COVINGTON CO SCHOOLS</t>
  </si>
  <si>
    <t>P.O.BOX 1269</t>
  </si>
  <si>
    <t>COLLINS</t>
  </si>
  <si>
    <t>DESOTO CO SCHOOL DIST</t>
  </si>
  <si>
    <t>FIVE EAST SOUTH STREET</t>
  </si>
  <si>
    <t>HERNANDO</t>
  </si>
  <si>
    <t>DREW SCHOOL DIST</t>
  </si>
  <si>
    <t>286 W PARK AVENUE</t>
  </si>
  <si>
    <t>DREW</t>
  </si>
  <si>
    <t>DURANT PUBLIC SCHOOL DIST</t>
  </si>
  <si>
    <t>P O BOX 669</t>
  </si>
  <si>
    <t>EAST JASPER CONSOLIDATED SCH DIST</t>
  </si>
  <si>
    <t>P O DRAWER E</t>
  </si>
  <si>
    <t>HEIDELBERG</t>
  </si>
  <si>
    <t>EAST TALLAHATCHIE CONSOL SCH DIST</t>
  </si>
  <si>
    <t>411 CHESTNUT STREET</t>
  </si>
  <si>
    <t>ENTERPRISE SCHOOL DIST</t>
  </si>
  <si>
    <t>503 RIVER ROAD</t>
  </si>
  <si>
    <t>ENTERPRISE</t>
  </si>
  <si>
    <t>FOREST MUNICIPAL SCHOOL DIST</t>
  </si>
  <si>
    <t>325 CLEVELAND STREET</t>
  </si>
  <si>
    <t>FOREST</t>
  </si>
  <si>
    <t>FORREST COUNTY SCHOOL DISTRICT</t>
  </si>
  <si>
    <t>P O BOX 1977</t>
  </si>
  <si>
    <t>HATTIESBURG</t>
  </si>
  <si>
    <t>FORREST COUNTY AG HIGH SCHOOL</t>
  </si>
  <si>
    <t>215 OLD HIGHWAY 49 E.</t>
  </si>
  <si>
    <t>FRANKLIN CO SCHOOL DIST</t>
  </si>
  <si>
    <t>P. O. BOX 605</t>
  </si>
  <si>
    <t>MEADVILLE</t>
  </si>
  <si>
    <t>GEORGE CO SCHOOL DIST</t>
  </si>
  <si>
    <t>5152 MAIN STREET</t>
  </si>
  <si>
    <t>LUCEDALE</t>
  </si>
  <si>
    <t>GREENE COUNTY SCHOOL DISTRICT</t>
  </si>
  <si>
    <t>P. O. BOX 1329</t>
  </si>
  <si>
    <t>LEAKESVILLE</t>
  </si>
  <si>
    <t>P.O. BOX 1619</t>
  </si>
  <si>
    <t>GREENWOOD PUBLIC SCHOOL DISTRICT</t>
  </si>
  <si>
    <t>P.O. BOX 1497</t>
  </si>
  <si>
    <t>GRENADA SCHOOL DIST</t>
  </si>
  <si>
    <t>P.O. BOX 1940</t>
  </si>
  <si>
    <t>GRENADA</t>
  </si>
  <si>
    <t>GULFPORT SCHOOL DIST</t>
  </si>
  <si>
    <t>GULFPORT</t>
  </si>
  <si>
    <t>HANCOCK CO SCHOOL DIST</t>
  </si>
  <si>
    <t>17304 HIGHWAY 603</t>
  </si>
  <si>
    <t>KILN</t>
  </si>
  <si>
    <t>HARRISON CO SCHOOL DIST</t>
  </si>
  <si>
    <t>11072 HIGHWAY 49</t>
  </si>
  <si>
    <t>HATTIESBURG PUBLIC SCHOOL DIST</t>
  </si>
  <si>
    <t>P O BOX 1569</t>
  </si>
  <si>
    <t>HAZLEHURST CITY SCHOOL DISTRICT</t>
  </si>
  <si>
    <t>119 ROBERT MCDANIEL DRIVE</t>
  </si>
  <si>
    <t>HINDS CO AHS</t>
  </si>
  <si>
    <t>P.0.BOX 1089-HINDS AHS</t>
  </si>
  <si>
    <t>HINDS CO SCHOOL DIST</t>
  </si>
  <si>
    <t>13192 HWY 18</t>
  </si>
  <si>
    <t>HOLLANDALE SCHOOL DIST</t>
  </si>
  <si>
    <t>POST OFFICE BOX 128</t>
  </si>
  <si>
    <t>HOLLANDALE</t>
  </si>
  <si>
    <t>HOLLY SPRINGS SCHOOL DIST</t>
  </si>
  <si>
    <t>840 HIGHWAY 178 EAST</t>
  </si>
  <si>
    <t>HOLLY SPRINGS</t>
  </si>
  <si>
    <t>HOLMES CO SCHOOL DIST</t>
  </si>
  <si>
    <t>P. O. BOX 630</t>
  </si>
  <si>
    <t>HOUSTON  SCHOOL DIST</t>
  </si>
  <si>
    <t>P.O. DRAWER 351</t>
  </si>
  <si>
    <t>HUMPHREYS CO SCHOOL DIST</t>
  </si>
  <si>
    <t>P O BOX 678</t>
  </si>
  <si>
    <t>BELZONI</t>
  </si>
  <si>
    <t>INDIANOLA SCHOOL DIST</t>
  </si>
  <si>
    <t>702 HIGHWAY 82 EAST</t>
  </si>
  <si>
    <t>ITAWAMBA CO SCHOOL DIST</t>
  </si>
  <si>
    <t>605 S. CUMMINGS ST.</t>
  </si>
  <si>
    <t>JACKSON CO SCHOOL DIST</t>
  </si>
  <si>
    <t>PO BOX 5069</t>
  </si>
  <si>
    <t>VANCLEAVE</t>
  </si>
  <si>
    <t>JACKSON PUBLIC SCHOOL DIST</t>
  </si>
  <si>
    <t>662 S. PRESIDENT STREET</t>
  </si>
  <si>
    <t>JEFFERSON CO SCHOOL DIST</t>
  </si>
  <si>
    <t>JEFFERSON DAVIS CO SCHOOL DIST</t>
  </si>
  <si>
    <t>P O BOX 1197</t>
  </si>
  <si>
    <t>PRENTISS</t>
  </si>
  <si>
    <t>JONES CO SCHOOL DIST</t>
  </si>
  <si>
    <t>5204 HIGHWAY 11 NORTH</t>
  </si>
  <si>
    <t>KEMPER CO SCHOOL DIST</t>
  </si>
  <si>
    <t>P. O. BOX 219</t>
  </si>
  <si>
    <t>KOSCIUSKO SCHOOL DISTRICT</t>
  </si>
  <si>
    <t>206 S HUNTINGTON ST</t>
  </si>
  <si>
    <t>LAFAYETTE CO SCHOOL DIST</t>
  </si>
  <si>
    <t>100 COMMODORE DR.</t>
  </si>
  <si>
    <t>LAMAR COUNTY SCHOOL DISTRICT</t>
  </si>
  <si>
    <t>P. O. BOX  609</t>
  </si>
  <si>
    <t>PURVIS</t>
  </si>
  <si>
    <t>LAUDERDALE CO SCHOOL DIST</t>
  </si>
  <si>
    <t>P O BOX 5498</t>
  </si>
  <si>
    <t>P. O.  DRAWER  288</t>
  </si>
  <si>
    <t>LAWRENCE CO SCHOOL DIST</t>
  </si>
  <si>
    <t>346 THOMAS E. JOLLY DRIVE</t>
  </si>
  <si>
    <t>LEAKE CO SCHOOL DIST</t>
  </si>
  <si>
    <t>P. O. DRAWER 478</t>
  </si>
  <si>
    <t>P O BOX 832</t>
  </si>
  <si>
    <t>TUPELO</t>
  </si>
  <si>
    <t>LEFLORE CO SCHOOL DIST</t>
  </si>
  <si>
    <t>1901 HIGHWAY 82 WEST</t>
  </si>
  <si>
    <t>LELAND SCHOOL DIST</t>
  </si>
  <si>
    <t>408 E FOURTH STREET</t>
  </si>
  <si>
    <t>LINCOLN CO SCHOOL DIST</t>
  </si>
  <si>
    <t>PO BOX 826</t>
  </si>
  <si>
    <t>LONG BEACH SCHOOL DIST</t>
  </si>
  <si>
    <t>19148 COMMISSION ROAD</t>
  </si>
  <si>
    <t>LOUISVILLE MUNICIPAL SCHOOL DIST</t>
  </si>
  <si>
    <t>P.O.BOX 909</t>
  </si>
  <si>
    <t>LOWNDES CO SCHOOL DIST</t>
  </si>
  <si>
    <t>1053 HWY 45 SOUTH</t>
  </si>
  <si>
    <t>LUMBERTON PUBLIC SCHOOL DISTRICT</t>
  </si>
  <si>
    <t>PO BOX 551</t>
  </si>
  <si>
    <t>LUMBERTON</t>
  </si>
  <si>
    <t>MADISON CO SCHOOL DIST</t>
  </si>
  <si>
    <t>MARION CO SCHOOL DIST</t>
  </si>
  <si>
    <t>600 BROAD STREET</t>
  </si>
  <si>
    <t>MARSHALL CO SCHOOL DIST</t>
  </si>
  <si>
    <t>MCCOMB SCHOOL DISTRICT</t>
  </si>
  <si>
    <t>P.O. BOX 868</t>
  </si>
  <si>
    <t>MCCOMB</t>
  </si>
  <si>
    <t>MERIDIAN PUBLIC SCHOOL DIST</t>
  </si>
  <si>
    <t>P.O. BOX 31</t>
  </si>
  <si>
    <t>MONROE CO SCHOOL DIST</t>
  </si>
  <si>
    <t>PO BOX 209</t>
  </si>
  <si>
    <t>MONTGOMERY CO SCHOOL DIST</t>
  </si>
  <si>
    <t>P O BOX 687</t>
  </si>
  <si>
    <t>MOSS POINT SEPARATE SCHOOL DIST</t>
  </si>
  <si>
    <t>4924 CHURCH STREET</t>
  </si>
  <si>
    <t>MOSS POINT</t>
  </si>
  <si>
    <t>NATCHEZ-ADAMS SCHOOL DIST</t>
  </si>
  <si>
    <t>POB 1188</t>
  </si>
  <si>
    <t>NATCHEZ</t>
  </si>
  <si>
    <t>NESHOBA COUNTY SCHOOL DISTRICT</t>
  </si>
  <si>
    <t>COURTHOUSE P O BOX 338</t>
  </si>
  <si>
    <t>PHILADELPHIA</t>
  </si>
  <si>
    <t>NETTLETON SCHOOL DIST</t>
  </si>
  <si>
    <t>P. O. DRAWER 409</t>
  </si>
  <si>
    <t>NETTLETON</t>
  </si>
  <si>
    <t>NEW ALBANY PUBLIC SCHOOLS</t>
  </si>
  <si>
    <t>301 HIGHWAY 15 NORTH</t>
  </si>
  <si>
    <t>NEWTON COUNTY SCHOOL DISTRICT</t>
  </si>
  <si>
    <t>NEWTON MUNICIPAL SCHOOL DISTRICT</t>
  </si>
  <si>
    <t>NORTH PANOLA SCHOOLS</t>
  </si>
  <si>
    <t>PO BOX 334</t>
  </si>
  <si>
    <t>SARDIS</t>
  </si>
  <si>
    <t>NORTH PIKE SCHOOL DIST</t>
  </si>
  <si>
    <t>1036 JAGUAR TRAIL</t>
  </si>
  <si>
    <t>NORTH TIPPAH SCHOOL DIST</t>
  </si>
  <si>
    <t>P. O. BOX 65</t>
  </si>
  <si>
    <t>TIPLERSVILLE</t>
  </si>
  <si>
    <t>NOXUBEE COUNTY SCHOOL DISTRICT</t>
  </si>
  <si>
    <t>OCEAN SPRINGS SCHOOL DIST</t>
  </si>
  <si>
    <t>P. O. BOX 7002</t>
  </si>
  <si>
    <t>OCEAN SPRINGS</t>
  </si>
  <si>
    <t>OKOLONA SEPARATE SCHOOL DIST</t>
  </si>
  <si>
    <t>P O BOX 510</t>
  </si>
  <si>
    <t>OKOLONA</t>
  </si>
  <si>
    <t>OKTIBBEHA COUNTY SCHOOL DISTRICT</t>
  </si>
  <si>
    <t>105 NORTH DR. DOUGLAS L. CONNE</t>
  </si>
  <si>
    <t>STARKVILLE</t>
  </si>
  <si>
    <t>224 BRAMLETT BOULEVARD</t>
  </si>
  <si>
    <t>PASCAGOULA SCHOOL DIST</t>
  </si>
  <si>
    <t>PASCAGOULA</t>
  </si>
  <si>
    <t>PASS CHRISTIAN PUBLIC SCHOOL DIST</t>
  </si>
  <si>
    <t>257 DAVIS AVENUE</t>
  </si>
  <si>
    <t>PASS CHRISTIAN</t>
  </si>
  <si>
    <t>PEARL PUBLIC SCHOOL DIST</t>
  </si>
  <si>
    <t>PO BOX 5750</t>
  </si>
  <si>
    <t>PEARL</t>
  </si>
  <si>
    <t>PETAL SCHOOL DIST</t>
  </si>
  <si>
    <t>P. O. DRAWER 523</t>
  </si>
  <si>
    <t>PETAL</t>
  </si>
  <si>
    <t>PEARL RIVER CO SCHOOL DIST</t>
  </si>
  <si>
    <t>7306 HIGHWAY 11</t>
  </si>
  <si>
    <t>CARRIERE</t>
  </si>
  <si>
    <t>PERRY CO SCHOOL DIST</t>
  </si>
  <si>
    <t>P.O.BOX 137</t>
  </si>
  <si>
    <t>NEW AUGUSTA</t>
  </si>
  <si>
    <t>PHILADELPHIA PUBLIC SCHOOL DIST</t>
  </si>
  <si>
    <t>248 BYRD AVENUE</t>
  </si>
  <si>
    <t>PICAYUNE SCHOOL DIST</t>
  </si>
  <si>
    <t>706 GOODYEAR BLVD.</t>
  </si>
  <si>
    <t>PICAYUNE</t>
  </si>
  <si>
    <t>PONTOTOC CO SCHOOL DIST</t>
  </si>
  <si>
    <t>285 HIGHWAY 15 BYPASS S</t>
  </si>
  <si>
    <t>PONTOTOC</t>
  </si>
  <si>
    <t>PONTOTOC CITY SCHOOLS</t>
  </si>
  <si>
    <t>140 EDUCATION DRIVE</t>
  </si>
  <si>
    <t>POPLARVILLE SEPARATE SCHOOL DIST</t>
  </si>
  <si>
    <t>804 S JULIA STREET</t>
  </si>
  <si>
    <t>POPLARVILLE</t>
  </si>
  <si>
    <t>PRENTISS CO SCHOOL DIST</t>
  </si>
  <si>
    <t>P.O. BOX 179</t>
  </si>
  <si>
    <t>QUITMAN SCHOOL DIST</t>
  </si>
  <si>
    <t>104 EAST FRANKLIN STREET</t>
  </si>
  <si>
    <t>QUITMAN CO SCHOOL DIST</t>
  </si>
  <si>
    <t>MARKS</t>
  </si>
  <si>
    <t>RANKIN CO SCHOOL DIST</t>
  </si>
  <si>
    <t>P.O. BOX 1359</t>
  </si>
  <si>
    <t>RICHTON SCHOOL DIST</t>
  </si>
  <si>
    <t>P.O. BOX 568</t>
  </si>
  <si>
    <t>RICHTON</t>
  </si>
  <si>
    <t>SCOTT CO SCHOOL DIST</t>
  </si>
  <si>
    <t>100 E FIRST ST</t>
  </si>
  <si>
    <t>SENATOBIA MUNICIPAL SCHOOL DIST</t>
  </si>
  <si>
    <t>104 MCKIE STREET</t>
  </si>
  <si>
    <t>SENATOBIA</t>
  </si>
  <si>
    <t>SOUTH DELTA SCHOOL DISTRICT</t>
  </si>
  <si>
    <t>ROLLING FORK</t>
  </si>
  <si>
    <t>SIMPSON CO SCHOOL DIST</t>
  </si>
  <si>
    <t>111 EDUCATION LANE</t>
  </si>
  <si>
    <t>MENDENHALL</t>
  </si>
  <si>
    <t>SMITH CO SCHOOL DIST</t>
  </si>
  <si>
    <t>RALEIGH</t>
  </si>
  <si>
    <t>SOUTH PANOLA SCHOOL DISTRICT</t>
  </si>
  <si>
    <t>209 BOOTHE STREET</t>
  </si>
  <si>
    <t>SOUTH PIKE SCHOOL DIST</t>
  </si>
  <si>
    <t>250 WEST BAY STREET</t>
  </si>
  <si>
    <t>MAGNOLIA</t>
  </si>
  <si>
    <t>SOUTH TIPPAH SCHOOL DIST</t>
  </si>
  <si>
    <t>RIPLEY</t>
  </si>
  <si>
    <t>STARKVILLE SCHOOL DISTRICT</t>
  </si>
  <si>
    <t>401 GREENSBORO STREET</t>
  </si>
  <si>
    <t>STONE CO SCHOOL DIST</t>
  </si>
  <si>
    <t>214 CRITZ STREET</t>
  </si>
  <si>
    <t>WIGGINS</t>
  </si>
  <si>
    <t>SUNFLOWER CO SCHOOL DIST</t>
  </si>
  <si>
    <t>P. O. BOX 70</t>
  </si>
  <si>
    <t>TATE CO SCHOOL DIST</t>
  </si>
  <si>
    <t>107 COURT</t>
  </si>
  <si>
    <t>TISHOMINGO CO SP MUN SCH DIST</t>
  </si>
  <si>
    <t>1620 PAUL EDMONDSON DRIVE</t>
  </si>
  <si>
    <t>TUNICA COUNTY SCHOOL DISTRICT</t>
  </si>
  <si>
    <t>PO BOX 758</t>
  </si>
  <si>
    <t>TUNICA</t>
  </si>
  <si>
    <t>TUPELO PUBLIC SCHOOL DIST</t>
  </si>
  <si>
    <t>PO BOX 557</t>
  </si>
  <si>
    <t>UNION CO SCHOOL DIST</t>
  </si>
  <si>
    <t>PO BOX 939</t>
  </si>
  <si>
    <t>UNION PUBLIC SCHOOL DIST</t>
  </si>
  <si>
    <t>208 PEACHTREE STREET</t>
  </si>
  <si>
    <t>WALTHALL CO SCHOOL DIST</t>
  </si>
  <si>
    <t>814A MORSE AVENUE</t>
  </si>
  <si>
    <t>TYLERTOWN</t>
  </si>
  <si>
    <t>VICKSBURG WARREN SCHOOL DIST</t>
  </si>
  <si>
    <t>1500 MISSION 66</t>
  </si>
  <si>
    <t>WATER VALLEY SCHOOL DISTRICT</t>
  </si>
  <si>
    <t>P. O. BOX 788</t>
  </si>
  <si>
    <t>WATER VALLEY</t>
  </si>
  <si>
    <t>WAYNE CO SCHOOL DIST</t>
  </si>
  <si>
    <t>810 CHICKASAWHAY STREET</t>
  </si>
  <si>
    <t>WEBSTER CO SCHOOL DIST</t>
  </si>
  <si>
    <t>212 WEST CLARK AVE.</t>
  </si>
  <si>
    <t>EUPORA</t>
  </si>
  <si>
    <t>WEST JASPER CONSOLIDATED SCHOOLS</t>
  </si>
  <si>
    <t>P. O. BOX  610</t>
  </si>
  <si>
    <t>BAY SPRINGS</t>
  </si>
  <si>
    <t>WEST POINT SCHOOL DIST</t>
  </si>
  <si>
    <t>P.O. BOX 656</t>
  </si>
  <si>
    <t>WEST TALLAHATCHIE SCHOOL DISTRICT</t>
  </si>
  <si>
    <t>WEBB</t>
  </si>
  <si>
    <t>WESTERN LINE SCHOOL DISTRICT</t>
  </si>
  <si>
    <t>P. O. BOX 50</t>
  </si>
  <si>
    <t>WILKINSON CO SCHOOL DIST</t>
  </si>
  <si>
    <t>POST OFFICE BOX 785</t>
  </si>
  <si>
    <t>WOODVILLE</t>
  </si>
  <si>
    <t>WINONA SEPARATE SCHOOL DIST</t>
  </si>
  <si>
    <t>218 FAIRGROUND STREET</t>
  </si>
  <si>
    <t>YAZOO CITY MUNICIPAL SCHOOL DIST</t>
  </si>
  <si>
    <t>1133 CALHOUN AVE</t>
  </si>
  <si>
    <t>YAZOO CITY</t>
  </si>
  <si>
    <t>YAZOO CO SCHOOL DIST</t>
  </si>
  <si>
    <t>P.O. BOX 1088</t>
  </si>
  <si>
    <t>SHELBY</t>
  </si>
  <si>
    <t>VICKSBURG</t>
  </si>
  <si>
    <t>P.O. BOX 58</t>
  </si>
  <si>
    <t>P.O. BOX 250</t>
  </si>
  <si>
    <t>HOUSTON</t>
  </si>
  <si>
    <t>BRANDON</t>
  </si>
  <si>
    <t>Mississippi School Districts</t>
  </si>
  <si>
    <t>MISSISSIPPI STATE HOSPITAL</t>
  </si>
  <si>
    <t>BUILDING 25</t>
  </si>
  <si>
    <t>WHITFIELD</t>
  </si>
  <si>
    <t>MAGNOLIA GROVE SCHOOL</t>
  </si>
  <si>
    <t>P O BOX 4128 WEST STATION</t>
  </si>
  <si>
    <t>MS SCHOOL FOR THE ARTS</t>
  </si>
  <si>
    <t>BROOKHAVEN</t>
  </si>
  <si>
    <t>ABERDEEN SCHOOL DIST</t>
  </si>
  <si>
    <t>P.O. BOX 607</t>
  </si>
  <si>
    <t>ALCORN SCHOOL DIST</t>
  </si>
  <si>
    <t>P O BOX 1420</t>
  </si>
  <si>
    <t>CORINTH</t>
  </si>
  <si>
    <t>AMITE CO SCHOOL DIST</t>
  </si>
  <si>
    <t>P.O. BOX 378</t>
  </si>
  <si>
    <t>AMORY SCHOOL DIST</t>
  </si>
  <si>
    <t>P.O. BOX 330</t>
  </si>
  <si>
    <t>AMORY</t>
  </si>
  <si>
    <t>ATTALA CO SCHOOL DIST</t>
  </si>
  <si>
    <t>100 COURTHOUSE BLDG, SUITE 3</t>
  </si>
  <si>
    <t>KOSCIUSKO</t>
  </si>
  <si>
    <t>BALDWYN SCHOOL DISTRICT</t>
  </si>
  <si>
    <t>107 WEST MAIN STREET</t>
  </si>
  <si>
    <t>BALDWYN</t>
  </si>
  <si>
    <t>BAY ST LOUIS WAVELAND SCHOOL DIST</t>
  </si>
  <si>
    <t>201 CARROLL AVENUE</t>
  </si>
  <si>
    <t>BAY ST LOUIS</t>
  </si>
  <si>
    <t>BENTON CO SCHOOL DIST</t>
  </si>
  <si>
    <t>BILOXI PUBLIC SCHOOL DIST</t>
  </si>
  <si>
    <t>P.O. BOX 168</t>
  </si>
  <si>
    <t>BILOXI</t>
  </si>
  <si>
    <t>WEST BOLIVAR SCHOOL DIST</t>
  </si>
  <si>
    <t>ROSEDALE</t>
  </si>
  <si>
    <t>BENOIT SCHOOL DISTRICT</t>
  </si>
  <si>
    <t>BENOIT</t>
  </si>
  <si>
    <t>NORTH BOLIVAR SCHOOL DISTRICT</t>
  </si>
  <si>
    <t>P.O. BOX 28</t>
  </si>
  <si>
    <t>CLEVELAND SCHOOL DIST</t>
  </si>
  <si>
    <t>305 MERRITT DRIVE</t>
  </si>
  <si>
    <t>SHAW SCHOOL DISTRICT</t>
  </si>
  <si>
    <t>PO BOX 510</t>
  </si>
  <si>
    <t>SHAW</t>
  </si>
  <si>
    <t>MOUND BAYOU PUBLIC SCHOOL</t>
  </si>
  <si>
    <t>201 GREENE STREET</t>
  </si>
  <si>
    <t>MOUND BAYOU</t>
  </si>
  <si>
    <t>BOONEVILLE SCHOOL DIST</t>
  </si>
  <si>
    <t>P O BOX 358</t>
  </si>
  <si>
    <t>BROOKHAVEN SCHOOL DIST</t>
  </si>
  <si>
    <t>P.O. BOX 540</t>
  </si>
  <si>
    <t>CALHOUN CO SCHOOL DIST</t>
  </si>
  <si>
    <t>PITTSBORO</t>
  </si>
  <si>
    <t>CANTON PUBLIC SCHOOL DIST</t>
  </si>
  <si>
    <t>403 EAST LINCOLN STREET</t>
  </si>
  <si>
    <t>CARROLL COUNTY SCHOOL DIST</t>
  </si>
  <si>
    <t>CHICKASAW CO SCHOOL DIST</t>
  </si>
  <si>
    <t>P.O. BOX 480</t>
  </si>
  <si>
    <t>HOULKA</t>
  </si>
  <si>
    <t>CHOCTAW CO SCHOOL DIST</t>
  </si>
  <si>
    <t>P.O. DRAWER 398 126 E QUINN ST</t>
  </si>
  <si>
    <t>ACKERMAN</t>
  </si>
  <si>
    <t>CLAIBORNE CO SCHOOL DIST</t>
  </si>
  <si>
    <t>P. O.BOX 337</t>
  </si>
  <si>
    <t>PORT GIBSON</t>
  </si>
  <si>
    <t>CLARKSDALE MUNICIPAL SCHOOL DIST</t>
  </si>
  <si>
    <t>PO BOX 1088</t>
  </si>
  <si>
    <t>CLARKSDALE</t>
  </si>
  <si>
    <t>CLAY CO SCHOOL DIST</t>
  </si>
  <si>
    <t>P.O. BOX 759</t>
  </si>
  <si>
    <t>CLINTON PUBLIC SCHOOL DIST</t>
  </si>
  <si>
    <t>P. O. BOX 300</t>
  </si>
  <si>
    <t>COAHOMA CO AHS</t>
  </si>
  <si>
    <t>3240 FRIARS POINT ROAD</t>
  </si>
  <si>
    <t>COAHOMA COUNTY SCHOOL DISTRICT</t>
  </si>
  <si>
    <t>PO BOX 820</t>
  </si>
  <si>
    <t>COFFEEVILLE SCHOOL DIST</t>
  </si>
  <si>
    <t>16849 OKAHOMA STREET</t>
  </si>
  <si>
    <t>COFFEEVILLE</t>
  </si>
  <si>
    <t>P. O. BOX 271</t>
  </si>
  <si>
    <t>SOUTH MS REGIONAL CENTER</t>
  </si>
  <si>
    <t>1170 WEST RAILROAD STREET</t>
  </si>
  <si>
    <t>LONG BEACH</t>
  </si>
  <si>
    <t>MS SCH FOR THE BLIND</t>
  </si>
  <si>
    <t>1252 EASTOVER DRIVE</t>
  </si>
  <si>
    <t>MS SCHOOL FOR THE DEAF</t>
  </si>
  <si>
    <t>1253 EASTOVER DRIVE</t>
  </si>
  <si>
    <t>MDHS DIVISION OF YOUTH SERVICES</t>
  </si>
  <si>
    <t>ELLISVILLE STATE SCHOOL ADM</t>
  </si>
  <si>
    <t>HIGHWAY 11 SOUTH</t>
  </si>
  <si>
    <t>ELLISVILLE</t>
  </si>
  <si>
    <t>STOVALL SPED COMPLEX ADMINISTRATION</t>
  </si>
  <si>
    <t>P.O. BOX 220</t>
  </si>
  <si>
    <t>GREENVILLE PUBLIC SCHOOLS</t>
  </si>
  <si>
    <t>P.O. BOX 247</t>
  </si>
  <si>
    <t>P O BOX 540</t>
  </si>
  <si>
    <t>FAYETTE</t>
  </si>
  <si>
    <t>WINONA</t>
  </si>
  <si>
    <t>PO BOX 157</t>
  </si>
  <si>
    <t>P O BOX 352</t>
  </si>
  <si>
    <t>P.O. BOX 38</t>
  </si>
  <si>
    <t>P.O. BOX 229</t>
  </si>
  <si>
    <t>BOONEVILLE</t>
  </si>
  <si>
    <t>WEST POINT</t>
  </si>
  <si>
    <t>P O BOX 189</t>
  </si>
  <si>
    <t>NEW ALBANY</t>
  </si>
  <si>
    <t>DURANT</t>
  </si>
  <si>
    <t>INDIANOLA</t>
  </si>
  <si>
    <t>P.O. BOX 150</t>
  </si>
  <si>
    <t>RAYMOND</t>
  </si>
  <si>
    <t>FULTON</t>
  </si>
  <si>
    <t>UTICA</t>
  </si>
  <si>
    <t>BATESVILLE</t>
  </si>
  <si>
    <t>FLORA</t>
  </si>
  <si>
    <t>PO BOX 439</t>
  </si>
  <si>
    <t>IUKA</t>
  </si>
  <si>
    <t>LIBERTY</t>
  </si>
  <si>
    <t>LELAND</t>
  </si>
  <si>
    <t>PO BOX 308</t>
  </si>
  <si>
    <t>ABERDEEN</t>
  </si>
  <si>
    <t>MERIDIAN</t>
  </si>
  <si>
    <t>PO BOX 256</t>
  </si>
  <si>
    <t>CHARLESTON</t>
  </si>
  <si>
    <t>ASHLAND</t>
  </si>
  <si>
    <t>PO BOX 189</t>
  </si>
  <si>
    <t>PO BOX 97</t>
  </si>
  <si>
    <t>DEKALB</t>
  </si>
  <si>
    <t>SUMMIT</t>
  </si>
  <si>
    <t>CARTHAGE</t>
  </si>
  <si>
    <t>UNION</t>
  </si>
  <si>
    <t>AVON</t>
  </si>
  <si>
    <t>BROOKLYN</t>
  </si>
  <si>
    <t>CANTON</t>
  </si>
  <si>
    <t>COLUMBIA SCHOOL DISTRICT</t>
  </si>
  <si>
    <t>OXFORD SCHOOL DISTRICT</t>
  </si>
  <si>
    <t>OXFORD</t>
  </si>
  <si>
    <t>COLUMBIA</t>
  </si>
  <si>
    <t>P.O. BOX 129</t>
  </si>
  <si>
    <t>P.O. BOX 159</t>
  </si>
  <si>
    <t>CLINTON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</si>
  <si>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</si>
  <si>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</si>
  <si>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</si>
  <si>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</si>
  <si>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</si>
  <si>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</si>
  <si>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</si>
  <si>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</si>
  <si>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</si>
  <si>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</si>
  <si>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</si>
  <si>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</si>
  <si>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</si>
  <si>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</si>
  <si>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</si>
  <si>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</si>
  <si>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</si>
  <si>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</si>
  <si>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</si>
  <si>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</si>
  <si>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</si>
  <si>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</si>
  <si>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</si>
  <si>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</si>
  <si>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</si>
  <si>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</si>
  <si>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</si>
  <si>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</si>
  <si>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</si>
  <si>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</si>
  <si>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 xml:space="preserve"> </t>
  </si>
  <si>
    <t>LAUREL SCHOOL DISTRICT</t>
  </si>
  <si>
    <t>LAUREL</t>
  </si>
  <si>
    <t>GREENWOOD</t>
  </si>
  <si>
    <t>MONTICELLO</t>
  </si>
  <si>
    <t>LEE COUNTY SCHOOL DISTRICT</t>
  </si>
  <si>
    <t>CLEVELAND</t>
  </si>
  <si>
    <t>NEWTON</t>
  </si>
  <si>
    <t>MACON</t>
  </si>
  <si>
    <t>QUITMAN</t>
  </si>
  <si>
    <t>WAYNESBORO</t>
  </si>
  <si>
    <t>JACKSON</t>
  </si>
  <si>
    <t>CARROLLTON</t>
  </si>
  <si>
    <t>DECATUR</t>
  </si>
  <si>
    <t>HAZLEHURST</t>
  </si>
  <si>
    <t>LOUISVILLE</t>
  </si>
  <si>
    <t>GREENVILLE</t>
  </si>
  <si>
    <t>COLUMBUS</t>
  </si>
  <si>
    <t>LEXINGTON</t>
  </si>
  <si>
    <t>N/A</t>
  </si>
  <si>
    <t xml:space="preserve">NO </t>
  </si>
  <si>
    <t>6,7</t>
  </si>
  <si>
    <t>NO</t>
  </si>
  <si>
    <t>YES</t>
  </si>
  <si>
    <t>4,8</t>
  </si>
  <si>
    <t>M</t>
  </si>
  <si>
    <t>3,8</t>
  </si>
  <si>
    <t>2,4,8</t>
  </si>
  <si>
    <t>2,8,N</t>
  </si>
  <si>
    <t>2,8</t>
  </si>
  <si>
    <t>5,7</t>
  </si>
  <si>
    <t>7,8</t>
  </si>
  <si>
    <t>7,N</t>
  </si>
  <si>
    <t>6,N</t>
  </si>
  <si>
    <t>14A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</si>
  <si>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</si>
  <si>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</si>
  <si>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</si>
  <si>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</si>
  <si>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</si>
  <si>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Montgomery County School District Montgomery County School District</t>
  </si>
  <si>
    <t>Hinds CO AHS</t>
  </si>
  <si>
    <t>Forrest County Agricutural High School</t>
  </si>
  <si>
    <t>Coahoma Agricultural High School Coahoma Agricultural High School</t>
  </si>
  <si>
    <t>Clay County Schools Clay County Schools</t>
  </si>
  <si>
    <t>Chickasaw County School District Chickasaw County School District</t>
  </si>
  <si>
    <t>Benoit School District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</si>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</sst>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>
      <alignment horizontal="left" textRotation="75" wrapText="1"/>
    </xf>
    <xf numFmtId="164" fontId="3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2" borderId="5" xfId="0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6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 horizontal="left" textRotation="75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4" borderId="3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left" textRotation="75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left" textRotation="75" wrapText="1"/>
      <protection locked="0"/>
    </xf>
    <xf numFmtId="0" fontId="1" fillId="0" borderId="19" xfId="0" applyFont="1" applyFill="1" applyBorder="1" applyAlignment="1">
      <alignment horizontal="center"/>
    </xf>
    <xf numFmtId="0" fontId="1" fillId="3" borderId="25" xfId="0" applyFont="1" applyFill="1" applyBorder="1" applyAlignment="1" applyProtection="1">
      <alignment horizontal="left" textRotation="75" wrapText="1"/>
      <protection locked="0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 wrapText="1"/>
    </xf>
    <xf numFmtId="1" fontId="1" fillId="0" borderId="1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2" max="2" width="9.421875" style="0" bestFit="1" customWidth="1"/>
    <col min="3" max="3" width="35.7109375" style="0" bestFit="1" customWidth="1"/>
    <col min="4" max="4" width="25.00390625" style="0" bestFit="1" customWidth="1"/>
    <col min="5" max="5" width="13.574218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4.140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19" width="6.57421875" style="0" bestFit="1" customWidth="1"/>
    <col min="20" max="20" width="6.57421875" style="115" bestFit="1" customWidth="1"/>
    <col min="21" max="22" width="6.57421875" style="0" bestFit="1" customWidth="1"/>
    <col min="23" max="26" width="4.00390625" style="0" hidden="1" customWidth="1"/>
    <col min="27" max="27" width="6.28125" style="0" bestFit="1" customWidth="1"/>
    <col min="28" max="29" width="4.00390625" style="0" hidden="1" customWidth="1"/>
    <col min="30" max="30" width="5.28125" style="0" hidden="1" customWidth="1"/>
    <col min="31" max="31" width="4.00390625" style="0" hidden="1" customWidth="1"/>
    <col min="32" max="32" width="6.28125" style="0" hidden="1" customWidth="1"/>
    <col min="33" max="33" width="0" style="0" hidden="1" customWidth="1"/>
  </cols>
  <sheetData>
    <row r="1" spans="1:25" ht="18" customHeight="1">
      <c r="A1" s="125" t="s">
        <v>510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12"/>
      <c r="P1" s="112"/>
      <c r="Q1" s="112"/>
      <c r="R1" s="112"/>
      <c r="S1" s="112"/>
      <c r="T1" s="114"/>
      <c r="U1" s="112"/>
      <c r="V1" s="112"/>
      <c r="W1" s="112"/>
      <c r="X1" s="112"/>
      <c r="Y1" s="113"/>
    </row>
    <row r="2" spans="1:25" ht="12.75">
      <c r="A2" s="123" t="s">
        <v>511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12"/>
      <c r="P2" s="112"/>
      <c r="Q2" s="112"/>
      <c r="R2" s="112"/>
      <c r="S2" s="112"/>
      <c r="T2" s="114"/>
      <c r="U2" s="112"/>
      <c r="V2" s="112"/>
      <c r="W2" s="112"/>
      <c r="X2" s="112"/>
      <c r="Y2" s="113"/>
    </row>
    <row r="3" spans="1:14" ht="12.75">
      <c r="A3" s="124" t="s">
        <v>512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3"/>
    </row>
    <row r="4" spans="1:14" ht="15.75" customHeight="1">
      <c r="A4" s="127" t="s">
        <v>513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22" ht="45" customHeight="1">
      <c r="A5" s="120" t="s">
        <v>514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14" ht="12.75">
      <c r="A6" s="122" t="s">
        <v>515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25" ht="12.75">
      <c r="A7" s="122" t="s">
        <v>516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3"/>
      <c r="O7" s="112"/>
      <c r="P7" s="112"/>
      <c r="Q7" s="112"/>
      <c r="R7" s="112"/>
      <c r="S7" s="112"/>
      <c r="T7" s="114"/>
      <c r="U7" s="112"/>
      <c r="V7" s="112"/>
      <c r="W7" s="112"/>
      <c r="X7" s="112"/>
      <c r="Y7" s="113"/>
    </row>
    <row r="8" spans="1:22" s="10" customFormat="1" ht="18">
      <c r="A8" s="25" t="s">
        <v>295</v>
      </c>
      <c r="B8" s="15"/>
      <c r="G8" s="13"/>
      <c r="I8" s="16"/>
      <c r="L8" s="11"/>
      <c r="N8" s="2"/>
      <c r="Q8" s="3"/>
      <c r="S8" s="12"/>
      <c r="T8" s="12"/>
      <c r="U8" s="12"/>
      <c r="V8" s="12"/>
    </row>
    <row r="9" spans="1:32" s="10" customFormat="1" ht="159.75" customHeight="1" thickBot="1">
      <c r="A9" s="4" t="s">
        <v>433</v>
      </c>
      <c r="B9" s="5" t="s">
        <v>434</v>
      </c>
      <c r="C9" s="6" t="s">
        <v>435</v>
      </c>
      <c r="D9" s="6" t="s">
        <v>436</v>
      </c>
      <c r="E9" s="6" t="s">
        <v>437</v>
      </c>
      <c r="F9" s="87" t="s">
        <v>438</v>
      </c>
      <c r="G9" s="48" t="s">
        <v>439</v>
      </c>
      <c r="H9" s="6" t="s">
        <v>440</v>
      </c>
      <c r="I9" s="20" t="s">
        <v>441</v>
      </c>
      <c r="J9" s="18" t="s">
        <v>498</v>
      </c>
      <c r="K9" s="21" t="s">
        <v>499</v>
      </c>
      <c r="L9" s="62" t="s">
        <v>442</v>
      </c>
      <c r="M9" s="66" t="s">
        <v>500</v>
      </c>
      <c r="N9" s="70" t="s">
        <v>453</v>
      </c>
      <c r="O9" s="24" t="s">
        <v>501</v>
      </c>
      <c r="P9" s="7" t="s">
        <v>454</v>
      </c>
      <c r="Q9" s="71" t="s">
        <v>502</v>
      </c>
      <c r="R9" s="74" t="s">
        <v>443</v>
      </c>
      <c r="S9" s="22" t="s">
        <v>458</v>
      </c>
      <c r="T9" s="116" t="s">
        <v>457</v>
      </c>
      <c r="U9" s="19" t="s">
        <v>459</v>
      </c>
      <c r="V9" s="23" t="s">
        <v>460</v>
      </c>
      <c r="W9" s="8" t="s">
        <v>444</v>
      </c>
      <c r="X9" s="9" t="s">
        <v>445</v>
      </c>
      <c r="Y9" s="9" t="s">
        <v>462</v>
      </c>
      <c r="Z9" s="78" t="s">
        <v>461</v>
      </c>
      <c r="AA9" s="80" t="s">
        <v>446</v>
      </c>
      <c r="AB9" s="8" t="s">
        <v>447</v>
      </c>
      <c r="AC9" s="9" t="s">
        <v>448</v>
      </c>
      <c r="AD9" s="78" t="s">
        <v>449</v>
      </c>
      <c r="AE9" s="84" t="s">
        <v>450</v>
      </c>
      <c r="AF9" s="83" t="s">
        <v>451</v>
      </c>
    </row>
    <row r="10" spans="1:32" s="47" customFormat="1" ht="12" customHeight="1" thickBot="1">
      <c r="A10" s="89">
        <v>1</v>
      </c>
      <c r="B10" s="89">
        <v>2</v>
      </c>
      <c r="C10" s="60">
        <v>3</v>
      </c>
      <c r="D10" s="51">
        <v>4</v>
      </c>
      <c r="E10" s="51">
        <v>5</v>
      </c>
      <c r="F10" s="88">
        <v>6</v>
      </c>
      <c r="G10" s="52"/>
      <c r="H10" s="53">
        <v>7</v>
      </c>
      <c r="I10" s="54">
        <v>8</v>
      </c>
      <c r="J10" s="51">
        <v>9</v>
      </c>
      <c r="K10" s="55">
        <v>10</v>
      </c>
      <c r="L10" s="63">
        <v>11</v>
      </c>
      <c r="M10" s="67">
        <v>12</v>
      </c>
      <c r="N10" s="57">
        <v>13</v>
      </c>
      <c r="O10" s="58">
        <v>14</v>
      </c>
      <c r="P10" s="59" t="s">
        <v>455</v>
      </c>
      <c r="Q10" s="55" t="s">
        <v>497</v>
      </c>
      <c r="R10" s="75">
        <v>15</v>
      </c>
      <c r="S10" s="56">
        <v>16</v>
      </c>
      <c r="T10" s="117">
        <v>17</v>
      </c>
      <c r="U10" s="59">
        <v>18</v>
      </c>
      <c r="V10" s="55">
        <v>19</v>
      </c>
      <c r="W10" s="60"/>
      <c r="X10" s="51"/>
      <c r="Y10" s="51"/>
      <c r="Z10" s="53"/>
      <c r="AA10" s="81">
        <v>20</v>
      </c>
      <c r="AB10" s="79"/>
      <c r="AC10" s="61"/>
      <c r="AD10" s="82"/>
      <c r="AE10" s="81">
        <v>21</v>
      </c>
      <c r="AF10" s="60" t="s">
        <v>452</v>
      </c>
    </row>
    <row r="11" spans="1:33" s="1" customFormat="1" ht="12.75">
      <c r="A11" s="92">
        <v>2800690</v>
      </c>
      <c r="B11" s="92">
        <v>612</v>
      </c>
      <c r="C11" s="93" t="s">
        <v>328</v>
      </c>
      <c r="D11" s="94" t="s">
        <v>397</v>
      </c>
      <c r="E11" s="94" t="s">
        <v>329</v>
      </c>
      <c r="F11" s="94">
        <v>38725</v>
      </c>
      <c r="G11" s="95">
        <v>189</v>
      </c>
      <c r="H11" s="96">
        <v>6627423287</v>
      </c>
      <c r="I11" s="97">
        <v>7</v>
      </c>
      <c r="J11" s="98" t="s">
        <v>486</v>
      </c>
      <c r="K11" s="72" t="s">
        <v>482</v>
      </c>
      <c r="L11" s="64">
        <v>282</v>
      </c>
      <c r="M11" s="68" t="s">
        <v>482</v>
      </c>
      <c r="N11" s="99">
        <v>41.93548387</v>
      </c>
      <c r="O11" s="98" t="s">
        <v>486</v>
      </c>
      <c r="P11" s="41"/>
      <c r="Q11" s="72" t="str">
        <f aca="true" t="shared" si="0" ref="Q11:Q17">IF(AND(ISNUMBER(P11),P11&gt;=20),"YES","NO")</f>
        <v>NO</v>
      </c>
      <c r="R11" s="100" t="s">
        <v>486</v>
      </c>
      <c r="S11" s="43">
        <v>50448</v>
      </c>
      <c r="T11" s="118">
        <v>7380.098017799682</v>
      </c>
      <c r="U11" s="44">
        <v>4866</v>
      </c>
      <c r="V11" s="39">
        <v>1912</v>
      </c>
      <c r="W11" s="93">
        <f aca="true" t="shared" si="1" ref="W11:W17">IF(OR(J11="YES",K11="YES"),1,0)</f>
        <v>1</v>
      </c>
      <c r="X11" s="94">
        <f aca="true" t="shared" si="2" ref="X11:X17">IF(OR(AND(ISNUMBER(L11),AND(L11&gt;0,L11&lt;600)),AND(ISNUMBER(L11),AND(L11&gt;0,M11="YES"))),1,0)</f>
        <v>1</v>
      </c>
      <c r="Y11" s="94">
        <f aca="true" t="shared" si="3" ref="Y11:Y17">IF(AND(OR(J11="YES",K11="YES"),(W11=0)),"Trouble",0)</f>
        <v>0</v>
      </c>
      <c r="Z11" s="96">
        <f aca="true" t="shared" si="4" ref="Z11:Z17">IF(AND(OR(AND(ISNUMBER(L11),AND(L11&gt;0,L11&lt;600)),AND(ISNUMBER(L11),AND(L11&gt;0,M11="YES"))),(X11=0)),"Trouble",0)</f>
        <v>0</v>
      </c>
      <c r="AA11" s="101" t="str">
        <f aca="true" t="shared" si="5" ref="AA11:AA17">IF(AND(W11=1,X11=1),"SRSA","-")</f>
        <v>SRSA</v>
      </c>
      <c r="AB11" s="93">
        <f aca="true" t="shared" si="6" ref="AB11:AB17">IF(R11="YES",1,0)</f>
        <v>1</v>
      </c>
      <c r="AC11" s="94">
        <f aca="true" t="shared" si="7" ref="AC11:AC17">IF(OR(AND(ISNUMBER(P11),P11&gt;=20),(AND(ISNUMBER(P11)=FALSE,AND(ISNUMBER(N11),N11&gt;=20)))),1,0)</f>
        <v>1</v>
      </c>
      <c r="AD11" s="96" t="str">
        <f aca="true" t="shared" si="8" ref="AD11:AD17">IF(AND(AB11=1,AC11=1),"Initial",0)</f>
        <v>Initial</v>
      </c>
      <c r="AE11" s="101" t="str">
        <f aca="true" t="shared" si="9" ref="AE11:AE17">IF(AND(AND(AD11="Initial",AF11=0),AND(ISNUMBER(L11),L11&gt;0)),"RLIS","-")</f>
        <v>-</v>
      </c>
      <c r="AF11" s="93" t="str">
        <f aca="true" t="shared" si="10" ref="AF11:AF17">IF(AND(AA11="SRSA",AD11="Initial"),"SRSA",0)</f>
        <v>SRSA</v>
      </c>
      <c r="AG11" s="1" t="s">
        <v>509</v>
      </c>
    </row>
    <row r="12" spans="1:33" s="1" customFormat="1" ht="12.75">
      <c r="A12" s="102">
        <v>2800960</v>
      </c>
      <c r="B12" s="102">
        <v>900</v>
      </c>
      <c r="C12" s="103" t="s">
        <v>349</v>
      </c>
      <c r="D12" s="104" t="s">
        <v>350</v>
      </c>
      <c r="E12" s="104" t="s">
        <v>351</v>
      </c>
      <c r="F12" s="104">
        <v>38850</v>
      </c>
      <c r="G12" s="105">
        <v>480</v>
      </c>
      <c r="H12" s="106">
        <v>6625683333</v>
      </c>
      <c r="I12" s="107">
        <v>7</v>
      </c>
      <c r="J12" s="108" t="s">
        <v>486</v>
      </c>
      <c r="K12" s="73" t="s">
        <v>482</v>
      </c>
      <c r="L12" s="65">
        <v>487</v>
      </c>
      <c r="M12" s="69" t="s">
        <v>482</v>
      </c>
      <c r="N12" s="109">
        <v>23.48111658</v>
      </c>
      <c r="O12" s="108" t="s">
        <v>486</v>
      </c>
      <c r="P12" s="42"/>
      <c r="Q12" s="73" t="str">
        <f t="shared" si="0"/>
        <v>NO</v>
      </c>
      <c r="R12" s="110" t="s">
        <v>486</v>
      </c>
      <c r="S12" s="45">
        <v>30761</v>
      </c>
      <c r="T12" s="119">
        <v>3911.471129156293</v>
      </c>
      <c r="U12" s="46">
        <v>3622</v>
      </c>
      <c r="V12" s="40">
        <v>2526</v>
      </c>
      <c r="W12" s="103">
        <f t="shared" si="1"/>
        <v>1</v>
      </c>
      <c r="X12" s="104">
        <f t="shared" si="2"/>
        <v>1</v>
      </c>
      <c r="Y12" s="104">
        <f t="shared" si="3"/>
        <v>0</v>
      </c>
      <c r="Z12" s="106">
        <f t="shared" si="4"/>
        <v>0</v>
      </c>
      <c r="AA12" s="111" t="str">
        <f t="shared" si="5"/>
        <v>SRSA</v>
      </c>
      <c r="AB12" s="103">
        <f t="shared" si="6"/>
        <v>1</v>
      </c>
      <c r="AC12" s="104">
        <f t="shared" si="7"/>
        <v>1</v>
      </c>
      <c r="AD12" s="106" t="str">
        <f t="shared" si="8"/>
        <v>Initial</v>
      </c>
      <c r="AE12" s="111" t="str">
        <f t="shared" si="9"/>
        <v>-</v>
      </c>
      <c r="AF12" s="103" t="str">
        <f t="shared" si="10"/>
        <v>SRSA</v>
      </c>
      <c r="AG12" s="1" t="s">
        <v>508</v>
      </c>
    </row>
    <row r="13" spans="1:33" s="1" customFormat="1" ht="12.75">
      <c r="A13" s="102">
        <v>2801080</v>
      </c>
      <c r="B13" s="102">
        <v>1300</v>
      </c>
      <c r="C13" s="103" t="s">
        <v>361</v>
      </c>
      <c r="D13" s="104" t="s">
        <v>362</v>
      </c>
      <c r="E13" s="104" t="s">
        <v>396</v>
      </c>
      <c r="F13" s="104">
        <v>39773</v>
      </c>
      <c r="G13" s="105">
        <v>2981</v>
      </c>
      <c r="H13" s="106">
        <v>6624942915</v>
      </c>
      <c r="I13" s="107">
        <v>7</v>
      </c>
      <c r="J13" s="108" t="s">
        <v>486</v>
      </c>
      <c r="K13" s="73" t="s">
        <v>482</v>
      </c>
      <c r="L13" s="65">
        <v>194</v>
      </c>
      <c r="M13" s="69" t="s">
        <v>482</v>
      </c>
      <c r="N13" s="109">
        <v>28.47100176</v>
      </c>
      <c r="O13" s="108" t="s">
        <v>486</v>
      </c>
      <c r="P13" s="42"/>
      <c r="Q13" s="73" t="str">
        <f t="shared" si="0"/>
        <v>NO</v>
      </c>
      <c r="R13" s="110" t="s">
        <v>486</v>
      </c>
      <c r="S13" s="45">
        <v>50136</v>
      </c>
      <c r="T13" s="119">
        <v>4836.918656474199</v>
      </c>
      <c r="U13" s="46">
        <v>3240</v>
      </c>
      <c r="V13" s="40">
        <v>1353</v>
      </c>
      <c r="W13" s="103">
        <f t="shared" si="1"/>
        <v>1</v>
      </c>
      <c r="X13" s="104">
        <f t="shared" si="2"/>
        <v>1</v>
      </c>
      <c r="Y13" s="104">
        <f t="shared" si="3"/>
        <v>0</v>
      </c>
      <c r="Z13" s="106">
        <f t="shared" si="4"/>
        <v>0</v>
      </c>
      <c r="AA13" s="111" t="str">
        <f t="shared" si="5"/>
        <v>SRSA</v>
      </c>
      <c r="AB13" s="103">
        <f t="shared" si="6"/>
        <v>1</v>
      </c>
      <c r="AC13" s="104">
        <f t="shared" si="7"/>
        <v>1</v>
      </c>
      <c r="AD13" s="106" t="str">
        <f t="shared" si="8"/>
        <v>Initial</v>
      </c>
      <c r="AE13" s="111" t="str">
        <f t="shared" si="9"/>
        <v>-</v>
      </c>
      <c r="AF13" s="103" t="str">
        <f t="shared" si="10"/>
        <v>SRSA</v>
      </c>
      <c r="AG13" s="1" t="s">
        <v>507</v>
      </c>
    </row>
    <row r="14" spans="1:33" s="1" customFormat="1" ht="12.75">
      <c r="A14" s="102">
        <v>2801100</v>
      </c>
      <c r="B14" s="102">
        <v>1402</v>
      </c>
      <c r="C14" s="103" t="s">
        <v>365</v>
      </c>
      <c r="D14" s="104" t="s">
        <v>366</v>
      </c>
      <c r="E14" s="104" t="s">
        <v>360</v>
      </c>
      <c r="F14" s="104">
        <v>38614</v>
      </c>
      <c r="G14" s="105">
        <v>9359</v>
      </c>
      <c r="H14" s="106">
        <v>6626249424</v>
      </c>
      <c r="I14" s="107">
        <v>7</v>
      </c>
      <c r="J14" s="108" t="s">
        <v>486</v>
      </c>
      <c r="K14" s="73" t="s">
        <v>482</v>
      </c>
      <c r="L14" s="65">
        <v>285</v>
      </c>
      <c r="M14" s="69" t="s">
        <v>482</v>
      </c>
      <c r="N14" s="109" t="s">
        <v>488</v>
      </c>
      <c r="O14" s="108" t="s">
        <v>488</v>
      </c>
      <c r="P14" s="42"/>
      <c r="Q14" s="73" t="str">
        <f t="shared" si="0"/>
        <v>NO</v>
      </c>
      <c r="R14" s="110" t="s">
        <v>486</v>
      </c>
      <c r="S14" s="45">
        <v>32340</v>
      </c>
      <c r="T14" s="119">
        <v>3604.4918955946146</v>
      </c>
      <c r="U14" s="46">
        <v>2791</v>
      </c>
      <c r="V14" s="40">
        <v>1829</v>
      </c>
      <c r="W14" s="103">
        <f t="shared" si="1"/>
        <v>1</v>
      </c>
      <c r="X14" s="104">
        <f t="shared" si="2"/>
        <v>1</v>
      </c>
      <c r="Y14" s="104">
        <f t="shared" si="3"/>
        <v>0</v>
      </c>
      <c r="Z14" s="106">
        <f t="shared" si="4"/>
        <v>0</v>
      </c>
      <c r="AA14" s="111" t="str">
        <f t="shared" si="5"/>
        <v>SRSA</v>
      </c>
      <c r="AB14" s="103">
        <f t="shared" si="6"/>
        <v>1</v>
      </c>
      <c r="AC14" s="104">
        <f t="shared" si="7"/>
        <v>0</v>
      </c>
      <c r="AD14" s="106">
        <f t="shared" si="8"/>
        <v>0</v>
      </c>
      <c r="AE14" s="111" t="str">
        <f t="shared" si="9"/>
        <v>-</v>
      </c>
      <c r="AF14" s="103">
        <f t="shared" si="10"/>
        <v>0</v>
      </c>
      <c r="AG14" s="1" t="s">
        <v>506</v>
      </c>
    </row>
    <row r="15" spans="1:33" s="1" customFormat="1" ht="12.75">
      <c r="A15" s="102">
        <v>2801510</v>
      </c>
      <c r="B15" s="102">
        <v>1802</v>
      </c>
      <c r="C15" s="103" t="s">
        <v>36</v>
      </c>
      <c r="D15" s="104" t="s">
        <v>37</v>
      </c>
      <c r="E15" s="104" t="s">
        <v>424</v>
      </c>
      <c r="F15" s="104">
        <v>39425</v>
      </c>
      <c r="G15" s="105">
        <v>399</v>
      </c>
      <c r="H15" s="106">
        <v>6015824102</v>
      </c>
      <c r="I15" s="107">
        <v>8</v>
      </c>
      <c r="J15" s="108" t="s">
        <v>486</v>
      </c>
      <c r="K15" s="73" t="s">
        <v>482</v>
      </c>
      <c r="L15" s="65">
        <v>572</v>
      </c>
      <c r="M15" s="69" t="s">
        <v>482</v>
      </c>
      <c r="N15" s="109" t="s">
        <v>488</v>
      </c>
      <c r="O15" s="108" t="s">
        <v>488</v>
      </c>
      <c r="P15" s="42"/>
      <c r="Q15" s="73" t="str">
        <f t="shared" si="0"/>
        <v>NO</v>
      </c>
      <c r="R15" s="110" t="s">
        <v>486</v>
      </c>
      <c r="S15" s="45">
        <v>29042</v>
      </c>
      <c r="T15" s="119">
        <v>3231.6018049789554</v>
      </c>
      <c r="U15" s="46">
        <v>3278</v>
      </c>
      <c r="V15" s="40">
        <v>2009</v>
      </c>
      <c r="W15" s="103">
        <f t="shared" si="1"/>
        <v>1</v>
      </c>
      <c r="X15" s="104">
        <f t="shared" si="2"/>
        <v>1</v>
      </c>
      <c r="Y15" s="104">
        <f t="shared" si="3"/>
        <v>0</v>
      </c>
      <c r="Z15" s="106">
        <f t="shared" si="4"/>
        <v>0</v>
      </c>
      <c r="AA15" s="111" t="str">
        <f t="shared" si="5"/>
        <v>SRSA</v>
      </c>
      <c r="AB15" s="103">
        <f t="shared" si="6"/>
        <v>1</v>
      </c>
      <c r="AC15" s="104">
        <f t="shared" si="7"/>
        <v>0</v>
      </c>
      <c r="AD15" s="106">
        <f t="shared" si="8"/>
        <v>0</v>
      </c>
      <c r="AE15" s="111" t="str">
        <f t="shared" si="9"/>
        <v>-</v>
      </c>
      <c r="AF15" s="103">
        <f t="shared" si="10"/>
        <v>0</v>
      </c>
      <c r="AG15" s="1" t="s">
        <v>505</v>
      </c>
    </row>
    <row r="16" spans="1:33" s="1" customFormat="1" ht="12.75">
      <c r="A16" s="102">
        <v>2801840</v>
      </c>
      <c r="B16" s="102">
        <v>2502</v>
      </c>
      <c r="C16" s="103" t="s">
        <v>64</v>
      </c>
      <c r="D16" s="104" t="s">
        <v>65</v>
      </c>
      <c r="E16" s="104" t="s">
        <v>404</v>
      </c>
      <c r="F16" s="104">
        <v>39175</v>
      </c>
      <c r="G16" s="105" t="s">
        <v>463</v>
      </c>
      <c r="H16" s="106">
        <v>6018857047</v>
      </c>
      <c r="I16" s="107">
        <v>8</v>
      </c>
      <c r="J16" s="108" t="s">
        <v>486</v>
      </c>
      <c r="K16" s="73" t="s">
        <v>482</v>
      </c>
      <c r="L16" s="65">
        <v>267</v>
      </c>
      <c r="M16" s="69" t="s">
        <v>482</v>
      </c>
      <c r="N16" s="109" t="s">
        <v>488</v>
      </c>
      <c r="O16" s="108" t="s">
        <v>488</v>
      </c>
      <c r="P16" s="42"/>
      <c r="Q16" s="73" t="str">
        <f t="shared" si="0"/>
        <v>NO</v>
      </c>
      <c r="R16" s="110" t="s">
        <v>486</v>
      </c>
      <c r="S16" s="45">
        <v>28622</v>
      </c>
      <c r="T16" s="119">
        <v>3328.277973603158</v>
      </c>
      <c r="U16" s="46">
        <v>2656</v>
      </c>
      <c r="V16" s="40">
        <v>1626</v>
      </c>
      <c r="W16" s="103">
        <f t="shared" si="1"/>
        <v>1</v>
      </c>
      <c r="X16" s="104">
        <f t="shared" si="2"/>
        <v>1</v>
      </c>
      <c r="Y16" s="104">
        <f t="shared" si="3"/>
        <v>0</v>
      </c>
      <c r="Z16" s="106">
        <f t="shared" si="4"/>
        <v>0</v>
      </c>
      <c r="AA16" s="111" t="str">
        <f t="shared" si="5"/>
        <v>SRSA</v>
      </c>
      <c r="AB16" s="103">
        <f t="shared" si="6"/>
        <v>1</v>
      </c>
      <c r="AC16" s="104">
        <f t="shared" si="7"/>
        <v>0</v>
      </c>
      <c r="AD16" s="106">
        <f t="shared" si="8"/>
        <v>0</v>
      </c>
      <c r="AE16" s="111" t="str">
        <f t="shared" si="9"/>
        <v>-</v>
      </c>
      <c r="AF16" s="103">
        <f t="shared" si="10"/>
        <v>0</v>
      </c>
      <c r="AG16" s="1" t="s">
        <v>504</v>
      </c>
    </row>
    <row r="17" spans="1:33" s="1" customFormat="1" ht="12.75">
      <c r="A17" s="102">
        <v>2802970</v>
      </c>
      <c r="B17" s="102">
        <v>4900</v>
      </c>
      <c r="C17" s="103" t="s">
        <v>140</v>
      </c>
      <c r="D17" s="104" t="s">
        <v>141</v>
      </c>
      <c r="E17" s="104" t="s">
        <v>390</v>
      </c>
      <c r="F17" s="104">
        <v>38967</v>
      </c>
      <c r="G17" s="105">
        <v>687</v>
      </c>
      <c r="H17" s="106">
        <v>6622834533</v>
      </c>
      <c r="I17" s="107">
        <v>7</v>
      </c>
      <c r="J17" s="108" t="s">
        <v>486</v>
      </c>
      <c r="K17" s="73" t="s">
        <v>482</v>
      </c>
      <c r="L17" s="65">
        <v>488</v>
      </c>
      <c r="M17" s="69" t="s">
        <v>482</v>
      </c>
      <c r="N17" s="109">
        <v>28.20746133</v>
      </c>
      <c r="O17" s="108" t="s">
        <v>486</v>
      </c>
      <c r="P17" s="42"/>
      <c r="Q17" s="73" t="str">
        <f t="shared" si="0"/>
        <v>NO</v>
      </c>
      <c r="R17" s="110" t="s">
        <v>486</v>
      </c>
      <c r="S17" s="45">
        <v>95526</v>
      </c>
      <c r="T17" s="119">
        <v>10507.766461871652</v>
      </c>
      <c r="U17" s="46">
        <v>7223</v>
      </c>
      <c r="V17" s="40">
        <v>3373</v>
      </c>
      <c r="W17" s="103">
        <f t="shared" si="1"/>
        <v>1</v>
      </c>
      <c r="X17" s="104">
        <f t="shared" si="2"/>
        <v>1</v>
      </c>
      <c r="Y17" s="104">
        <f t="shared" si="3"/>
        <v>0</v>
      </c>
      <c r="Z17" s="106">
        <f t="shared" si="4"/>
        <v>0</v>
      </c>
      <c r="AA17" s="111" t="str">
        <f t="shared" si="5"/>
        <v>SRSA</v>
      </c>
      <c r="AB17" s="103">
        <f t="shared" si="6"/>
        <v>1</v>
      </c>
      <c r="AC17" s="104">
        <f t="shared" si="7"/>
        <v>1</v>
      </c>
      <c r="AD17" s="106" t="str">
        <f t="shared" si="8"/>
        <v>Initial</v>
      </c>
      <c r="AE17" s="111" t="str">
        <f t="shared" si="9"/>
        <v>-</v>
      </c>
      <c r="AF17" s="103" t="str">
        <f t="shared" si="10"/>
        <v>SRSA</v>
      </c>
      <c r="AG17" s="1" t="s">
        <v>503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14" customWidth="1"/>
    <col min="2" max="2" width="9.421875" style="15" bestFit="1" customWidth="1"/>
    <col min="3" max="3" width="41.28125" style="10" bestFit="1" customWidth="1"/>
    <col min="4" max="4" width="34.28125" style="10" bestFit="1" customWidth="1"/>
    <col min="5" max="5" width="16.57421875" style="10" bestFit="1" customWidth="1"/>
    <col min="6" max="6" width="6.8515625" style="10" customWidth="1"/>
    <col min="7" max="7" width="5.8515625" style="13" customWidth="1"/>
    <col min="8" max="8" width="11.7109375" style="10" customWidth="1"/>
    <col min="9" max="9" width="6.57421875" style="16" bestFit="1" customWidth="1"/>
    <col min="10" max="11" width="6.57421875" style="10" bestFit="1" customWidth="1"/>
    <col min="12" max="12" width="6.00390625" style="11" bestFit="1" customWidth="1"/>
    <col min="13" max="13" width="6.57421875" style="10" bestFit="1" customWidth="1"/>
    <col min="14" max="14" width="6.57421875" style="0" bestFit="1" customWidth="1"/>
    <col min="15" max="15" width="6.57421875" style="10" bestFit="1" customWidth="1"/>
    <col min="16" max="16" width="6.57421875" style="10" hidden="1" customWidth="1"/>
    <col min="17" max="17" width="9.140625" style="1" hidden="1" customWidth="1"/>
    <col min="18" max="18" width="6.57421875" style="10" bestFit="1" customWidth="1"/>
    <col min="19" max="19" width="8.00390625" style="12" bestFit="1" customWidth="1"/>
    <col min="20" max="20" width="7.57421875" style="12" bestFit="1" customWidth="1"/>
    <col min="21" max="22" width="7.00390625" style="12" bestFit="1" customWidth="1"/>
    <col min="23" max="26" width="4.00390625" style="10" hidden="1" customWidth="1"/>
    <col min="27" max="27" width="6.421875" style="10" customWidth="1"/>
    <col min="28" max="29" width="4.00390625" style="10" hidden="1" customWidth="1"/>
    <col min="30" max="30" width="5.28125" style="10" hidden="1" customWidth="1"/>
    <col min="31" max="31" width="6.421875" style="10" customWidth="1"/>
    <col min="32" max="32" width="6.421875" style="10" hidden="1" customWidth="1"/>
    <col min="33" max="16384" width="11.421875" style="10" customWidth="1"/>
  </cols>
  <sheetData>
    <row r="1" ht="12.75">
      <c r="A1" s="17" t="s">
        <v>456</v>
      </c>
    </row>
    <row r="2" spans="1:17" ht="18">
      <c r="A2" s="25" t="s">
        <v>295</v>
      </c>
      <c r="N2" s="2"/>
      <c r="Q2" s="3"/>
    </row>
    <row r="3" spans="1:32" ht="159.75" customHeight="1" thickBot="1">
      <c r="A3" s="4" t="s">
        <v>433</v>
      </c>
      <c r="B3" s="5" t="s">
        <v>434</v>
      </c>
      <c r="C3" s="6" t="s">
        <v>435</v>
      </c>
      <c r="D3" s="6" t="s">
        <v>436</v>
      </c>
      <c r="E3" s="6" t="s">
        <v>437</v>
      </c>
      <c r="F3" s="87" t="s">
        <v>438</v>
      </c>
      <c r="G3" s="48" t="s">
        <v>439</v>
      </c>
      <c r="H3" s="6" t="s">
        <v>440</v>
      </c>
      <c r="I3" s="20" t="s">
        <v>441</v>
      </c>
      <c r="J3" s="18" t="s">
        <v>498</v>
      </c>
      <c r="K3" s="21" t="s">
        <v>499</v>
      </c>
      <c r="L3" s="62" t="s">
        <v>442</v>
      </c>
      <c r="M3" s="66" t="s">
        <v>500</v>
      </c>
      <c r="N3" s="70" t="s">
        <v>453</v>
      </c>
      <c r="O3" s="24" t="s">
        <v>501</v>
      </c>
      <c r="P3" s="7" t="s">
        <v>454</v>
      </c>
      <c r="Q3" s="71" t="s">
        <v>502</v>
      </c>
      <c r="R3" s="74" t="s">
        <v>443</v>
      </c>
      <c r="S3" s="22" t="s">
        <v>458</v>
      </c>
      <c r="T3" s="116" t="s">
        <v>457</v>
      </c>
      <c r="U3" s="19" t="s">
        <v>459</v>
      </c>
      <c r="V3" s="23" t="s">
        <v>460</v>
      </c>
      <c r="W3" s="8" t="s">
        <v>444</v>
      </c>
      <c r="X3" s="9" t="s">
        <v>445</v>
      </c>
      <c r="Y3" s="9" t="s">
        <v>462</v>
      </c>
      <c r="Z3" s="78" t="s">
        <v>461</v>
      </c>
      <c r="AA3" s="80" t="s">
        <v>446</v>
      </c>
      <c r="AB3" s="8" t="s">
        <v>447</v>
      </c>
      <c r="AC3" s="9" t="s">
        <v>448</v>
      </c>
      <c r="AD3" s="78" t="s">
        <v>449</v>
      </c>
      <c r="AE3" s="84" t="s">
        <v>450</v>
      </c>
      <c r="AF3" s="83" t="s">
        <v>451</v>
      </c>
    </row>
    <row r="4" spans="1:32" s="47" customFormat="1" ht="12" customHeight="1" thickBot="1">
      <c r="A4" s="89">
        <v>1</v>
      </c>
      <c r="B4" s="89">
        <v>2</v>
      </c>
      <c r="C4" s="60">
        <v>3</v>
      </c>
      <c r="D4" s="51">
        <v>4</v>
      </c>
      <c r="E4" s="51">
        <v>5</v>
      </c>
      <c r="F4" s="88">
        <v>6</v>
      </c>
      <c r="G4" s="52"/>
      <c r="H4" s="53">
        <v>7</v>
      </c>
      <c r="I4" s="54">
        <v>8</v>
      </c>
      <c r="J4" s="51">
        <v>9</v>
      </c>
      <c r="K4" s="55">
        <v>10</v>
      </c>
      <c r="L4" s="63">
        <v>11</v>
      </c>
      <c r="M4" s="67">
        <v>12</v>
      </c>
      <c r="N4" s="57">
        <v>13</v>
      </c>
      <c r="O4" s="58">
        <v>14</v>
      </c>
      <c r="P4" s="59" t="s">
        <v>455</v>
      </c>
      <c r="Q4" s="55" t="s">
        <v>497</v>
      </c>
      <c r="R4" s="75">
        <v>15</v>
      </c>
      <c r="S4" s="56">
        <v>16</v>
      </c>
      <c r="T4" s="117">
        <v>17</v>
      </c>
      <c r="U4" s="59">
        <v>18</v>
      </c>
      <c r="V4" s="55">
        <v>19</v>
      </c>
      <c r="W4" s="60"/>
      <c r="X4" s="51"/>
      <c r="Y4" s="51"/>
      <c r="Z4" s="53"/>
      <c r="AA4" s="81">
        <v>20</v>
      </c>
      <c r="AB4" s="79"/>
      <c r="AC4" s="61"/>
      <c r="AD4" s="82"/>
      <c r="AE4" s="81">
        <v>21</v>
      </c>
      <c r="AF4" s="60" t="s">
        <v>452</v>
      </c>
    </row>
    <row r="5" spans="1:32" ht="12.75">
      <c r="A5" s="90">
        <v>2800360</v>
      </c>
      <c r="B5" s="90">
        <v>4820</v>
      </c>
      <c r="C5" s="33" t="s">
        <v>303</v>
      </c>
      <c r="D5" s="27" t="s">
        <v>304</v>
      </c>
      <c r="E5" s="27" t="s">
        <v>412</v>
      </c>
      <c r="F5" s="27">
        <v>39730</v>
      </c>
      <c r="G5" s="28" t="s">
        <v>463</v>
      </c>
      <c r="H5" s="29">
        <v>6623694682</v>
      </c>
      <c r="I5" s="30" t="s">
        <v>484</v>
      </c>
      <c r="J5" s="31" t="s">
        <v>485</v>
      </c>
      <c r="K5" s="72" t="s">
        <v>482</v>
      </c>
      <c r="L5" s="64">
        <v>1600</v>
      </c>
      <c r="M5" s="68" t="s">
        <v>483</v>
      </c>
      <c r="N5" s="32">
        <v>30.71925754</v>
      </c>
      <c r="O5" s="31" t="s">
        <v>486</v>
      </c>
      <c r="P5" s="41"/>
      <c r="Q5" s="72" t="str">
        <f>IF(AND(ISNUMBER(P5),P5&gt;=20),"YES","NO")</f>
        <v>NO</v>
      </c>
      <c r="R5" s="76" t="s">
        <v>486</v>
      </c>
      <c r="S5" s="43">
        <v>219129</v>
      </c>
      <c r="T5" s="118">
        <v>22455.748650805257</v>
      </c>
      <c r="U5" s="44">
        <v>17007</v>
      </c>
      <c r="V5" s="39">
        <v>10464</v>
      </c>
      <c r="W5" s="33">
        <f aca="true" t="shared" si="0" ref="W5:W36">IF(OR(J5="YES",K5="YES"),1,0)</f>
        <v>0</v>
      </c>
      <c r="X5" s="27">
        <f>IF(OR(AND(ISNUMBER(L5),AND(L5&gt;0,L5&lt;600)),AND(ISNUMBER(L5),AND(L5&gt;0,M5="YES"))),1,0)</f>
        <v>0</v>
      </c>
      <c r="Y5" s="27">
        <f aca="true" t="shared" si="1" ref="Y5:Y36">IF(AND(OR(J5="YES",K5="YES"),(W5=0)),"Trouble",0)</f>
        <v>0</v>
      </c>
      <c r="Z5" s="29">
        <f aca="true" t="shared" si="2" ref="Z5:Z36">IF(AND(OR(AND(ISNUMBER(L5),AND(L5&gt;0,L5&lt;600)),AND(ISNUMBER(L5),AND(L5&gt;0,M5="YES"))),(X5=0)),"Trouble",0)</f>
        <v>0</v>
      </c>
      <c r="AA5" s="85" t="str">
        <f>IF(AND(W5=1,X5=1),"SRSA","-")</f>
        <v>-</v>
      </c>
      <c r="AB5" s="33">
        <f>IF(R5="YES",1,0)</f>
        <v>1</v>
      </c>
      <c r="AC5" s="27">
        <f>IF(OR(AND(ISNUMBER(P5),P5&gt;=20),(AND(ISNUMBER(P5)=FALSE,AND(ISNUMBER(N5),N5&gt;=20)))),1,0)</f>
        <v>1</v>
      </c>
      <c r="AD5" s="29" t="str">
        <f>IF(AND(AB5=1,AC5=1),"Initial",0)</f>
        <v>Initial</v>
      </c>
      <c r="AE5" s="85" t="str">
        <f aca="true" t="shared" si="3" ref="AE5:AE36">IF(AND(AND(AD5="Initial",AF5=0),AND(ISNUMBER(L5),L5&gt;0)),"RLIS","-")</f>
        <v>RLIS</v>
      </c>
      <c r="AF5" s="33">
        <f aca="true" t="shared" si="4" ref="AF5:AF36">IF(AND(AA5="SRSA",AD5="Initial"),"SRSA",0)</f>
        <v>0</v>
      </c>
    </row>
    <row r="6" spans="1:32" ht="12.75">
      <c r="A6" s="91">
        <v>2800390</v>
      </c>
      <c r="B6" s="91">
        <v>200</v>
      </c>
      <c r="C6" s="50" t="s">
        <v>305</v>
      </c>
      <c r="D6" s="34" t="s">
        <v>306</v>
      </c>
      <c r="E6" s="34" t="s">
        <v>307</v>
      </c>
      <c r="F6" s="34">
        <v>38835</v>
      </c>
      <c r="G6" s="35">
        <v>1420</v>
      </c>
      <c r="H6" s="36">
        <v>6622865591</v>
      </c>
      <c r="I6" s="37" t="s">
        <v>484</v>
      </c>
      <c r="J6" s="38" t="s">
        <v>485</v>
      </c>
      <c r="K6" s="73" t="s">
        <v>482</v>
      </c>
      <c r="L6" s="65">
        <v>3630</v>
      </c>
      <c r="M6" s="69" t="s">
        <v>483</v>
      </c>
      <c r="N6" s="49">
        <v>16.62669864</v>
      </c>
      <c r="O6" s="38" t="s">
        <v>485</v>
      </c>
      <c r="P6" s="42"/>
      <c r="Q6" s="73" t="str">
        <f aca="true" t="shared" si="5" ref="Q6:Q69">IF(AND(ISNUMBER(P6),P6&gt;=20),"YES","NO")</f>
        <v>NO</v>
      </c>
      <c r="R6" s="77" t="s">
        <v>486</v>
      </c>
      <c r="S6" s="45">
        <v>194904</v>
      </c>
      <c r="T6" s="119">
        <v>15048.928614278619</v>
      </c>
      <c r="U6" s="46">
        <v>18766</v>
      </c>
      <c r="V6" s="40">
        <v>17827</v>
      </c>
      <c r="W6" s="50">
        <f t="shared" si="0"/>
        <v>0</v>
      </c>
      <c r="X6" s="34">
        <f aca="true" t="shared" si="6" ref="X6:X69">IF(OR(AND(ISNUMBER(L6),AND(L6&gt;0,L6&lt;600)),AND(ISNUMBER(L6),AND(L6&gt;0,M6="YES"))),1,0)</f>
        <v>0</v>
      </c>
      <c r="Y6" s="34">
        <f t="shared" si="1"/>
        <v>0</v>
      </c>
      <c r="Z6" s="36">
        <f t="shared" si="2"/>
        <v>0</v>
      </c>
      <c r="AA6" s="86" t="str">
        <f aca="true" t="shared" si="7" ref="AA6:AA69">IF(AND(W6=1,X6=1),"SRSA","-")</f>
        <v>-</v>
      </c>
      <c r="AB6" s="50">
        <f aca="true" t="shared" si="8" ref="AB6:AB69">IF(R6="YES",1,0)</f>
        <v>1</v>
      </c>
      <c r="AC6" s="34">
        <f aca="true" t="shared" si="9" ref="AC6:AC69">IF(OR(AND(ISNUMBER(P6),P6&gt;=20),(AND(ISNUMBER(P6)=FALSE,AND(ISNUMBER(N6),N6&gt;=20)))),1,0)</f>
        <v>0</v>
      </c>
      <c r="AD6" s="36">
        <f aca="true" t="shared" si="10" ref="AD6:AD69">IF(AND(AB6=1,AC6=1),"Initial",0)</f>
        <v>0</v>
      </c>
      <c r="AE6" s="86" t="str">
        <f t="shared" si="3"/>
        <v>-</v>
      </c>
      <c r="AF6" s="50">
        <f t="shared" si="4"/>
        <v>0</v>
      </c>
    </row>
    <row r="7" spans="1:32" ht="12.75">
      <c r="A7" s="91">
        <v>2800420</v>
      </c>
      <c r="B7" s="91">
        <v>300</v>
      </c>
      <c r="C7" s="50" t="s">
        <v>308</v>
      </c>
      <c r="D7" s="34" t="s">
        <v>309</v>
      </c>
      <c r="E7" s="34" t="s">
        <v>409</v>
      </c>
      <c r="F7" s="34">
        <v>39645</v>
      </c>
      <c r="G7" s="35">
        <v>378</v>
      </c>
      <c r="H7" s="36">
        <v>6016574361</v>
      </c>
      <c r="I7" s="37">
        <v>7</v>
      </c>
      <c r="J7" s="38" t="s">
        <v>486</v>
      </c>
      <c r="K7" s="73" t="s">
        <v>482</v>
      </c>
      <c r="L7" s="65">
        <v>1275</v>
      </c>
      <c r="M7" s="69" t="s">
        <v>483</v>
      </c>
      <c r="N7" s="49">
        <v>25.61374795</v>
      </c>
      <c r="O7" s="38" t="s">
        <v>486</v>
      </c>
      <c r="P7" s="42"/>
      <c r="Q7" s="73" t="str">
        <f t="shared" si="5"/>
        <v>NO</v>
      </c>
      <c r="R7" s="77" t="s">
        <v>486</v>
      </c>
      <c r="S7" s="45">
        <v>206151</v>
      </c>
      <c r="T7" s="119">
        <v>20959.85989151682</v>
      </c>
      <c r="U7" s="46">
        <v>16536</v>
      </c>
      <c r="V7" s="40">
        <v>11453</v>
      </c>
      <c r="W7" s="50">
        <f t="shared" si="0"/>
        <v>1</v>
      </c>
      <c r="X7" s="34">
        <f t="shared" si="6"/>
        <v>0</v>
      </c>
      <c r="Y7" s="34">
        <f t="shared" si="1"/>
        <v>0</v>
      </c>
      <c r="Z7" s="36">
        <f t="shared" si="2"/>
        <v>0</v>
      </c>
      <c r="AA7" s="86" t="str">
        <f t="shared" si="7"/>
        <v>-</v>
      </c>
      <c r="AB7" s="50">
        <f t="shared" si="8"/>
        <v>1</v>
      </c>
      <c r="AC7" s="34">
        <f t="shared" si="9"/>
        <v>1</v>
      </c>
      <c r="AD7" s="36" t="str">
        <f t="shared" si="10"/>
        <v>Initial</v>
      </c>
      <c r="AE7" s="86" t="str">
        <f t="shared" si="3"/>
        <v>RLIS</v>
      </c>
      <c r="AF7" s="50">
        <f t="shared" si="4"/>
        <v>0</v>
      </c>
    </row>
    <row r="8" spans="1:32" ht="12.75">
      <c r="A8" s="91">
        <v>2800450</v>
      </c>
      <c r="B8" s="91">
        <v>4821</v>
      </c>
      <c r="C8" s="50" t="s">
        <v>310</v>
      </c>
      <c r="D8" s="34" t="s">
        <v>311</v>
      </c>
      <c r="E8" s="34" t="s">
        <v>312</v>
      </c>
      <c r="F8" s="34">
        <v>38821</v>
      </c>
      <c r="G8" s="35">
        <v>330</v>
      </c>
      <c r="H8" s="36">
        <v>6622565991</v>
      </c>
      <c r="I8" s="37">
        <v>6</v>
      </c>
      <c r="J8" s="38" t="s">
        <v>485</v>
      </c>
      <c r="K8" s="73" t="s">
        <v>482</v>
      </c>
      <c r="L8" s="65">
        <v>1755</v>
      </c>
      <c r="M8" s="69" t="s">
        <v>483</v>
      </c>
      <c r="N8" s="49">
        <v>20.26431718</v>
      </c>
      <c r="O8" s="38" t="s">
        <v>486</v>
      </c>
      <c r="P8" s="42"/>
      <c r="Q8" s="73" t="str">
        <f t="shared" si="5"/>
        <v>NO</v>
      </c>
      <c r="R8" s="77" t="s">
        <v>486</v>
      </c>
      <c r="S8" s="45">
        <v>103261</v>
      </c>
      <c r="T8" s="119">
        <v>10323.485614976724</v>
      </c>
      <c r="U8" s="46">
        <v>10723</v>
      </c>
      <c r="V8" s="40">
        <v>8601</v>
      </c>
      <c r="W8" s="50">
        <f t="shared" si="0"/>
        <v>0</v>
      </c>
      <c r="X8" s="34">
        <f t="shared" si="6"/>
        <v>0</v>
      </c>
      <c r="Y8" s="34">
        <f t="shared" si="1"/>
        <v>0</v>
      </c>
      <c r="Z8" s="36">
        <f t="shared" si="2"/>
        <v>0</v>
      </c>
      <c r="AA8" s="86" t="str">
        <f t="shared" si="7"/>
        <v>-</v>
      </c>
      <c r="AB8" s="50">
        <f t="shared" si="8"/>
        <v>1</v>
      </c>
      <c r="AC8" s="34">
        <f t="shared" si="9"/>
        <v>1</v>
      </c>
      <c r="AD8" s="36" t="str">
        <f t="shared" si="10"/>
        <v>Initial</v>
      </c>
      <c r="AE8" s="86" t="str">
        <f t="shared" si="3"/>
        <v>RLIS</v>
      </c>
      <c r="AF8" s="50">
        <f t="shared" si="4"/>
        <v>0</v>
      </c>
    </row>
    <row r="9" spans="1:32" ht="12.75">
      <c r="A9" s="91">
        <v>2800510</v>
      </c>
      <c r="B9" s="91">
        <v>400</v>
      </c>
      <c r="C9" s="50" t="s">
        <v>313</v>
      </c>
      <c r="D9" s="34" t="s">
        <v>314</v>
      </c>
      <c r="E9" s="34" t="s">
        <v>315</v>
      </c>
      <c r="F9" s="34">
        <v>39090</v>
      </c>
      <c r="G9" s="35">
        <v>3684</v>
      </c>
      <c r="H9" s="36">
        <v>6622892801</v>
      </c>
      <c r="I9" s="37" t="s">
        <v>484</v>
      </c>
      <c r="J9" s="38" t="s">
        <v>485</v>
      </c>
      <c r="K9" s="73" t="s">
        <v>482</v>
      </c>
      <c r="L9" s="65">
        <v>1184</v>
      </c>
      <c r="M9" s="69" t="s">
        <v>483</v>
      </c>
      <c r="N9" s="49">
        <v>32.16689098</v>
      </c>
      <c r="O9" s="38" t="s">
        <v>486</v>
      </c>
      <c r="P9" s="42"/>
      <c r="Q9" s="73" t="str">
        <f t="shared" si="5"/>
        <v>NO</v>
      </c>
      <c r="R9" s="77" t="s">
        <v>486</v>
      </c>
      <c r="S9" s="45">
        <v>130551</v>
      </c>
      <c r="T9" s="119">
        <v>13224.081696229217</v>
      </c>
      <c r="U9" s="46">
        <v>10804</v>
      </c>
      <c r="V9" s="40">
        <v>7945</v>
      </c>
      <c r="W9" s="50">
        <f t="shared" si="0"/>
        <v>0</v>
      </c>
      <c r="X9" s="34">
        <f t="shared" si="6"/>
        <v>0</v>
      </c>
      <c r="Y9" s="34">
        <f t="shared" si="1"/>
        <v>0</v>
      </c>
      <c r="Z9" s="36">
        <f t="shared" si="2"/>
        <v>0</v>
      </c>
      <c r="AA9" s="86" t="str">
        <f t="shared" si="7"/>
        <v>-</v>
      </c>
      <c r="AB9" s="50">
        <f t="shared" si="8"/>
        <v>1</v>
      </c>
      <c r="AC9" s="34">
        <f t="shared" si="9"/>
        <v>1</v>
      </c>
      <c r="AD9" s="36" t="str">
        <f t="shared" si="10"/>
        <v>Initial</v>
      </c>
      <c r="AE9" s="86" t="str">
        <f t="shared" si="3"/>
        <v>RLIS</v>
      </c>
      <c r="AF9" s="50">
        <f t="shared" si="4"/>
        <v>0</v>
      </c>
    </row>
    <row r="10" spans="1:32" ht="12.75">
      <c r="A10" s="91">
        <v>2800540</v>
      </c>
      <c r="B10" s="91">
        <v>5920</v>
      </c>
      <c r="C10" s="50" t="s">
        <v>316</v>
      </c>
      <c r="D10" s="34" t="s">
        <v>317</v>
      </c>
      <c r="E10" s="34" t="s">
        <v>318</v>
      </c>
      <c r="F10" s="34">
        <v>38824</v>
      </c>
      <c r="G10" s="35">
        <v>1500</v>
      </c>
      <c r="H10" s="36">
        <v>6013651000</v>
      </c>
      <c r="I10" s="37">
        <v>7</v>
      </c>
      <c r="J10" s="38" t="s">
        <v>486</v>
      </c>
      <c r="K10" s="73" t="s">
        <v>482</v>
      </c>
      <c r="L10" s="65">
        <v>938</v>
      </c>
      <c r="M10" s="69" t="s">
        <v>483</v>
      </c>
      <c r="N10" s="49">
        <v>27.17703349</v>
      </c>
      <c r="O10" s="38" t="s">
        <v>486</v>
      </c>
      <c r="P10" s="42"/>
      <c r="Q10" s="73" t="str">
        <f t="shared" si="5"/>
        <v>NO</v>
      </c>
      <c r="R10" s="77" t="s">
        <v>486</v>
      </c>
      <c r="S10" s="45">
        <v>67757</v>
      </c>
      <c r="T10" s="119">
        <v>5865.521988383079</v>
      </c>
      <c r="U10" s="46">
        <v>5803</v>
      </c>
      <c r="V10" s="40">
        <v>4585</v>
      </c>
      <c r="W10" s="50">
        <f t="shared" si="0"/>
        <v>1</v>
      </c>
      <c r="X10" s="34">
        <f t="shared" si="6"/>
        <v>0</v>
      </c>
      <c r="Y10" s="34">
        <f t="shared" si="1"/>
        <v>0</v>
      </c>
      <c r="Z10" s="36">
        <f t="shared" si="2"/>
        <v>0</v>
      </c>
      <c r="AA10" s="86" t="str">
        <f t="shared" si="7"/>
        <v>-</v>
      </c>
      <c r="AB10" s="50">
        <f t="shared" si="8"/>
        <v>1</v>
      </c>
      <c r="AC10" s="34">
        <f t="shared" si="9"/>
        <v>1</v>
      </c>
      <c r="AD10" s="36" t="str">
        <f t="shared" si="10"/>
        <v>Initial</v>
      </c>
      <c r="AE10" s="86" t="str">
        <f t="shared" si="3"/>
        <v>RLIS</v>
      </c>
      <c r="AF10" s="50">
        <f t="shared" si="4"/>
        <v>0</v>
      </c>
    </row>
    <row r="11" spans="1:32" ht="12.75">
      <c r="A11" s="91">
        <v>2800570</v>
      </c>
      <c r="B11" s="91">
        <v>2320</v>
      </c>
      <c r="C11" s="50" t="s">
        <v>319</v>
      </c>
      <c r="D11" s="34" t="s">
        <v>320</v>
      </c>
      <c r="E11" s="34" t="s">
        <v>321</v>
      </c>
      <c r="F11" s="34">
        <v>39520</v>
      </c>
      <c r="G11" s="35">
        <v>4513</v>
      </c>
      <c r="H11" s="36">
        <v>2284676621</v>
      </c>
      <c r="I11" s="37">
        <v>4</v>
      </c>
      <c r="J11" s="38" t="s">
        <v>485</v>
      </c>
      <c r="K11" s="73" t="s">
        <v>482</v>
      </c>
      <c r="L11" s="65">
        <v>2271</v>
      </c>
      <c r="M11" s="69" t="s">
        <v>483</v>
      </c>
      <c r="N11" s="49">
        <v>21.60268129</v>
      </c>
      <c r="O11" s="38" t="s">
        <v>486</v>
      </c>
      <c r="P11" s="42"/>
      <c r="Q11" s="73" t="str">
        <f t="shared" si="5"/>
        <v>NO</v>
      </c>
      <c r="R11" s="77" t="s">
        <v>485</v>
      </c>
      <c r="S11" s="45">
        <v>253090</v>
      </c>
      <c r="T11" s="119">
        <v>17479.98435483512</v>
      </c>
      <c r="U11" s="46">
        <v>19439</v>
      </c>
      <c r="V11" s="40">
        <v>16675</v>
      </c>
      <c r="W11" s="50">
        <f t="shared" si="0"/>
        <v>0</v>
      </c>
      <c r="X11" s="34">
        <f t="shared" si="6"/>
        <v>0</v>
      </c>
      <c r="Y11" s="34">
        <f t="shared" si="1"/>
        <v>0</v>
      </c>
      <c r="Z11" s="36">
        <f t="shared" si="2"/>
        <v>0</v>
      </c>
      <c r="AA11" s="86" t="str">
        <f t="shared" si="7"/>
        <v>-</v>
      </c>
      <c r="AB11" s="50">
        <f t="shared" si="8"/>
        <v>0</v>
      </c>
      <c r="AC11" s="34">
        <f t="shared" si="9"/>
        <v>1</v>
      </c>
      <c r="AD11" s="36">
        <f t="shared" si="10"/>
        <v>0</v>
      </c>
      <c r="AE11" s="86" t="str">
        <f t="shared" si="3"/>
        <v>-</v>
      </c>
      <c r="AF11" s="50">
        <f t="shared" si="4"/>
        <v>0</v>
      </c>
    </row>
    <row r="12" spans="1:32" ht="12.75">
      <c r="A12" s="91">
        <v>2800690</v>
      </c>
      <c r="B12" s="91">
        <v>612</v>
      </c>
      <c r="C12" s="50" t="s">
        <v>328</v>
      </c>
      <c r="D12" s="34" t="s">
        <v>397</v>
      </c>
      <c r="E12" s="34" t="s">
        <v>329</v>
      </c>
      <c r="F12" s="34">
        <v>38725</v>
      </c>
      <c r="G12" s="35">
        <v>189</v>
      </c>
      <c r="H12" s="36">
        <v>6627423287</v>
      </c>
      <c r="I12" s="37">
        <v>7</v>
      </c>
      <c r="J12" s="38" t="s">
        <v>486</v>
      </c>
      <c r="K12" s="73" t="s">
        <v>482</v>
      </c>
      <c r="L12" s="65">
        <v>282</v>
      </c>
      <c r="M12" s="69" t="s">
        <v>482</v>
      </c>
      <c r="N12" s="49">
        <v>41.93548387</v>
      </c>
      <c r="O12" s="38" t="s">
        <v>486</v>
      </c>
      <c r="P12" s="42"/>
      <c r="Q12" s="73" t="str">
        <f t="shared" si="5"/>
        <v>NO</v>
      </c>
      <c r="R12" s="77" t="s">
        <v>486</v>
      </c>
      <c r="S12" s="45">
        <v>50448</v>
      </c>
      <c r="T12" s="119">
        <v>7380.098017799682</v>
      </c>
      <c r="U12" s="46">
        <v>4866</v>
      </c>
      <c r="V12" s="40">
        <v>1912</v>
      </c>
      <c r="W12" s="50">
        <f t="shared" si="0"/>
        <v>1</v>
      </c>
      <c r="X12" s="34">
        <f t="shared" si="6"/>
        <v>1</v>
      </c>
      <c r="Y12" s="34">
        <f t="shared" si="1"/>
        <v>0</v>
      </c>
      <c r="Z12" s="36">
        <f t="shared" si="2"/>
        <v>0</v>
      </c>
      <c r="AA12" s="86" t="str">
        <f t="shared" si="7"/>
        <v>SRSA</v>
      </c>
      <c r="AB12" s="50">
        <f t="shared" si="8"/>
        <v>1</v>
      </c>
      <c r="AC12" s="34">
        <f t="shared" si="9"/>
        <v>1</v>
      </c>
      <c r="AD12" s="36" t="str">
        <f t="shared" si="10"/>
        <v>Initial</v>
      </c>
      <c r="AE12" s="86" t="str">
        <f t="shared" si="3"/>
        <v>-</v>
      </c>
      <c r="AF12" s="50" t="str">
        <f t="shared" si="4"/>
        <v>SRSA</v>
      </c>
    </row>
    <row r="13" spans="1:32" ht="12.75">
      <c r="A13" s="91">
        <v>2800600</v>
      </c>
      <c r="B13" s="91">
        <v>500</v>
      </c>
      <c r="C13" s="50" t="s">
        <v>322</v>
      </c>
      <c r="D13" s="34" t="s">
        <v>387</v>
      </c>
      <c r="E13" s="34" t="s">
        <v>416</v>
      </c>
      <c r="F13" s="34">
        <v>38603</v>
      </c>
      <c r="G13" s="35">
        <v>247</v>
      </c>
      <c r="H13" s="36">
        <v>6622246252</v>
      </c>
      <c r="I13" s="37">
        <v>7</v>
      </c>
      <c r="J13" s="38" t="s">
        <v>486</v>
      </c>
      <c r="K13" s="73" t="s">
        <v>482</v>
      </c>
      <c r="L13" s="65">
        <v>1284</v>
      </c>
      <c r="M13" s="69" t="s">
        <v>483</v>
      </c>
      <c r="N13" s="49">
        <v>26.97323267</v>
      </c>
      <c r="O13" s="38" t="s">
        <v>486</v>
      </c>
      <c r="P13" s="42"/>
      <c r="Q13" s="73" t="str">
        <f t="shared" si="5"/>
        <v>NO</v>
      </c>
      <c r="R13" s="77" t="s">
        <v>486</v>
      </c>
      <c r="S13" s="45">
        <v>127727</v>
      </c>
      <c r="T13" s="119">
        <v>12926.510894091289</v>
      </c>
      <c r="U13" s="46">
        <v>10652</v>
      </c>
      <c r="V13" s="40">
        <v>7911</v>
      </c>
      <c r="W13" s="50">
        <f t="shared" si="0"/>
        <v>1</v>
      </c>
      <c r="X13" s="34">
        <f t="shared" si="6"/>
        <v>0</v>
      </c>
      <c r="Y13" s="34">
        <f t="shared" si="1"/>
        <v>0</v>
      </c>
      <c r="Z13" s="36">
        <f t="shared" si="2"/>
        <v>0</v>
      </c>
      <c r="AA13" s="86" t="str">
        <f t="shared" si="7"/>
        <v>-</v>
      </c>
      <c r="AB13" s="50">
        <f t="shared" si="8"/>
        <v>1</v>
      </c>
      <c r="AC13" s="34">
        <f t="shared" si="9"/>
        <v>1</v>
      </c>
      <c r="AD13" s="36" t="str">
        <f t="shared" si="10"/>
        <v>Initial</v>
      </c>
      <c r="AE13" s="86" t="str">
        <f t="shared" si="3"/>
        <v>RLIS</v>
      </c>
      <c r="AF13" s="50">
        <f t="shared" si="4"/>
        <v>0</v>
      </c>
    </row>
    <row r="14" spans="1:32" ht="12.75">
      <c r="A14" s="91">
        <v>2800630</v>
      </c>
      <c r="B14" s="91">
        <v>2420</v>
      </c>
      <c r="C14" s="50" t="s">
        <v>323</v>
      </c>
      <c r="D14" s="34" t="s">
        <v>324</v>
      </c>
      <c r="E14" s="34" t="s">
        <v>325</v>
      </c>
      <c r="F14" s="34">
        <v>39533</v>
      </c>
      <c r="G14" s="35">
        <v>3404</v>
      </c>
      <c r="H14" s="36">
        <v>2283741810</v>
      </c>
      <c r="I14" s="37">
        <v>2</v>
      </c>
      <c r="J14" s="38" t="s">
        <v>485</v>
      </c>
      <c r="K14" s="73" t="s">
        <v>482</v>
      </c>
      <c r="L14" s="65">
        <v>6039</v>
      </c>
      <c r="M14" s="69" t="s">
        <v>483</v>
      </c>
      <c r="N14" s="49">
        <v>22.58377181</v>
      </c>
      <c r="O14" s="38" t="s">
        <v>486</v>
      </c>
      <c r="P14" s="42"/>
      <c r="Q14" s="73" t="str">
        <f t="shared" si="5"/>
        <v>NO</v>
      </c>
      <c r="R14" s="77" t="s">
        <v>485</v>
      </c>
      <c r="S14" s="45">
        <v>575828</v>
      </c>
      <c r="T14" s="119">
        <v>46761.174184684576</v>
      </c>
      <c r="U14" s="46">
        <v>45192</v>
      </c>
      <c r="V14" s="40">
        <v>32937</v>
      </c>
      <c r="W14" s="50">
        <f t="shared" si="0"/>
        <v>0</v>
      </c>
      <c r="X14" s="34">
        <f t="shared" si="6"/>
        <v>0</v>
      </c>
      <c r="Y14" s="34">
        <f t="shared" si="1"/>
        <v>0</v>
      </c>
      <c r="Z14" s="36">
        <f t="shared" si="2"/>
        <v>0</v>
      </c>
      <c r="AA14" s="86" t="str">
        <f t="shared" si="7"/>
        <v>-</v>
      </c>
      <c r="AB14" s="50">
        <f t="shared" si="8"/>
        <v>0</v>
      </c>
      <c r="AC14" s="34">
        <f t="shared" si="9"/>
        <v>1</v>
      </c>
      <c r="AD14" s="36">
        <f t="shared" si="10"/>
        <v>0</v>
      </c>
      <c r="AE14" s="86" t="str">
        <f t="shared" si="3"/>
        <v>-</v>
      </c>
      <c r="AF14" s="50">
        <f t="shared" si="4"/>
        <v>0</v>
      </c>
    </row>
    <row r="15" spans="1:32" ht="12.75">
      <c r="A15" s="91">
        <v>2800820</v>
      </c>
      <c r="B15" s="91">
        <v>5921</v>
      </c>
      <c r="C15" s="50" t="s">
        <v>340</v>
      </c>
      <c r="D15" s="34" t="s">
        <v>341</v>
      </c>
      <c r="E15" s="34" t="s">
        <v>395</v>
      </c>
      <c r="F15" s="34">
        <v>38829</v>
      </c>
      <c r="G15" s="35">
        <v>358</v>
      </c>
      <c r="H15" s="36">
        <v>6017282171</v>
      </c>
      <c r="I15" s="37" t="s">
        <v>484</v>
      </c>
      <c r="J15" s="38" t="s">
        <v>485</v>
      </c>
      <c r="K15" s="73" t="s">
        <v>482</v>
      </c>
      <c r="L15" s="65">
        <v>1375</v>
      </c>
      <c r="M15" s="69" t="s">
        <v>483</v>
      </c>
      <c r="N15" s="49">
        <v>17.76315789</v>
      </c>
      <c r="O15" s="38" t="s">
        <v>485</v>
      </c>
      <c r="P15" s="42"/>
      <c r="Q15" s="73" t="str">
        <f t="shared" si="5"/>
        <v>NO</v>
      </c>
      <c r="R15" s="77" t="s">
        <v>486</v>
      </c>
      <c r="S15" s="45">
        <v>49672</v>
      </c>
      <c r="T15" s="119">
        <v>3966.7294646809037</v>
      </c>
      <c r="U15" s="46">
        <v>6357</v>
      </c>
      <c r="V15" s="40">
        <v>6349</v>
      </c>
      <c r="W15" s="50">
        <f t="shared" si="0"/>
        <v>0</v>
      </c>
      <c r="X15" s="34">
        <f t="shared" si="6"/>
        <v>0</v>
      </c>
      <c r="Y15" s="34">
        <f t="shared" si="1"/>
        <v>0</v>
      </c>
      <c r="Z15" s="36">
        <f t="shared" si="2"/>
        <v>0</v>
      </c>
      <c r="AA15" s="86" t="str">
        <f t="shared" si="7"/>
        <v>-</v>
      </c>
      <c r="AB15" s="50">
        <f t="shared" si="8"/>
        <v>1</v>
      </c>
      <c r="AC15" s="34">
        <f t="shared" si="9"/>
        <v>0</v>
      </c>
      <c r="AD15" s="36">
        <f t="shared" si="10"/>
        <v>0</v>
      </c>
      <c r="AE15" s="86" t="str">
        <f t="shared" si="3"/>
        <v>-</v>
      </c>
      <c r="AF15" s="50">
        <f t="shared" si="4"/>
        <v>0</v>
      </c>
    </row>
    <row r="16" spans="1:32" ht="12.75">
      <c r="A16" s="91">
        <v>2800840</v>
      </c>
      <c r="B16" s="91">
        <v>4320</v>
      </c>
      <c r="C16" s="50" t="s">
        <v>342</v>
      </c>
      <c r="D16" s="34" t="s">
        <v>343</v>
      </c>
      <c r="E16" s="34" t="s">
        <v>302</v>
      </c>
      <c r="F16" s="34">
        <v>39602</v>
      </c>
      <c r="G16" s="35" t="s">
        <v>463</v>
      </c>
      <c r="H16" s="36">
        <v>6018336661</v>
      </c>
      <c r="I16" s="37">
        <v>6</v>
      </c>
      <c r="J16" s="38" t="s">
        <v>485</v>
      </c>
      <c r="K16" s="73" t="s">
        <v>482</v>
      </c>
      <c r="L16" s="65">
        <v>2921</v>
      </c>
      <c r="M16" s="69" t="s">
        <v>483</v>
      </c>
      <c r="N16" s="49">
        <v>25.56435063</v>
      </c>
      <c r="O16" s="38" t="s">
        <v>486</v>
      </c>
      <c r="P16" s="42"/>
      <c r="Q16" s="73" t="str">
        <f t="shared" si="5"/>
        <v>NO</v>
      </c>
      <c r="R16" s="77" t="s">
        <v>486</v>
      </c>
      <c r="S16" s="45">
        <v>284971</v>
      </c>
      <c r="T16" s="119">
        <v>23783.166874957686</v>
      </c>
      <c r="U16" s="46">
        <v>21165</v>
      </c>
      <c r="V16" s="40">
        <v>13289</v>
      </c>
      <c r="W16" s="50">
        <f t="shared" si="0"/>
        <v>0</v>
      </c>
      <c r="X16" s="34">
        <f t="shared" si="6"/>
        <v>0</v>
      </c>
      <c r="Y16" s="34">
        <f t="shared" si="1"/>
        <v>0</v>
      </c>
      <c r="Z16" s="36">
        <f t="shared" si="2"/>
        <v>0</v>
      </c>
      <c r="AA16" s="86" t="str">
        <f t="shared" si="7"/>
        <v>-</v>
      </c>
      <c r="AB16" s="50">
        <f t="shared" si="8"/>
        <v>1</v>
      </c>
      <c r="AC16" s="34">
        <f t="shared" si="9"/>
        <v>1</v>
      </c>
      <c r="AD16" s="36" t="str">
        <f t="shared" si="10"/>
        <v>Initial</v>
      </c>
      <c r="AE16" s="86" t="str">
        <f t="shared" si="3"/>
        <v>RLIS</v>
      </c>
      <c r="AF16" s="50">
        <f t="shared" si="4"/>
        <v>0</v>
      </c>
    </row>
    <row r="17" spans="1:32" ht="12.75">
      <c r="A17" s="91">
        <v>2800870</v>
      </c>
      <c r="B17" s="91">
        <v>700</v>
      </c>
      <c r="C17" s="50" t="s">
        <v>344</v>
      </c>
      <c r="D17" s="34" t="s">
        <v>291</v>
      </c>
      <c r="E17" s="34" t="s">
        <v>345</v>
      </c>
      <c r="F17" s="34">
        <v>38951</v>
      </c>
      <c r="G17" s="35">
        <v>58</v>
      </c>
      <c r="H17" s="36">
        <v>6624123152</v>
      </c>
      <c r="I17" s="37">
        <v>7</v>
      </c>
      <c r="J17" s="38" t="s">
        <v>486</v>
      </c>
      <c r="K17" s="73" t="s">
        <v>482</v>
      </c>
      <c r="L17" s="65">
        <v>2368</v>
      </c>
      <c r="M17" s="69" t="s">
        <v>483</v>
      </c>
      <c r="N17" s="49">
        <v>25.22209347</v>
      </c>
      <c r="O17" s="38" t="s">
        <v>486</v>
      </c>
      <c r="P17" s="42"/>
      <c r="Q17" s="73" t="str">
        <f t="shared" si="5"/>
        <v>NO</v>
      </c>
      <c r="R17" s="77" t="s">
        <v>486</v>
      </c>
      <c r="S17" s="45">
        <v>191437</v>
      </c>
      <c r="T17" s="119">
        <v>17685.518407701053</v>
      </c>
      <c r="U17" s="46">
        <v>16739</v>
      </c>
      <c r="V17" s="40">
        <v>14144</v>
      </c>
      <c r="W17" s="50">
        <f t="shared" si="0"/>
        <v>1</v>
      </c>
      <c r="X17" s="34">
        <f t="shared" si="6"/>
        <v>0</v>
      </c>
      <c r="Y17" s="34">
        <f t="shared" si="1"/>
        <v>0</v>
      </c>
      <c r="Z17" s="36">
        <f t="shared" si="2"/>
        <v>0</v>
      </c>
      <c r="AA17" s="86" t="str">
        <f t="shared" si="7"/>
        <v>-</v>
      </c>
      <c r="AB17" s="50">
        <f t="shared" si="8"/>
        <v>1</v>
      </c>
      <c r="AC17" s="34">
        <f t="shared" si="9"/>
        <v>1</v>
      </c>
      <c r="AD17" s="36" t="str">
        <f t="shared" si="10"/>
        <v>Initial</v>
      </c>
      <c r="AE17" s="86" t="str">
        <f t="shared" si="3"/>
        <v>RLIS</v>
      </c>
      <c r="AF17" s="50">
        <f t="shared" si="4"/>
        <v>0</v>
      </c>
    </row>
    <row r="18" spans="1:32" ht="12.75">
      <c r="A18" s="91">
        <v>2800900</v>
      </c>
      <c r="B18" s="91">
        <v>4520</v>
      </c>
      <c r="C18" s="50" t="s">
        <v>346</v>
      </c>
      <c r="D18" s="34" t="s">
        <v>347</v>
      </c>
      <c r="E18" s="34" t="s">
        <v>425</v>
      </c>
      <c r="F18" s="34">
        <v>39046</v>
      </c>
      <c r="G18" s="35">
        <v>3215</v>
      </c>
      <c r="H18" s="36">
        <v>6018594110</v>
      </c>
      <c r="I18" s="37" t="s">
        <v>487</v>
      </c>
      <c r="J18" s="38" t="s">
        <v>485</v>
      </c>
      <c r="K18" s="73" t="s">
        <v>482</v>
      </c>
      <c r="L18" s="65">
        <v>3148</v>
      </c>
      <c r="M18" s="69" t="s">
        <v>483</v>
      </c>
      <c r="N18" s="49">
        <v>34.85148515</v>
      </c>
      <c r="O18" s="38" t="s">
        <v>486</v>
      </c>
      <c r="P18" s="42"/>
      <c r="Q18" s="73" t="str">
        <f t="shared" si="5"/>
        <v>NO</v>
      </c>
      <c r="R18" s="77" t="s">
        <v>485</v>
      </c>
      <c r="S18" s="45">
        <v>481261</v>
      </c>
      <c r="T18" s="119">
        <v>56777.369543573215</v>
      </c>
      <c r="U18" s="46">
        <v>41767</v>
      </c>
      <c r="V18" s="40">
        <v>24099</v>
      </c>
      <c r="W18" s="50">
        <f t="shared" si="0"/>
        <v>0</v>
      </c>
      <c r="X18" s="34">
        <f t="shared" si="6"/>
        <v>0</v>
      </c>
      <c r="Y18" s="34">
        <f t="shared" si="1"/>
        <v>0</v>
      </c>
      <c r="Z18" s="36">
        <f t="shared" si="2"/>
        <v>0</v>
      </c>
      <c r="AA18" s="86" t="str">
        <f t="shared" si="7"/>
        <v>-</v>
      </c>
      <c r="AB18" s="50">
        <f t="shared" si="8"/>
        <v>0</v>
      </c>
      <c r="AC18" s="34">
        <f t="shared" si="9"/>
        <v>1</v>
      </c>
      <c r="AD18" s="36">
        <f t="shared" si="10"/>
        <v>0</v>
      </c>
      <c r="AE18" s="86" t="str">
        <f t="shared" si="3"/>
        <v>-</v>
      </c>
      <c r="AF18" s="50">
        <f t="shared" si="4"/>
        <v>0</v>
      </c>
    </row>
    <row r="19" spans="1:32" ht="12.75">
      <c r="A19" s="91">
        <v>2800930</v>
      </c>
      <c r="B19" s="91">
        <v>800</v>
      </c>
      <c r="C19" s="50" t="s">
        <v>348</v>
      </c>
      <c r="D19" s="34" t="s">
        <v>414</v>
      </c>
      <c r="E19" s="34" t="s">
        <v>475</v>
      </c>
      <c r="F19" s="34">
        <v>38917</v>
      </c>
      <c r="G19" s="35">
        <v>256</v>
      </c>
      <c r="H19" s="36">
        <v>6622379276</v>
      </c>
      <c r="I19" s="37">
        <v>7</v>
      </c>
      <c r="J19" s="38" t="s">
        <v>486</v>
      </c>
      <c r="K19" s="73" t="s">
        <v>482</v>
      </c>
      <c r="L19" s="65">
        <v>1019</v>
      </c>
      <c r="M19" s="69" t="s">
        <v>483</v>
      </c>
      <c r="N19" s="49">
        <v>23.82550336</v>
      </c>
      <c r="O19" s="38" t="s">
        <v>486</v>
      </c>
      <c r="P19" s="42"/>
      <c r="Q19" s="73" t="str">
        <f t="shared" si="5"/>
        <v>NO</v>
      </c>
      <c r="R19" s="77" t="s">
        <v>486</v>
      </c>
      <c r="S19" s="45">
        <v>139443</v>
      </c>
      <c r="T19" s="119">
        <v>12310.116083844427</v>
      </c>
      <c r="U19" s="46">
        <v>9743</v>
      </c>
      <c r="V19" s="40">
        <v>6756</v>
      </c>
      <c r="W19" s="50">
        <f t="shared" si="0"/>
        <v>1</v>
      </c>
      <c r="X19" s="34">
        <f t="shared" si="6"/>
        <v>0</v>
      </c>
      <c r="Y19" s="34">
        <f t="shared" si="1"/>
        <v>0</v>
      </c>
      <c r="Z19" s="36">
        <f t="shared" si="2"/>
        <v>0</v>
      </c>
      <c r="AA19" s="86" t="str">
        <f t="shared" si="7"/>
        <v>-</v>
      </c>
      <c r="AB19" s="50">
        <f t="shared" si="8"/>
        <v>1</v>
      </c>
      <c r="AC19" s="34">
        <f t="shared" si="9"/>
        <v>1</v>
      </c>
      <c r="AD19" s="36" t="str">
        <f t="shared" si="10"/>
        <v>Initial</v>
      </c>
      <c r="AE19" s="86" t="str">
        <f t="shared" si="3"/>
        <v>RLIS</v>
      </c>
      <c r="AF19" s="50">
        <f t="shared" si="4"/>
        <v>0</v>
      </c>
    </row>
    <row r="20" spans="1:32" ht="12.75">
      <c r="A20" s="91">
        <v>2800960</v>
      </c>
      <c r="B20" s="91">
        <v>900</v>
      </c>
      <c r="C20" s="50" t="s">
        <v>349</v>
      </c>
      <c r="D20" s="34" t="s">
        <v>350</v>
      </c>
      <c r="E20" s="34" t="s">
        <v>351</v>
      </c>
      <c r="F20" s="34">
        <v>38850</v>
      </c>
      <c r="G20" s="35">
        <v>480</v>
      </c>
      <c r="H20" s="36">
        <v>6625683333</v>
      </c>
      <c r="I20" s="37">
        <v>7</v>
      </c>
      <c r="J20" s="38" t="s">
        <v>486</v>
      </c>
      <c r="K20" s="73" t="s">
        <v>482</v>
      </c>
      <c r="L20" s="65">
        <v>487</v>
      </c>
      <c r="M20" s="69" t="s">
        <v>482</v>
      </c>
      <c r="N20" s="49">
        <v>23.48111658</v>
      </c>
      <c r="O20" s="38" t="s">
        <v>486</v>
      </c>
      <c r="P20" s="42"/>
      <c r="Q20" s="73" t="str">
        <f t="shared" si="5"/>
        <v>NO</v>
      </c>
      <c r="R20" s="77" t="s">
        <v>486</v>
      </c>
      <c r="S20" s="45">
        <v>30761</v>
      </c>
      <c r="T20" s="119">
        <v>3911.471129156293</v>
      </c>
      <c r="U20" s="46">
        <v>3622</v>
      </c>
      <c r="V20" s="40">
        <v>2526</v>
      </c>
      <c r="W20" s="50">
        <f t="shared" si="0"/>
        <v>1</v>
      </c>
      <c r="X20" s="34">
        <f t="shared" si="6"/>
        <v>1</v>
      </c>
      <c r="Y20" s="34">
        <f t="shared" si="1"/>
        <v>0</v>
      </c>
      <c r="Z20" s="36">
        <f t="shared" si="2"/>
        <v>0</v>
      </c>
      <c r="AA20" s="86" t="str">
        <f t="shared" si="7"/>
        <v>SRSA</v>
      </c>
      <c r="AB20" s="50">
        <f t="shared" si="8"/>
        <v>1</v>
      </c>
      <c r="AC20" s="34">
        <f t="shared" si="9"/>
        <v>1</v>
      </c>
      <c r="AD20" s="36" t="str">
        <f t="shared" si="10"/>
        <v>Initial</v>
      </c>
      <c r="AE20" s="86" t="str">
        <f t="shared" si="3"/>
        <v>-</v>
      </c>
      <c r="AF20" s="50" t="str">
        <f t="shared" si="4"/>
        <v>SRSA</v>
      </c>
    </row>
    <row r="21" spans="1:32" ht="12.75">
      <c r="A21" s="91">
        <v>2800990</v>
      </c>
      <c r="B21" s="91">
        <v>1000</v>
      </c>
      <c r="C21" s="50" t="s">
        <v>352</v>
      </c>
      <c r="D21" s="34" t="s">
        <v>353</v>
      </c>
      <c r="E21" s="34" t="s">
        <v>354</v>
      </c>
      <c r="F21" s="34">
        <v>39735</v>
      </c>
      <c r="G21" s="35">
        <v>9768</v>
      </c>
      <c r="H21" s="36">
        <v>6622856239</v>
      </c>
      <c r="I21" s="37">
        <v>7</v>
      </c>
      <c r="J21" s="38" t="s">
        <v>486</v>
      </c>
      <c r="K21" s="73" t="s">
        <v>482</v>
      </c>
      <c r="L21" s="65">
        <v>1662</v>
      </c>
      <c r="M21" s="69" t="s">
        <v>483</v>
      </c>
      <c r="N21" s="49">
        <v>30.39112051</v>
      </c>
      <c r="O21" s="38" t="s">
        <v>486</v>
      </c>
      <c r="P21" s="42"/>
      <c r="Q21" s="73" t="str">
        <f t="shared" si="5"/>
        <v>NO</v>
      </c>
      <c r="R21" s="77" t="s">
        <v>486</v>
      </c>
      <c r="S21" s="45">
        <v>180274</v>
      </c>
      <c r="T21" s="119">
        <v>21283.94536403077</v>
      </c>
      <c r="U21" s="46">
        <v>17067</v>
      </c>
      <c r="V21" s="40">
        <v>7793</v>
      </c>
      <c r="W21" s="50">
        <f t="shared" si="0"/>
        <v>1</v>
      </c>
      <c r="X21" s="34">
        <f t="shared" si="6"/>
        <v>0</v>
      </c>
      <c r="Y21" s="34">
        <f t="shared" si="1"/>
        <v>0</v>
      </c>
      <c r="Z21" s="36">
        <f t="shared" si="2"/>
        <v>0</v>
      </c>
      <c r="AA21" s="86" t="str">
        <f t="shared" si="7"/>
        <v>-</v>
      </c>
      <c r="AB21" s="50">
        <f t="shared" si="8"/>
        <v>1</v>
      </c>
      <c r="AC21" s="34">
        <f t="shared" si="9"/>
        <v>1</v>
      </c>
      <c r="AD21" s="36" t="str">
        <f t="shared" si="10"/>
        <v>Initial</v>
      </c>
      <c r="AE21" s="86" t="str">
        <f t="shared" si="3"/>
        <v>RLIS</v>
      </c>
      <c r="AF21" s="50">
        <f t="shared" si="4"/>
        <v>0</v>
      </c>
    </row>
    <row r="22" spans="1:32" ht="12.75">
      <c r="A22" s="91">
        <v>2801020</v>
      </c>
      <c r="B22" s="91">
        <v>1100</v>
      </c>
      <c r="C22" s="50" t="s">
        <v>355</v>
      </c>
      <c r="D22" s="34" t="s">
        <v>356</v>
      </c>
      <c r="E22" s="34" t="s">
        <v>357</v>
      </c>
      <c r="F22" s="34">
        <v>39150</v>
      </c>
      <c r="G22" s="35" t="s">
        <v>463</v>
      </c>
      <c r="H22" s="36">
        <v>6014374232</v>
      </c>
      <c r="I22" s="37">
        <v>7</v>
      </c>
      <c r="J22" s="38" t="s">
        <v>486</v>
      </c>
      <c r="K22" s="73" t="s">
        <v>482</v>
      </c>
      <c r="L22" s="65">
        <v>1807</v>
      </c>
      <c r="M22" s="69" t="s">
        <v>483</v>
      </c>
      <c r="N22" s="49">
        <v>29.79420019</v>
      </c>
      <c r="O22" s="38" t="s">
        <v>486</v>
      </c>
      <c r="P22" s="42"/>
      <c r="Q22" s="73" t="str">
        <f t="shared" si="5"/>
        <v>NO</v>
      </c>
      <c r="R22" s="77" t="s">
        <v>486</v>
      </c>
      <c r="S22" s="45">
        <v>203885</v>
      </c>
      <c r="T22" s="119">
        <v>23840.628286711</v>
      </c>
      <c r="U22" s="46">
        <v>17398</v>
      </c>
      <c r="V22" s="40">
        <v>9940</v>
      </c>
      <c r="W22" s="50">
        <f t="shared" si="0"/>
        <v>1</v>
      </c>
      <c r="X22" s="34">
        <f t="shared" si="6"/>
        <v>0</v>
      </c>
      <c r="Y22" s="34">
        <f t="shared" si="1"/>
        <v>0</v>
      </c>
      <c r="Z22" s="36">
        <f t="shared" si="2"/>
        <v>0</v>
      </c>
      <c r="AA22" s="86" t="str">
        <f t="shared" si="7"/>
        <v>-</v>
      </c>
      <c r="AB22" s="50">
        <f t="shared" si="8"/>
        <v>1</v>
      </c>
      <c r="AC22" s="34">
        <f t="shared" si="9"/>
        <v>1</v>
      </c>
      <c r="AD22" s="36" t="str">
        <f t="shared" si="10"/>
        <v>Initial</v>
      </c>
      <c r="AE22" s="86" t="str">
        <f t="shared" si="3"/>
        <v>RLIS</v>
      </c>
      <c r="AF22" s="50">
        <f t="shared" si="4"/>
        <v>0</v>
      </c>
    </row>
    <row r="23" spans="1:32" ht="12.75">
      <c r="A23" s="91">
        <v>2801050</v>
      </c>
      <c r="B23" s="91">
        <v>1420</v>
      </c>
      <c r="C23" s="50" t="s">
        <v>358</v>
      </c>
      <c r="D23" s="34" t="s">
        <v>359</v>
      </c>
      <c r="E23" s="34" t="s">
        <v>360</v>
      </c>
      <c r="F23" s="34">
        <v>38614</v>
      </c>
      <c r="G23" s="35">
        <v>2733</v>
      </c>
      <c r="H23" s="36">
        <v>6626278500</v>
      </c>
      <c r="I23" s="37">
        <v>6</v>
      </c>
      <c r="J23" s="38" t="s">
        <v>485</v>
      </c>
      <c r="K23" s="73" t="s">
        <v>482</v>
      </c>
      <c r="L23" s="65">
        <v>3467</v>
      </c>
      <c r="M23" s="69" t="s">
        <v>483</v>
      </c>
      <c r="N23" s="49">
        <v>36.22030238</v>
      </c>
      <c r="O23" s="38" t="s">
        <v>486</v>
      </c>
      <c r="P23" s="42"/>
      <c r="Q23" s="73" t="str">
        <f t="shared" si="5"/>
        <v>NO</v>
      </c>
      <c r="R23" s="77" t="s">
        <v>486</v>
      </c>
      <c r="S23" s="45">
        <v>452119</v>
      </c>
      <c r="T23" s="119">
        <v>54520.12355818935</v>
      </c>
      <c r="U23" s="46">
        <v>39861</v>
      </c>
      <c r="V23" s="40">
        <v>20590</v>
      </c>
      <c r="W23" s="50">
        <f t="shared" si="0"/>
        <v>0</v>
      </c>
      <c r="X23" s="34">
        <f t="shared" si="6"/>
        <v>0</v>
      </c>
      <c r="Y23" s="34">
        <f t="shared" si="1"/>
        <v>0</v>
      </c>
      <c r="Z23" s="36">
        <f t="shared" si="2"/>
        <v>0</v>
      </c>
      <c r="AA23" s="86" t="str">
        <f t="shared" si="7"/>
        <v>-</v>
      </c>
      <c r="AB23" s="50">
        <f t="shared" si="8"/>
        <v>1</v>
      </c>
      <c r="AC23" s="34">
        <f t="shared" si="9"/>
        <v>1</v>
      </c>
      <c r="AD23" s="36" t="str">
        <f t="shared" si="10"/>
        <v>Initial</v>
      </c>
      <c r="AE23" s="86" t="str">
        <f t="shared" si="3"/>
        <v>RLIS</v>
      </c>
      <c r="AF23" s="50">
        <f t="shared" si="4"/>
        <v>0</v>
      </c>
    </row>
    <row r="24" spans="1:32" ht="12.75">
      <c r="A24" s="91">
        <v>2801080</v>
      </c>
      <c r="B24" s="91">
        <v>1300</v>
      </c>
      <c r="C24" s="50" t="s">
        <v>361</v>
      </c>
      <c r="D24" s="34" t="s">
        <v>362</v>
      </c>
      <c r="E24" s="34" t="s">
        <v>396</v>
      </c>
      <c r="F24" s="34">
        <v>39773</v>
      </c>
      <c r="G24" s="35">
        <v>2981</v>
      </c>
      <c r="H24" s="36">
        <v>6624942915</v>
      </c>
      <c r="I24" s="37">
        <v>7</v>
      </c>
      <c r="J24" s="38" t="s">
        <v>486</v>
      </c>
      <c r="K24" s="73" t="s">
        <v>482</v>
      </c>
      <c r="L24" s="65">
        <v>194</v>
      </c>
      <c r="M24" s="69" t="s">
        <v>482</v>
      </c>
      <c r="N24" s="49">
        <v>28.47100176</v>
      </c>
      <c r="O24" s="38" t="s">
        <v>486</v>
      </c>
      <c r="P24" s="42"/>
      <c r="Q24" s="73" t="str">
        <f t="shared" si="5"/>
        <v>NO</v>
      </c>
      <c r="R24" s="77" t="s">
        <v>486</v>
      </c>
      <c r="S24" s="45">
        <v>50136</v>
      </c>
      <c r="T24" s="119">
        <v>4836.918656474199</v>
      </c>
      <c r="U24" s="46">
        <v>3240</v>
      </c>
      <c r="V24" s="40">
        <v>1353</v>
      </c>
      <c r="W24" s="50">
        <f t="shared" si="0"/>
        <v>1</v>
      </c>
      <c r="X24" s="34">
        <f t="shared" si="6"/>
        <v>1</v>
      </c>
      <c r="Y24" s="34">
        <f t="shared" si="1"/>
        <v>0</v>
      </c>
      <c r="Z24" s="36">
        <f t="shared" si="2"/>
        <v>0</v>
      </c>
      <c r="AA24" s="86" t="str">
        <f t="shared" si="7"/>
        <v>SRSA</v>
      </c>
      <c r="AB24" s="50">
        <f t="shared" si="8"/>
        <v>1</v>
      </c>
      <c r="AC24" s="34">
        <f t="shared" si="9"/>
        <v>1</v>
      </c>
      <c r="AD24" s="36" t="str">
        <f t="shared" si="10"/>
        <v>Initial</v>
      </c>
      <c r="AE24" s="86" t="str">
        <f t="shared" si="3"/>
        <v>-</v>
      </c>
      <c r="AF24" s="50" t="str">
        <f t="shared" si="4"/>
        <v>SRSA</v>
      </c>
    </row>
    <row r="25" spans="1:32" ht="12.75">
      <c r="A25" s="91">
        <v>2800750</v>
      </c>
      <c r="B25" s="91">
        <v>614</v>
      </c>
      <c r="C25" s="50" t="s">
        <v>332</v>
      </c>
      <c r="D25" s="34" t="s">
        <v>333</v>
      </c>
      <c r="E25" s="34" t="s">
        <v>469</v>
      </c>
      <c r="F25" s="34">
        <v>38732</v>
      </c>
      <c r="G25" s="35">
        <v>2247</v>
      </c>
      <c r="H25" s="36">
        <v>6018433529</v>
      </c>
      <c r="I25" s="37" t="s">
        <v>484</v>
      </c>
      <c r="J25" s="38" t="s">
        <v>485</v>
      </c>
      <c r="K25" s="73" t="s">
        <v>482</v>
      </c>
      <c r="L25" s="65">
        <v>3417</v>
      </c>
      <c r="M25" s="69" t="s">
        <v>483</v>
      </c>
      <c r="N25" s="49">
        <v>26.56668452</v>
      </c>
      <c r="O25" s="38" t="s">
        <v>486</v>
      </c>
      <c r="P25" s="42"/>
      <c r="Q25" s="73" t="str">
        <f t="shared" si="5"/>
        <v>NO</v>
      </c>
      <c r="R25" s="77" t="s">
        <v>486</v>
      </c>
      <c r="S25" s="45">
        <v>348398</v>
      </c>
      <c r="T25" s="119">
        <v>36638.89422574799</v>
      </c>
      <c r="U25" s="46">
        <v>30063</v>
      </c>
      <c r="V25" s="40">
        <v>20042</v>
      </c>
      <c r="W25" s="50">
        <f t="shared" si="0"/>
        <v>0</v>
      </c>
      <c r="X25" s="34">
        <f t="shared" si="6"/>
        <v>0</v>
      </c>
      <c r="Y25" s="34">
        <f t="shared" si="1"/>
        <v>0</v>
      </c>
      <c r="Z25" s="36">
        <f t="shared" si="2"/>
        <v>0</v>
      </c>
      <c r="AA25" s="86" t="str">
        <f t="shared" si="7"/>
        <v>-</v>
      </c>
      <c r="AB25" s="50">
        <f t="shared" si="8"/>
        <v>1</v>
      </c>
      <c r="AC25" s="34">
        <f t="shared" si="9"/>
        <v>1</v>
      </c>
      <c r="AD25" s="36" t="str">
        <f t="shared" si="10"/>
        <v>Initial</v>
      </c>
      <c r="AE25" s="86" t="str">
        <f t="shared" si="3"/>
        <v>RLIS</v>
      </c>
      <c r="AF25" s="50">
        <f t="shared" si="4"/>
        <v>0</v>
      </c>
    </row>
    <row r="26" spans="1:32" ht="12.75">
      <c r="A26" s="91">
        <v>2801090</v>
      </c>
      <c r="B26" s="91">
        <v>2521</v>
      </c>
      <c r="C26" s="50" t="s">
        <v>363</v>
      </c>
      <c r="D26" s="34" t="s">
        <v>364</v>
      </c>
      <c r="E26" s="34" t="s">
        <v>432</v>
      </c>
      <c r="F26" s="34">
        <v>39060</v>
      </c>
      <c r="G26" s="35">
        <v>300</v>
      </c>
      <c r="H26" s="36">
        <v>6019247533</v>
      </c>
      <c r="I26" s="37" t="s">
        <v>487</v>
      </c>
      <c r="J26" s="38" t="s">
        <v>485</v>
      </c>
      <c r="K26" s="73" t="s">
        <v>482</v>
      </c>
      <c r="L26" s="65">
        <v>4676</v>
      </c>
      <c r="M26" s="69" t="s">
        <v>483</v>
      </c>
      <c r="N26" s="49">
        <v>9.900056572</v>
      </c>
      <c r="O26" s="38" t="s">
        <v>485</v>
      </c>
      <c r="P26" s="42"/>
      <c r="Q26" s="73" t="str">
        <f t="shared" si="5"/>
        <v>NO</v>
      </c>
      <c r="R26" s="77" t="s">
        <v>485</v>
      </c>
      <c r="S26" s="45">
        <v>220042</v>
      </c>
      <c r="T26" s="119">
        <v>13244.168567726205</v>
      </c>
      <c r="U26" s="46">
        <v>20883</v>
      </c>
      <c r="V26" s="40">
        <v>22968</v>
      </c>
      <c r="W26" s="50">
        <f t="shared" si="0"/>
        <v>0</v>
      </c>
      <c r="X26" s="34">
        <f t="shared" si="6"/>
        <v>0</v>
      </c>
      <c r="Y26" s="34">
        <f t="shared" si="1"/>
        <v>0</v>
      </c>
      <c r="Z26" s="36">
        <f t="shared" si="2"/>
        <v>0</v>
      </c>
      <c r="AA26" s="86" t="str">
        <f t="shared" si="7"/>
        <v>-</v>
      </c>
      <c r="AB26" s="50">
        <f t="shared" si="8"/>
        <v>0</v>
      </c>
      <c r="AC26" s="34">
        <f t="shared" si="9"/>
        <v>0</v>
      </c>
      <c r="AD26" s="36">
        <f t="shared" si="10"/>
        <v>0</v>
      </c>
      <c r="AE26" s="86" t="str">
        <f t="shared" si="3"/>
        <v>-</v>
      </c>
      <c r="AF26" s="50">
        <f t="shared" si="4"/>
        <v>0</v>
      </c>
    </row>
    <row r="27" spans="1:32" ht="12.75">
      <c r="A27" s="91">
        <v>2801100</v>
      </c>
      <c r="B27" s="91">
        <v>1402</v>
      </c>
      <c r="C27" s="50" t="s">
        <v>365</v>
      </c>
      <c r="D27" s="34" t="s">
        <v>366</v>
      </c>
      <c r="E27" s="34" t="s">
        <v>360</v>
      </c>
      <c r="F27" s="34">
        <v>38614</v>
      </c>
      <c r="G27" s="35">
        <v>9359</v>
      </c>
      <c r="H27" s="36">
        <v>6626249424</v>
      </c>
      <c r="I27" s="37">
        <v>7</v>
      </c>
      <c r="J27" s="38" t="s">
        <v>486</v>
      </c>
      <c r="K27" s="73" t="s">
        <v>482</v>
      </c>
      <c r="L27" s="65">
        <v>285</v>
      </c>
      <c r="M27" s="69" t="s">
        <v>482</v>
      </c>
      <c r="N27" s="49" t="s">
        <v>488</v>
      </c>
      <c r="O27" s="38" t="s">
        <v>488</v>
      </c>
      <c r="P27" s="42"/>
      <c r="Q27" s="73" t="str">
        <f t="shared" si="5"/>
        <v>NO</v>
      </c>
      <c r="R27" s="77" t="s">
        <v>486</v>
      </c>
      <c r="S27" s="45">
        <v>32340</v>
      </c>
      <c r="T27" s="119">
        <v>3604.4918955946146</v>
      </c>
      <c r="U27" s="46">
        <v>2791</v>
      </c>
      <c r="V27" s="40">
        <v>1829</v>
      </c>
      <c r="W27" s="50">
        <f t="shared" si="0"/>
        <v>1</v>
      </c>
      <c r="X27" s="34">
        <f t="shared" si="6"/>
        <v>1</v>
      </c>
      <c r="Y27" s="34">
        <f t="shared" si="1"/>
        <v>0</v>
      </c>
      <c r="Z27" s="36">
        <f t="shared" si="2"/>
        <v>0</v>
      </c>
      <c r="AA27" s="86" t="str">
        <f t="shared" si="7"/>
        <v>SRSA</v>
      </c>
      <c r="AB27" s="50">
        <f t="shared" si="8"/>
        <v>1</v>
      </c>
      <c r="AC27" s="34">
        <f t="shared" si="9"/>
        <v>0</v>
      </c>
      <c r="AD27" s="36">
        <f t="shared" si="10"/>
        <v>0</v>
      </c>
      <c r="AE27" s="86" t="str">
        <f t="shared" si="3"/>
        <v>-</v>
      </c>
      <c r="AF27" s="50">
        <f t="shared" si="4"/>
        <v>0</v>
      </c>
    </row>
    <row r="28" spans="1:32" ht="12.75">
      <c r="A28" s="91">
        <v>2801110</v>
      </c>
      <c r="B28" s="91">
        <v>1400</v>
      </c>
      <c r="C28" s="50" t="s">
        <v>367</v>
      </c>
      <c r="D28" s="34" t="s">
        <v>368</v>
      </c>
      <c r="E28" s="34" t="s">
        <v>360</v>
      </c>
      <c r="F28" s="34">
        <v>38614</v>
      </c>
      <c r="G28" s="35">
        <v>2915</v>
      </c>
      <c r="H28" s="36">
        <v>6626245448</v>
      </c>
      <c r="I28" s="37" t="s">
        <v>484</v>
      </c>
      <c r="J28" s="38" t="s">
        <v>485</v>
      </c>
      <c r="K28" s="73" t="s">
        <v>482</v>
      </c>
      <c r="L28" s="65">
        <v>1767</v>
      </c>
      <c r="M28" s="69" t="s">
        <v>483</v>
      </c>
      <c r="N28" s="49">
        <v>36.22862286</v>
      </c>
      <c r="O28" s="38" t="s">
        <v>486</v>
      </c>
      <c r="P28" s="42"/>
      <c r="Q28" s="73" t="str">
        <f t="shared" si="5"/>
        <v>NO</v>
      </c>
      <c r="R28" s="77" t="s">
        <v>486</v>
      </c>
      <c r="S28" s="45">
        <v>279570</v>
      </c>
      <c r="T28" s="119">
        <v>35734.95908983975</v>
      </c>
      <c r="U28" s="46">
        <v>24681</v>
      </c>
      <c r="V28" s="40">
        <v>7089</v>
      </c>
      <c r="W28" s="50">
        <f t="shared" si="0"/>
        <v>0</v>
      </c>
      <c r="X28" s="34">
        <f t="shared" si="6"/>
        <v>0</v>
      </c>
      <c r="Y28" s="34">
        <f t="shared" si="1"/>
        <v>0</v>
      </c>
      <c r="Z28" s="36">
        <f t="shared" si="2"/>
        <v>0</v>
      </c>
      <c r="AA28" s="86" t="str">
        <f t="shared" si="7"/>
        <v>-</v>
      </c>
      <c r="AB28" s="50">
        <f t="shared" si="8"/>
        <v>1</v>
      </c>
      <c r="AC28" s="34">
        <f t="shared" si="9"/>
        <v>1</v>
      </c>
      <c r="AD28" s="36" t="str">
        <f t="shared" si="10"/>
        <v>Initial</v>
      </c>
      <c r="AE28" s="86" t="str">
        <f t="shared" si="3"/>
        <v>RLIS</v>
      </c>
      <c r="AF28" s="50">
        <f t="shared" si="4"/>
        <v>0</v>
      </c>
    </row>
    <row r="29" spans="1:32" ht="12.75">
      <c r="A29" s="91">
        <v>2801140</v>
      </c>
      <c r="B29" s="91">
        <v>8111</v>
      </c>
      <c r="C29" s="50" t="s">
        <v>369</v>
      </c>
      <c r="D29" s="34" t="s">
        <v>370</v>
      </c>
      <c r="E29" s="34" t="s">
        <v>371</v>
      </c>
      <c r="F29" s="34">
        <v>38922</v>
      </c>
      <c r="G29" s="35">
        <v>9801</v>
      </c>
      <c r="H29" s="36">
        <v>6626758941</v>
      </c>
      <c r="I29" s="37">
        <v>7</v>
      </c>
      <c r="J29" s="38" t="s">
        <v>486</v>
      </c>
      <c r="K29" s="73" t="s">
        <v>482</v>
      </c>
      <c r="L29" s="65">
        <v>667</v>
      </c>
      <c r="M29" s="69" t="s">
        <v>483</v>
      </c>
      <c r="N29" s="49">
        <v>25.70905764</v>
      </c>
      <c r="O29" s="38" t="s">
        <v>486</v>
      </c>
      <c r="P29" s="42"/>
      <c r="Q29" s="73" t="str">
        <f t="shared" si="5"/>
        <v>NO</v>
      </c>
      <c r="R29" s="77" t="s">
        <v>486</v>
      </c>
      <c r="S29" s="45">
        <v>97215</v>
      </c>
      <c r="T29" s="119">
        <v>8668.37924071282</v>
      </c>
      <c r="U29" s="46">
        <v>6637</v>
      </c>
      <c r="V29" s="40">
        <v>4255</v>
      </c>
      <c r="W29" s="50">
        <f t="shared" si="0"/>
        <v>1</v>
      </c>
      <c r="X29" s="34">
        <f t="shared" si="6"/>
        <v>0</v>
      </c>
      <c r="Y29" s="34">
        <f t="shared" si="1"/>
        <v>0</v>
      </c>
      <c r="Z29" s="36">
        <f t="shared" si="2"/>
        <v>0</v>
      </c>
      <c r="AA29" s="86" t="str">
        <f t="shared" si="7"/>
        <v>-</v>
      </c>
      <c r="AB29" s="50">
        <f t="shared" si="8"/>
        <v>1</v>
      </c>
      <c r="AC29" s="34">
        <f t="shared" si="9"/>
        <v>1</v>
      </c>
      <c r="AD29" s="36" t="str">
        <f t="shared" si="10"/>
        <v>Initial</v>
      </c>
      <c r="AE29" s="86" t="str">
        <f t="shared" si="3"/>
        <v>RLIS</v>
      </c>
      <c r="AF29" s="50">
        <f t="shared" si="4"/>
        <v>0</v>
      </c>
    </row>
    <row r="30" spans="1:32" ht="12.75">
      <c r="A30" s="91">
        <v>2801170</v>
      </c>
      <c r="B30" s="91">
        <v>4620</v>
      </c>
      <c r="C30" s="50" t="s">
        <v>426</v>
      </c>
      <c r="D30" s="34" t="s">
        <v>372</v>
      </c>
      <c r="E30" s="34" t="s">
        <v>429</v>
      </c>
      <c r="F30" s="34">
        <v>39429</v>
      </c>
      <c r="G30" s="35">
        <v>3135</v>
      </c>
      <c r="H30" s="36">
        <v>6017362366</v>
      </c>
      <c r="I30" s="37">
        <v>6</v>
      </c>
      <c r="J30" s="38" t="s">
        <v>485</v>
      </c>
      <c r="K30" s="73" t="s">
        <v>482</v>
      </c>
      <c r="L30" s="65">
        <v>1761</v>
      </c>
      <c r="M30" s="69" t="s">
        <v>483</v>
      </c>
      <c r="N30" s="49">
        <v>31.10297961</v>
      </c>
      <c r="O30" s="38" t="s">
        <v>486</v>
      </c>
      <c r="P30" s="42"/>
      <c r="Q30" s="73" t="str">
        <f t="shared" si="5"/>
        <v>NO</v>
      </c>
      <c r="R30" s="77" t="s">
        <v>486</v>
      </c>
      <c r="S30" s="45">
        <v>177316</v>
      </c>
      <c r="T30" s="119">
        <v>17569.947620597744</v>
      </c>
      <c r="U30" s="46">
        <v>14717</v>
      </c>
      <c r="V30" s="40">
        <v>9993</v>
      </c>
      <c r="W30" s="50">
        <f t="shared" si="0"/>
        <v>0</v>
      </c>
      <c r="X30" s="34">
        <f t="shared" si="6"/>
        <v>0</v>
      </c>
      <c r="Y30" s="34">
        <f t="shared" si="1"/>
        <v>0</v>
      </c>
      <c r="Z30" s="36">
        <f t="shared" si="2"/>
        <v>0</v>
      </c>
      <c r="AA30" s="86" t="str">
        <f t="shared" si="7"/>
        <v>-</v>
      </c>
      <c r="AB30" s="50">
        <f t="shared" si="8"/>
        <v>1</v>
      </c>
      <c r="AC30" s="34">
        <f t="shared" si="9"/>
        <v>1</v>
      </c>
      <c r="AD30" s="36" t="str">
        <f t="shared" si="10"/>
        <v>Initial</v>
      </c>
      <c r="AE30" s="86" t="str">
        <f t="shared" si="3"/>
        <v>RLIS</v>
      </c>
      <c r="AF30" s="50">
        <f t="shared" si="4"/>
        <v>0</v>
      </c>
    </row>
    <row r="31" spans="1:32" ht="12.75">
      <c r="A31" s="91">
        <v>2801200</v>
      </c>
      <c r="B31" s="91">
        <v>4420</v>
      </c>
      <c r="C31" s="50" t="s">
        <v>5</v>
      </c>
      <c r="D31" s="34" t="s">
        <v>6</v>
      </c>
      <c r="E31" s="34" t="s">
        <v>480</v>
      </c>
      <c r="F31" s="34">
        <v>39703</v>
      </c>
      <c r="G31" s="35">
        <v>1810</v>
      </c>
      <c r="H31" s="36">
        <v>6622417400</v>
      </c>
      <c r="I31" s="37">
        <v>5</v>
      </c>
      <c r="J31" s="38" t="s">
        <v>485</v>
      </c>
      <c r="K31" s="73" t="s">
        <v>482</v>
      </c>
      <c r="L31" s="65">
        <v>4610</v>
      </c>
      <c r="M31" s="69" t="s">
        <v>483</v>
      </c>
      <c r="N31" s="49">
        <v>28.91238187</v>
      </c>
      <c r="O31" s="38" t="s">
        <v>486</v>
      </c>
      <c r="P31" s="42"/>
      <c r="Q31" s="73" t="str">
        <f t="shared" si="5"/>
        <v>NO</v>
      </c>
      <c r="R31" s="77" t="s">
        <v>485</v>
      </c>
      <c r="S31" s="45">
        <v>552002</v>
      </c>
      <c r="T31" s="119">
        <v>51026.48527471423</v>
      </c>
      <c r="U31" s="46">
        <v>41501</v>
      </c>
      <c r="V31" s="40">
        <v>27252</v>
      </c>
      <c r="W31" s="50">
        <f t="shared" si="0"/>
        <v>0</v>
      </c>
      <c r="X31" s="34">
        <f t="shared" si="6"/>
        <v>0</v>
      </c>
      <c r="Y31" s="34">
        <f t="shared" si="1"/>
        <v>0</v>
      </c>
      <c r="Z31" s="36">
        <f t="shared" si="2"/>
        <v>0</v>
      </c>
      <c r="AA31" s="86" t="str">
        <f t="shared" si="7"/>
        <v>-</v>
      </c>
      <c r="AB31" s="50">
        <f t="shared" si="8"/>
        <v>0</v>
      </c>
      <c r="AC31" s="34">
        <f t="shared" si="9"/>
        <v>1</v>
      </c>
      <c r="AD31" s="36">
        <f t="shared" si="10"/>
        <v>0</v>
      </c>
      <c r="AE31" s="86" t="str">
        <f t="shared" si="3"/>
        <v>-</v>
      </c>
      <c r="AF31" s="50">
        <f t="shared" si="4"/>
        <v>0</v>
      </c>
    </row>
    <row r="32" spans="1:32" ht="12.75">
      <c r="A32" s="91">
        <v>2801220</v>
      </c>
      <c r="B32" s="91">
        <v>1500</v>
      </c>
      <c r="C32" s="50" t="s">
        <v>7</v>
      </c>
      <c r="D32" s="34" t="s">
        <v>8</v>
      </c>
      <c r="E32" s="34" t="s">
        <v>477</v>
      </c>
      <c r="F32" s="34">
        <v>39083</v>
      </c>
      <c r="G32" s="35">
        <v>3026</v>
      </c>
      <c r="H32" s="36">
        <v>6018941341</v>
      </c>
      <c r="I32" s="37" t="s">
        <v>487</v>
      </c>
      <c r="J32" s="38" t="s">
        <v>485</v>
      </c>
      <c r="K32" s="73" t="s">
        <v>482</v>
      </c>
      <c r="L32" s="65">
        <v>2884</v>
      </c>
      <c r="M32" s="69" t="s">
        <v>483</v>
      </c>
      <c r="N32" s="49">
        <v>25.48330404</v>
      </c>
      <c r="O32" s="38" t="s">
        <v>486</v>
      </c>
      <c r="P32" s="42"/>
      <c r="Q32" s="73" t="str">
        <f t="shared" si="5"/>
        <v>NO</v>
      </c>
      <c r="R32" s="77" t="s">
        <v>485</v>
      </c>
      <c r="S32" s="45">
        <v>283196</v>
      </c>
      <c r="T32" s="119">
        <v>28923.721272834708</v>
      </c>
      <c r="U32" s="46">
        <v>24258</v>
      </c>
      <c r="V32" s="40">
        <v>18334</v>
      </c>
      <c r="W32" s="50">
        <f t="shared" si="0"/>
        <v>0</v>
      </c>
      <c r="X32" s="34">
        <f t="shared" si="6"/>
        <v>0</v>
      </c>
      <c r="Y32" s="34">
        <f t="shared" si="1"/>
        <v>0</v>
      </c>
      <c r="Z32" s="36">
        <f t="shared" si="2"/>
        <v>0</v>
      </c>
      <c r="AA32" s="86" t="str">
        <f t="shared" si="7"/>
        <v>-</v>
      </c>
      <c r="AB32" s="50">
        <f t="shared" si="8"/>
        <v>0</v>
      </c>
      <c r="AC32" s="34">
        <f t="shared" si="9"/>
        <v>1</v>
      </c>
      <c r="AD32" s="36">
        <f t="shared" si="10"/>
        <v>0</v>
      </c>
      <c r="AE32" s="86" t="str">
        <f t="shared" si="3"/>
        <v>-</v>
      </c>
      <c r="AF32" s="50">
        <f t="shared" si="4"/>
        <v>0</v>
      </c>
    </row>
    <row r="33" spans="1:32" ht="12.75">
      <c r="A33" s="91">
        <v>2801260</v>
      </c>
      <c r="B33" s="91">
        <v>220</v>
      </c>
      <c r="C33" s="50" t="s">
        <v>9</v>
      </c>
      <c r="D33" s="34" t="s">
        <v>10</v>
      </c>
      <c r="E33" s="34" t="s">
        <v>307</v>
      </c>
      <c r="F33" s="34">
        <v>38834</v>
      </c>
      <c r="G33" s="35">
        <v>4500</v>
      </c>
      <c r="H33" s="36">
        <v>6622872425</v>
      </c>
      <c r="I33" s="37" t="s">
        <v>484</v>
      </c>
      <c r="J33" s="38" t="s">
        <v>485</v>
      </c>
      <c r="K33" s="73" t="s">
        <v>482</v>
      </c>
      <c r="L33" s="65">
        <v>1801</v>
      </c>
      <c r="M33" s="69" t="s">
        <v>483</v>
      </c>
      <c r="N33" s="49">
        <v>30.11257036</v>
      </c>
      <c r="O33" s="38" t="s">
        <v>486</v>
      </c>
      <c r="P33" s="42"/>
      <c r="Q33" s="73" t="str">
        <f t="shared" si="5"/>
        <v>NO</v>
      </c>
      <c r="R33" s="77" t="s">
        <v>486</v>
      </c>
      <c r="S33" s="45">
        <v>192164</v>
      </c>
      <c r="T33" s="119">
        <v>17060.98517467993</v>
      </c>
      <c r="U33" s="46">
        <v>14310</v>
      </c>
      <c r="V33" s="40">
        <v>8314</v>
      </c>
      <c r="W33" s="50">
        <f t="shared" si="0"/>
        <v>0</v>
      </c>
      <c r="X33" s="34">
        <f t="shared" si="6"/>
        <v>0</v>
      </c>
      <c r="Y33" s="34">
        <f t="shared" si="1"/>
        <v>0</v>
      </c>
      <c r="Z33" s="36">
        <f t="shared" si="2"/>
        <v>0</v>
      </c>
      <c r="AA33" s="86" t="str">
        <f t="shared" si="7"/>
        <v>-</v>
      </c>
      <c r="AB33" s="50">
        <f t="shared" si="8"/>
        <v>1</v>
      </c>
      <c r="AC33" s="34">
        <f t="shared" si="9"/>
        <v>1</v>
      </c>
      <c r="AD33" s="36" t="str">
        <f t="shared" si="10"/>
        <v>Initial</v>
      </c>
      <c r="AE33" s="86" t="str">
        <f t="shared" si="3"/>
        <v>RLIS</v>
      </c>
      <c r="AF33" s="50">
        <f t="shared" si="4"/>
        <v>0</v>
      </c>
    </row>
    <row r="34" spans="1:32" ht="12.75">
      <c r="A34" s="91">
        <v>2801290</v>
      </c>
      <c r="B34" s="91">
        <v>1600</v>
      </c>
      <c r="C34" s="50" t="s">
        <v>11</v>
      </c>
      <c r="D34" s="34" t="s">
        <v>12</v>
      </c>
      <c r="E34" s="34" t="s">
        <v>13</v>
      </c>
      <c r="F34" s="34">
        <v>39428</v>
      </c>
      <c r="G34" s="35">
        <v>1269</v>
      </c>
      <c r="H34" s="36">
        <v>6017658247</v>
      </c>
      <c r="I34" s="37">
        <v>7</v>
      </c>
      <c r="J34" s="38" t="s">
        <v>486</v>
      </c>
      <c r="K34" s="73" t="s">
        <v>482</v>
      </c>
      <c r="L34" s="65">
        <v>3332</v>
      </c>
      <c r="M34" s="69" t="s">
        <v>483</v>
      </c>
      <c r="N34" s="49">
        <v>27.266028</v>
      </c>
      <c r="O34" s="38" t="s">
        <v>486</v>
      </c>
      <c r="P34" s="42"/>
      <c r="Q34" s="73" t="str">
        <f t="shared" si="5"/>
        <v>NO</v>
      </c>
      <c r="R34" s="77" t="s">
        <v>486</v>
      </c>
      <c r="S34" s="45">
        <v>306257</v>
      </c>
      <c r="T34" s="119">
        <v>30335.685787081547</v>
      </c>
      <c r="U34" s="46">
        <v>26253</v>
      </c>
      <c r="V34" s="40">
        <v>21347</v>
      </c>
      <c r="W34" s="50">
        <f t="shared" si="0"/>
        <v>1</v>
      </c>
      <c r="X34" s="34">
        <f t="shared" si="6"/>
        <v>0</v>
      </c>
      <c r="Y34" s="34">
        <f t="shared" si="1"/>
        <v>0</v>
      </c>
      <c r="Z34" s="36">
        <f t="shared" si="2"/>
        <v>0</v>
      </c>
      <c r="AA34" s="86" t="str">
        <f t="shared" si="7"/>
        <v>-</v>
      </c>
      <c r="AB34" s="50">
        <f t="shared" si="8"/>
        <v>1</v>
      </c>
      <c r="AC34" s="34">
        <f t="shared" si="9"/>
        <v>1</v>
      </c>
      <c r="AD34" s="36" t="str">
        <f t="shared" si="10"/>
        <v>Initial</v>
      </c>
      <c r="AE34" s="86" t="str">
        <f t="shared" si="3"/>
        <v>RLIS</v>
      </c>
      <c r="AF34" s="50">
        <f t="shared" si="4"/>
        <v>0</v>
      </c>
    </row>
    <row r="35" spans="1:32" ht="12.75">
      <c r="A35" s="91">
        <v>2801320</v>
      </c>
      <c r="B35" s="91">
        <v>1700</v>
      </c>
      <c r="C35" s="50" t="s">
        <v>14</v>
      </c>
      <c r="D35" s="34" t="s">
        <v>15</v>
      </c>
      <c r="E35" s="34" t="s">
        <v>16</v>
      </c>
      <c r="F35" s="34">
        <v>38632</v>
      </c>
      <c r="G35" s="35">
        <v>2348</v>
      </c>
      <c r="H35" s="36">
        <v>6624295271</v>
      </c>
      <c r="I35" s="37" t="s">
        <v>489</v>
      </c>
      <c r="J35" s="38" t="s">
        <v>485</v>
      </c>
      <c r="K35" s="73" t="s">
        <v>482</v>
      </c>
      <c r="L35" s="65">
        <v>24156</v>
      </c>
      <c r="M35" s="69" t="s">
        <v>483</v>
      </c>
      <c r="N35" s="49">
        <v>10.53976365</v>
      </c>
      <c r="O35" s="38" t="s">
        <v>485</v>
      </c>
      <c r="P35" s="42"/>
      <c r="Q35" s="73" t="str">
        <f t="shared" si="5"/>
        <v>NO</v>
      </c>
      <c r="R35" s="77" t="s">
        <v>485</v>
      </c>
      <c r="S35" s="45">
        <v>835304</v>
      </c>
      <c r="T35" s="119">
        <v>48768.46173301434</v>
      </c>
      <c r="U35" s="46">
        <v>93746</v>
      </c>
      <c r="V35" s="40">
        <v>59003</v>
      </c>
      <c r="W35" s="50">
        <f t="shared" si="0"/>
        <v>0</v>
      </c>
      <c r="X35" s="34">
        <f t="shared" si="6"/>
        <v>0</v>
      </c>
      <c r="Y35" s="34">
        <f t="shared" si="1"/>
        <v>0</v>
      </c>
      <c r="Z35" s="36">
        <f t="shared" si="2"/>
        <v>0</v>
      </c>
      <c r="AA35" s="86" t="str">
        <f t="shared" si="7"/>
        <v>-</v>
      </c>
      <c r="AB35" s="50">
        <f t="shared" si="8"/>
        <v>0</v>
      </c>
      <c r="AC35" s="34">
        <f t="shared" si="9"/>
        <v>0</v>
      </c>
      <c r="AD35" s="36">
        <f t="shared" si="10"/>
        <v>0</v>
      </c>
      <c r="AE35" s="86" t="str">
        <f t="shared" si="3"/>
        <v>-</v>
      </c>
      <c r="AF35" s="50">
        <f t="shared" si="4"/>
        <v>0</v>
      </c>
    </row>
    <row r="36" spans="1:32" ht="12.75">
      <c r="A36" s="91">
        <v>2801350</v>
      </c>
      <c r="B36" s="91">
        <v>6720</v>
      </c>
      <c r="C36" s="50" t="s">
        <v>17</v>
      </c>
      <c r="D36" s="34" t="s">
        <v>18</v>
      </c>
      <c r="E36" s="34" t="s">
        <v>19</v>
      </c>
      <c r="F36" s="34">
        <v>38737</v>
      </c>
      <c r="G36" s="35">
        <v>3347</v>
      </c>
      <c r="H36" s="36">
        <v>6627456657</v>
      </c>
      <c r="I36" s="37">
        <v>7</v>
      </c>
      <c r="J36" s="38" t="s">
        <v>486</v>
      </c>
      <c r="K36" s="73" t="s">
        <v>482</v>
      </c>
      <c r="L36" s="65">
        <v>666</v>
      </c>
      <c r="M36" s="69" t="s">
        <v>483</v>
      </c>
      <c r="N36" s="49">
        <v>42.56559767</v>
      </c>
      <c r="O36" s="38" t="s">
        <v>486</v>
      </c>
      <c r="P36" s="42"/>
      <c r="Q36" s="73" t="str">
        <f t="shared" si="5"/>
        <v>NO</v>
      </c>
      <c r="R36" s="77" t="s">
        <v>486</v>
      </c>
      <c r="S36" s="45">
        <v>100778</v>
      </c>
      <c r="T36" s="119">
        <v>12753.115835620534</v>
      </c>
      <c r="U36" s="46">
        <v>8809</v>
      </c>
      <c r="V36" s="40">
        <v>4061</v>
      </c>
      <c r="W36" s="50">
        <f t="shared" si="0"/>
        <v>1</v>
      </c>
      <c r="X36" s="34">
        <f t="shared" si="6"/>
        <v>0</v>
      </c>
      <c r="Y36" s="34">
        <f t="shared" si="1"/>
        <v>0</v>
      </c>
      <c r="Z36" s="36">
        <f t="shared" si="2"/>
        <v>0</v>
      </c>
      <c r="AA36" s="86" t="str">
        <f t="shared" si="7"/>
        <v>-</v>
      </c>
      <c r="AB36" s="50">
        <f t="shared" si="8"/>
        <v>1</v>
      </c>
      <c r="AC36" s="34">
        <f t="shared" si="9"/>
        <v>1</v>
      </c>
      <c r="AD36" s="36" t="str">
        <f t="shared" si="10"/>
        <v>Initial</v>
      </c>
      <c r="AE36" s="86" t="str">
        <f t="shared" si="3"/>
        <v>RLIS</v>
      </c>
      <c r="AF36" s="50">
        <f t="shared" si="4"/>
        <v>0</v>
      </c>
    </row>
    <row r="37" spans="1:32" ht="12.75">
      <c r="A37" s="91">
        <v>2801360</v>
      </c>
      <c r="B37" s="91">
        <v>2620</v>
      </c>
      <c r="C37" s="50" t="s">
        <v>20</v>
      </c>
      <c r="D37" s="34" t="s">
        <v>21</v>
      </c>
      <c r="E37" s="34" t="s">
        <v>399</v>
      </c>
      <c r="F37" s="34">
        <v>39063</v>
      </c>
      <c r="G37" s="35">
        <v>669</v>
      </c>
      <c r="H37" s="36">
        <v>6016533175</v>
      </c>
      <c r="I37" s="37">
        <v>6</v>
      </c>
      <c r="J37" s="38" t="s">
        <v>485</v>
      </c>
      <c r="K37" s="73" t="s">
        <v>482</v>
      </c>
      <c r="L37" s="65">
        <v>595</v>
      </c>
      <c r="M37" s="69" t="s">
        <v>482</v>
      </c>
      <c r="N37" s="49">
        <v>39.74562798</v>
      </c>
      <c r="O37" s="38" t="s">
        <v>486</v>
      </c>
      <c r="P37" s="42"/>
      <c r="Q37" s="73" t="str">
        <f t="shared" si="5"/>
        <v>NO</v>
      </c>
      <c r="R37" s="77" t="s">
        <v>486</v>
      </c>
      <c r="S37" s="45">
        <v>70020</v>
      </c>
      <c r="T37" s="119">
        <v>9075.740994671694</v>
      </c>
      <c r="U37" s="46">
        <v>6708</v>
      </c>
      <c r="V37" s="40">
        <v>3930</v>
      </c>
      <c r="W37" s="50">
        <f aca="true" t="shared" si="11" ref="W37:W68">IF(OR(J37="YES",K37="YES"),1,0)</f>
        <v>0</v>
      </c>
      <c r="X37" s="34">
        <f t="shared" si="6"/>
        <v>1</v>
      </c>
      <c r="Y37" s="34">
        <f aca="true" t="shared" si="12" ref="Y37:Y68">IF(AND(OR(J37="YES",K37="YES"),(W37=0)),"Trouble",0)</f>
        <v>0</v>
      </c>
      <c r="Z37" s="36">
        <f aca="true" t="shared" si="13" ref="Z37:Z68">IF(AND(OR(AND(ISNUMBER(L37),AND(L37&gt;0,L37&lt;600)),AND(ISNUMBER(L37),AND(L37&gt;0,M37="YES"))),(X37=0)),"Trouble",0)</f>
        <v>0</v>
      </c>
      <c r="AA37" s="86" t="str">
        <f t="shared" si="7"/>
        <v>-</v>
      </c>
      <c r="AB37" s="50">
        <f t="shared" si="8"/>
        <v>1</v>
      </c>
      <c r="AC37" s="34">
        <f t="shared" si="9"/>
        <v>1</v>
      </c>
      <c r="AD37" s="36" t="str">
        <f t="shared" si="10"/>
        <v>Initial</v>
      </c>
      <c r="AE37" s="86" t="str">
        <f aca="true" t="shared" si="14" ref="AE37:AE68">IF(AND(AND(AD37="Initial",AF37=0),AND(ISNUMBER(L37),L37&gt;0)),"RLIS","-")</f>
        <v>RLIS</v>
      </c>
      <c r="AF37" s="50">
        <f aca="true" t="shared" si="15" ref="AF37:AF68">IF(AND(AA37="SRSA",AD37="Initial"),"SRSA",0)</f>
        <v>0</v>
      </c>
    </row>
    <row r="38" spans="1:32" ht="12.75">
      <c r="A38" s="91">
        <v>2801380</v>
      </c>
      <c r="B38" s="91">
        <v>3111</v>
      </c>
      <c r="C38" s="50" t="s">
        <v>22</v>
      </c>
      <c r="D38" s="34" t="s">
        <v>23</v>
      </c>
      <c r="E38" s="34" t="s">
        <v>24</v>
      </c>
      <c r="F38" s="34">
        <v>39439</v>
      </c>
      <c r="G38" s="35">
        <v>1005</v>
      </c>
      <c r="H38" s="36">
        <v>6017873281</v>
      </c>
      <c r="I38" s="37">
        <v>7</v>
      </c>
      <c r="J38" s="38" t="s">
        <v>486</v>
      </c>
      <c r="K38" s="73" t="s">
        <v>482</v>
      </c>
      <c r="L38" s="65">
        <v>1113</v>
      </c>
      <c r="M38" s="69" t="s">
        <v>483</v>
      </c>
      <c r="N38" s="49">
        <v>27.71952818</v>
      </c>
      <c r="O38" s="38" t="s">
        <v>486</v>
      </c>
      <c r="P38" s="42"/>
      <c r="Q38" s="73" t="str">
        <f t="shared" si="5"/>
        <v>NO</v>
      </c>
      <c r="R38" s="77" t="s">
        <v>486</v>
      </c>
      <c r="S38" s="45">
        <v>129757</v>
      </c>
      <c r="T38" s="119">
        <v>13105.01190570386</v>
      </c>
      <c r="U38" s="46">
        <v>10495</v>
      </c>
      <c r="V38" s="40">
        <v>7383</v>
      </c>
      <c r="W38" s="50">
        <f t="shared" si="11"/>
        <v>1</v>
      </c>
      <c r="X38" s="34">
        <f t="shared" si="6"/>
        <v>0</v>
      </c>
      <c r="Y38" s="34">
        <f t="shared" si="12"/>
        <v>0</v>
      </c>
      <c r="Z38" s="36">
        <f t="shared" si="13"/>
        <v>0</v>
      </c>
      <c r="AA38" s="86" t="str">
        <f t="shared" si="7"/>
        <v>-</v>
      </c>
      <c r="AB38" s="50">
        <f t="shared" si="8"/>
        <v>1</v>
      </c>
      <c r="AC38" s="34">
        <f t="shared" si="9"/>
        <v>1</v>
      </c>
      <c r="AD38" s="36" t="str">
        <f t="shared" si="10"/>
        <v>Initial</v>
      </c>
      <c r="AE38" s="86" t="str">
        <f t="shared" si="14"/>
        <v>RLIS</v>
      </c>
      <c r="AF38" s="50">
        <f t="shared" si="15"/>
        <v>0</v>
      </c>
    </row>
    <row r="39" spans="1:32" ht="12.75">
      <c r="A39" s="91">
        <v>2801410</v>
      </c>
      <c r="B39" s="91">
        <v>6811</v>
      </c>
      <c r="C39" s="50" t="s">
        <v>25</v>
      </c>
      <c r="D39" s="34" t="s">
        <v>26</v>
      </c>
      <c r="E39" s="34" t="s">
        <v>415</v>
      </c>
      <c r="F39" s="34">
        <v>38921</v>
      </c>
      <c r="G39" s="35" t="s">
        <v>463</v>
      </c>
      <c r="H39" s="36">
        <v>6626475524</v>
      </c>
      <c r="I39" s="37">
        <v>7</v>
      </c>
      <c r="J39" s="38" t="s">
        <v>486</v>
      </c>
      <c r="K39" s="73" t="s">
        <v>482</v>
      </c>
      <c r="L39" s="65">
        <v>1605</v>
      </c>
      <c r="M39" s="69" t="s">
        <v>483</v>
      </c>
      <c r="N39" s="49">
        <v>32.46073298</v>
      </c>
      <c r="O39" s="38" t="s">
        <v>486</v>
      </c>
      <c r="P39" s="42"/>
      <c r="Q39" s="73" t="str">
        <f t="shared" si="5"/>
        <v>NO</v>
      </c>
      <c r="R39" s="77" t="s">
        <v>486</v>
      </c>
      <c r="S39" s="45">
        <v>157499</v>
      </c>
      <c r="T39" s="119">
        <v>19210.384099032883</v>
      </c>
      <c r="U39" s="46">
        <v>15052</v>
      </c>
      <c r="V39" s="40">
        <v>10028</v>
      </c>
      <c r="W39" s="50">
        <f t="shared" si="11"/>
        <v>1</v>
      </c>
      <c r="X39" s="34">
        <f t="shared" si="6"/>
        <v>0</v>
      </c>
      <c r="Y39" s="34">
        <f t="shared" si="12"/>
        <v>0</v>
      </c>
      <c r="Z39" s="36">
        <f t="shared" si="13"/>
        <v>0</v>
      </c>
      <c r="AA39" s="86" t="str">
        <f t="shared" si="7"/>
        <v>-</v>
      </c>
      <c r="AB39" s="50">
        <f t="shared" si="8"/>
        <v>1</v>
      </c>
      <c r="AC39" s="34">
        <f t="shared" si="9"/>
        <v>1</v>
      </c>
      <c r="AD39" s="36" t="str">
        <f t="shared" si="10"/>
        <v>Initial</v>
      </c>
      <c r="AE39" s="86" t="str">
        <f t="shared" si="14"/>
        <v>RLIS</v>
      </c>
      <c r="AF39" s="50">
        <f t="shared" si="15"/>
        <v>0</v>
      </c>
    </row>
    <row r="40" spans="1:32" ht="12.75">
      <c r="A40" s="91">
        <v>2801192</v>
      </c>
      <c r="B40" s="91">
        <v>3475</v>
      </c>
      <c r="C40" s="50" t="s">
        <v>381</v>
      </c>
      <c r="D40" s="34" t="s">
        <v>382</v>
      </c>
      <c r="E40" s="34" t="s">
        <v>383</v>
      </c>
      <c r="F40" s="34">
        <v>39437</v>
      </c>
      <c r="G40" s="35">
        <v>4444</v>
      </c>
      <c r="H40" s="36">
        <v>6014775801</v>
      </c>
      <c r="I40" s="37">
        <v>6</v>
      </c>
      <c r="J40" s="38" t="s">
        <v>485</v>
      </c>
      <c r="K40" s="73" t="s">
        <v>482</v>
      </c>
      <c r="L40" s="65"/>
      <c r="M40" s="69"/>
      <c r="N40" s="49" t="s">
        <v>488</v>
      </c>
      <c r="O40" s="38" t="s">
        <v>488</v>
      </c>
      <c r="P40" s="42"/>
      <c r="Q40" s="73" t="str">
        <f t="shared" si="5"/>
        <v>NO</v>
      </c>
      <c r="R40" s="77" t="s">
        <v>486</v>
      </c>
      <c r="S40" s="45"/>
      <c r="T40" s="119"/>
      <c r="U40" s="46"/>
      <c r="V40" s="40"/>
      <c r="W40" s="50">
        <f t="shared" si="11"/>
        <v>0</v>
      </c>
      <c r="X40" s="34">
        <f t="shared" si="6"/>
        <v>0</v>
      </c>
      <c r="Y40" s="34">
        <f t="shared" si="12"/>
        <v>0</v>
      </c>
      <c r="Z40" s="36">
        <f t="shared" si="13"/>
        <v>0</v>
      </c>
      <c r="AA40" s="86" t="str">
        <f t="shared" si="7"/>
        <v>-</v>
      </c>
      <c r="AB40" s="50">
        <f t="shared" si="8"/>
        <v>1</v>
      </c>
      <c r="AC40" s="34">
        <f t="shared" si="9"/>
        <v>0</v>
      </c>
      <c r="AD40" s="36">
        <f t="shared" si="10"/>
        <v>0</v>
      </c>
      <c r="AE40" s="86" t="str">
        <f t="shared" si="14"/>
        <v>-</v>
      </c>
      <c r="AF40" s="50">
        <f t="shared" si="15"/>
        <v>0</v>
      </c>
    </row>
    <row r="41" spans="1:32" ht="12.75">
      <c r="A41" s="91">
        <v>2801440</v>
      </c>
      <c r="B41" s="91">
        <v>1211</v>
      </c>
      <c r="C41" s="50" t="s">
        <v>27</v>
      </c>
      <c r="D41" s="34" t="s">
        <v>28</v>
      </c>
      <c r="E41" s="34" t="s">
        <v>29</v>
      </c>
      <c r="F41" s="34">
        <v>39330</v>
      </c>
      <c r="G41" s="35">
        <v>1001</v>
      </c>
      <c r="H41" s="36">
        <v>6016597965</v>
      </c>
      <c r="I41" s="37">
        <v>7</v>
      </c>
      <c r="J41" s="38" t="s">
        <v>486</v>
      </c>
      <c r="K41" s="73" t="s">
        <v>482</v>
      </c>
      <c r="L41" s="65">
        <v>835</v>
      </c>
      <c r="M41" s="69" t="s">
        <v>483</v>
      </c>
      <c r="N41" s="49">
        <v>15.93984962</v>
      </c>
      <c r="O41" s="38" t="s">
        <v>485</v>
      </c>
      <c r="P41" s="42"/>
      <c r="Q41" s="73" t="str">
        <f t="shared" si="5"/>
        <v>NO</v>
      </c>
      <c r="R41" s="77" t="s">
        <v>486</v>
      </c>
      <c r="S41" s="45">
        <v>32899</v>
      </c>
      <c r="T41" s="119">
        <v>3299.949005156441</v>
      </c>
      <c r="U41" s="46">
        <v>4208</v>
      </c>
      <c r="V41" s="40">
        <v>4034</v>
      </c>
      <c r="W41" s="50">
        <f t="shared" si="11"/>
        <v>1</v>
      </c>
      <c r="X41" s="34">
        <f t="shared" si="6"/>
        <v>0</v>
      </c>
      <c r="Y41" s="34">
        <f t="shared" si="12"/>
        <v>0</v>
      </c>
      <c r="Z41" s="36">
        <f t="shared" si="13"/>
        <v>0</v>
      </c>
      <c r="AA41" s="86" t="str">
        <f t="shared" si="7"/>
        <v>-</v>
      </c>
      <c r="AB41" s="50">
        <f t="shared" si="8"/>
        <v>1</v>
      </c>
      <c r="AC41" s="34">
        <f t="shared" si="9"/>
        <v>0</v>
      </c>
      <c r="AD41" s="36">
        <f t="shared" si="10"/>
        <v>0</v>
      </c>
      <c r="AE41" s="86" t="str">
        <f t="shared" si="14"/>
        <v>-</v>
      </c>
      <c r="AF41" s="50">
        <f t="shared" si="15"/>
        <v>0</v>
      </c>
    </row>
    <row r="42" spans="1:32" ht="12.75">
      <c r="A42" s="91">
        <v>2801470</v>
      </c>
      <c r="B42" s="91">
        <v>6220</v>
      </c>
      <c r="C42" s="50" t="s">
        <v>30</v>
      </c>
      <c r="D42" s="34" t="s">
        <v>31</v>
      </c>
      <c r="E42" s="34" t="s">
        <v>32</v>
      </c>
      <c r="F42" s="34">
        <v>39074</v>
      </c>
      <c r="G42" s="35">
        <v>3215</v>
      </c>
      <c r="H42" s="36">
        <v>6014693250</v>
      </c>
      <c r="I42" s="37">
        <v>6</v>
      </c>
      <c r="J42" s="38" t="s">
        <v>485</v>
      </c>
      <c r="K42" s="73" t="s">
        <v>482</v>
      </c>
      <c r="L42" s="65">
        <v>1529</v>
      </c>
      <c r="M42" s="69" t="s">
        <v>483</v>
      </c>
      <c r="N42" s="49">
        <v>23.79603399</v>
      </c>
      <c r="O42" s="38" t="s">
        <v>486</v>
      </c>
      <c r="P42" s="42"/>
      <c r="Q42" s="73" t="str">
        <f t="shared" si="5"/>
        <v>NO</v>
      </c>
      <c r="R42" s="77" t="s">
        <v>486</v>
      </c>
      <c r="S42" s="45">
        <v>146390</v>
      </c>
      <c r="T42" s="119">
        <v>12770.559015643077</v>
      </c>
      <c r="U42" s="46">
        <v>11443</v>
      </c>
      <c r="V42" s="40">
        <v>9597</v>
      </c>
      <c r="W42" s="50">
        <f t="shared" si="11"/>
        <v>0</v>
      </c>
      <c r="X42" s="34">
        <f t="shared" si="6"/>
        <v>0</v>
      </c>
      <c r="Y42" s="34">
        <f t="shared" si="12"/>
        <v>0</v>
      </c>
      <c r="Z42" s="36">
        <f t="shared" si="13"/>
        <v>0</v>
      </c>
      <c r="AA42" s="86" t="str">
        <f t="shared" si="7"/>
        <v>-</v>
      </c>
      <c r="AB42" s="50">
        <f t="shared" si="8"/>
        <v>1</v>
      </c>
      <c r="AC42" s="34">
        <f t="shared" si="9"/>
        <v>1</v>
      </c>
      <c r="AD42" s="36" t="str">
        <f t="shared" si="10"/>
        <v>Initial</v>
      </c>
      <c r="AE42" s="86" t="str">
        <f t="shared" si="14"/>
        <v>RLIS</v>
      </c>
      <c r="AF42" s="50">
        <f t="shared" si="15"/>
        <v>0</v>
      </c>
    </row>
    <row r="43" spans="1:32" ht="12.75">
      <c r="A43" s="91">
        <v>2801510</v>
      </c>
      <c r="B43" s="91">
        <v>1802</v>
      </c>
      <c r="C43" s="50" t="s">
        <v>36</v>
      </c>
      <c r="D43" s="34" t="s">
        <v>37</v>
      </c>
      <c r="E43" s="34" t="s">
        <v>424</v>
      </c>
      <c r="F43" s="34">
        <v>39425</v>
      </c>
      <c r="G43" s="35">
        <v>399</v>
      </c>
      <c r="H43" s="36">
        <v>6015824102</v>
      </c>
      <c r="I43" s="37">
        <v>8</v>
      </c>
      <c r="J43" s="38" t="s">
        <v>486</v>
      </c>
      <c r="K43" s="73" t="s">
        <v>482</v>
      </c>
      <c r="L43" s="65">
        <v>572</v>
      </c>
      <c r="M43" s="69" t="s">
        <v>482</v>
      </c>
      <c r="N43" s="49" t="s">
        <v>488</v>
      </c>
      <c r="O43" s="38" t="s">
        <v>488</v>
      </c>
      <c r="P43" s="42"/>
      <c r="Q43" s="73" t="str">
        <f t="shared" si="5"/>
        <v>NO</v>
      </c>
      <c r="R43" s="77" t="s">
        <v>486</v>
      </c>
      <c r="S43" s="45">
        <v>29042</v>
      </c>
      <c r="T43" s="119">
        <v>3231.6018049789554</v>
      </c>
      <c r="U43" s="46">
        <v>3278</v>
      </c>
      <c r="V43" s="40">
        <v>2009</v>
      </c>
      <c r="W43" s="50">
        <f t="shared" si="11"/>
        <v>1</v>
      </c>
      <c r="X43" s="34">
        <f t="shared" si="6"/>
        <v>1</v>
      </c>
      <c r="Y43" s="34">
        <f t="shared" si="12"/>
        <v>0</v>
      </c>
      <c r="Z43" s="36">
        <f t="shared" si="13"/>
        <v>0</v>
      </c>
      <c r="AA43" s="86" t="str">
        <f t="shared" si="7"/>
        <v>SRSA</v>
      </c>
      <c r="AB43" s="50">
        <f t="shared" si="8"/>
        <v>1</v>
      </c>
      <c r="AC43" s="34">
        <f t="shared" si="9"/>
        <v>0</v>
      </c>
      <c r="AD43" s="36">
        <f t="shared" si="10"/>
        <v>0</v>
      </c>
      <c r="AE43" s="86" t="str">
        <f t="shared" si="14"/>
        <v>-</v>
      </c>
      <c r="AF43" s="50">
        <f t="shared" si="15"/>
        <v>0</v>
      </c>
    </row>
    <row r="44" spans="1:32" ht="12.75">
      <c r="A44" s="91">
        <v>2801490</v>
      </c>
      <c r="B44" s="91">
        <v>1800</v>
      </c>
      <c r="C44" s="50" t="s">
        <v>33</v>
      </c>
      <c r="D44" s="34" t="s">
        <v>34</v>
      </c>
      <c r="E44" s="34" t="s">
        <v>35</v>
      </c>
      <c r="F44" s="34">
        <v>39403</v>
      </c>
      <c r="G44" s="35">
        <v>1977</v>
      </c>
      <c r="H44" s="36">
        <v>6015456055</v>
      </c>
      <c r="I44" s="37">
        <v>8</v>
      </c>
      <c r="J44" s="38" t="s">
        <v>486</v>
      </c>
      <c r="K44" s="73" t="s">
        <v>482</v>
      </c>
      <c r="L44" s="65">
        <v>2313</v>
      </c>
      <c r="M44" s="69" t="s">
        <v>483</v>
      </c>
      <c r="N44" s="49">
        <v>25.30647986</v>
      </c>
      <c r="O44" s="38" t="s">
        <v>486</v>
      </c>
      <c r="P44" s="42"/>
      <c r="Q44" s="73" t="str">
        <f t="shared" si="5"/>
        <v>NO</v>
      </c>
      <c r="R44" s="77" t="s">
        <v>486</v>
      </c>
      <c r="S44" s="45">
        <v>136053</v>
      </c>
      <c r="T44" s="119">
        <v>19267.508569715923</v>
      </c>
      <c r="U44" s="46">
        <v>17318</v>
      </c>
      <c r="V44" s="40">
        <v>12560</v>
      </c>
      <c r="W44" s="50">
        <f t="shared" si="11"/>
        <v>1</v>
      </c>
      <c r="X44" s="34">
        <f t="shared" si="6"/>
        <v>0</v>
      </c>
      <c r="Y44" s="34">
        <f t="shared" si="12"/>
        <v>0</v>
      </c>
      <c r="Z44" s="36">
        <f t="shared" si="13"/>
        <v>0</v>
      </c>
      <c r="AA44" s="86" t="str">
        <f t="shared" si="7"/>
        <v>-</v>
      </c>
      <c r="AB44" s="50">
        <f t="shared" si="8"/>
        <v>1</v>
      </c>
      <c r="AC44" s="34">
        <f t="shared" si="9"/>
        <v>1</v>
      </c>
      <c r="AD44" s="36" t="str">
        <f t="shared" si="10"/>
        <v>Initial</v>
      </c>
      <c r="AE44" s="86" t="str">
        <f t="shared" si="14"/>
        <v>RLIS</v>
      </c>
      <c r="AF44" s="50">
        <f t="shared" si="15"/>
        <v>0</v>
      </c>
    </row>
    <row r="45" spans="1:32" ht="12.75">
      <c r="A45" s="91">
        <v>2801530</v>
      </c>
      <c r="B45" s="91">
        <v>1900</v>
      </c>
      <c r="C45" s="50" t="s">
        <v>38</v>
      </c>
      <c r="D45" s="34" t="s">
        <v>39</v>
      </c>
      <c r="E45" s="34" t="s">
        <v>40</v>
      </c>
      <c r="F45" s="34">
        <v>39653</v>
      </c>
      <c r="G45" s="35">
        <v>605</v>
      </c>
      <c r="H45" s="36">
        <v>6013842340</v>
      </c>
      <c r="I45" s="37">
        <v>7</v>
      </c>
      <c r="J45" s="38" t="s">
        <v>486</v>
      </c>
      <c r="K45" s="73" t="s">
        <v>482</v>
      </c>
      <c r="L45" s="65">
        <v>1447</v>
      </c>
      <c r="M45" s="69" t="s">
        <v>483</v>
      </c>
      <c r="N45" s="49">
        <v>28.58081472</v>
      </c>
      <c r="O45" s="38" t="s">
        <v>486</v>
      </c>
      <c r="P45" s="42"/>
      <c r="Q45" s="73" t="str">
        <f t="shared" si="5"/>
        <v>NO</v>
      </c>
      <c r="R45" s="77" t="s">
        <v>486</v>
      </c>
      <c r="S45" s="45">
        <v>137410</v>
      </c>
      <c r="T45" s="119">
        <v>13886.093143682137</v>
      </c>
      <c r="U45" s="46">
        <v>11911</v>
      </c>
      <c r="V45" s="40">
        <v>8563</v>
      </c>
      <c r="W45" s="50">
        <f t="shared" si="11"/>
        <v>1</v>
      </c>
      <c r="X45" s="34">
        <f t="shared" si="6"/>
        <v>0</v>
      </c>
      <c r="Y45" s="34">
        <f t="shared" si="12"/>
        <v>0</v>
      </c>
      <c r="Z45" s="36">
        <f t="shared" si="13"/>
        <v>0</v>
      </c>
      <c r="AA45" s="86" t="str">
        <f t="shared" si="7"/>
        <v>-</v>
      </c>
      <c r="AB45" s="50">
        <f t="shared" si="8"/>
        <v>1</v>
      </c>
      <c r="AC45" s="34">
        <f t="shared" si="9"/>
        <v>1</v>
      </c>
      <c r="AD45" s="36" t="str">
        <f t="shared" si="10"/>
        <v>Initial</v>
      </c>
      <c r="AE45" s="86" t="str">
        <f t="shared" si="14"/>
        <v>RLIS</v>
      </c>
      <c r="AF45" s="50">
        <f t="shared" si="15"/>
        <v>0</v>
      </c>
    </row>
    <row r="46" spans="1:32" ht="12.75">
      <c r="A46" s="91">
        <v>2801560</v>
      </c>
      <c r="B46" s="91">
        <v>2000</v>
      </c>
      <c r="C46" s="50" t="s">
        <v>41</v>
      </c>
      <c r="D46" s="34" t="s">
        <v>42</v>
      </c>
      <c r="E46" s="34" t="s">
        <v>43</v>
      </c>
      <c r="F46" s="34">
        <v>39452</v>
      </c>
      <c r="G46" s="35">
        <v>6533</v>
      </c>
      <c r="H46" s="36">
        <v>6019476993</v>
      </c>
      <c r="I46" s="37">
        <v>8</v>
      </c>
      <c r="J46" s="38" t="s">
        <v>486</v>
      </c>
      <c r="K46" s="73" t="s">
        <v>482</v>
      </c>
      <c r="L46" s="65">
        <v>3897</v>
      </c>
      <c r="M46" s="69" t="s">
        <v>483</v>
      </c>
      <c r="N46" s="49">
        <v>21.49939541</v>
      </c>
      <c r="O46" s="38" t="s">
        <v>486</v>
      </c>
      <c r="P46" s="42"/>
      <c r="Q46" s="73" t="str">
        <f t="shared" si="5"/>
        <v>NO</v>
      </c>
      <c r="R46" s="77" t="s">
        <v>486</v>
      </c>
      <c r="S46" s="45">
        <v>270060</v>
      </c>
      <c r="T46" s="119">
        <v>21723.938564718293</v>
      </c>
      <c r="U46" s="46">
        <v>23123</v>
      </c>
      <c r="V46" s="40">
        <v>19038</v>
      </c>
      <c r="W46" s="50">
        <f t="shared" si="11"/>
        <v>1</v>
      </c>
      <c r="X46" s="34">
        <f t="shared" si="6"/>
        <v>0</v>
      </c>
      <c r="Y46" s="34">
        <f t="shared" si="12"/>
        <v>0</v>
      </c>
      <c r="Z46" s="36">
        <f t="shared" si="13"/>
        <v>0</v>
      </c>
      <c r="AA46" s="86" t="str">
        <f t="shared" si="7"/>
        <v>-</v>
      </c>
      <c r="AB46" s="50">
        <f t="shared" si="8"/>
        <v>1</v>
      </c>
      <c r="AC46" s="34">
        <f t="shared" si="9"/>
        <v>1</v>
      </c>
      <c r="AD46" s="36" t="str">
        <f t="shared" si="10"/>
        <v>Initial</v>
      </c>
      <c r="AE46" s="86" t="str">
        <f t="shared" si="14"/>
        <v>RLIS</v>
      </c>
      <c r="AF46" s="50">
        <f t="shared" si="15"/>
        <v>0</v>
      </c>
    </row>
    <row r="47" spans="1:32" ht="12.75">
      <c r="A47" s="91">
        <v>2801590</v>
      </c>
      <c r="B47" s="91">
        <v>2100</v>
      </c>
      <c r="C47" s="50" t="s">
        <v>44</v>
      </c>
      <c r="D47" s="34" t="s">
        <v>45</v>
      </c>
      <c r="E47" s="34" t="s">
        <v>46</v>
      </c>
      <c r="F47" s="34">
        <v>39451</v>
      </c>
      <c r="G47" s="35">
        <v>1329</v>
      </c>
      <c r="H47" s="36">
        <v>6013942364</v>
      </c>
      <c r="I47" s="37">
        <v>7</v>
      </c>
      <c r="J47" s="38" t="s">
        <v>486</v>
      </c>
      <c r="K47" s="73" t="s">
        <v>482</v>
      </c>
      <c r="L47" s="65">
        <v>1905</v>
      </c>
      <c r="M47" s="69" t="s">
        <v>483</v>
      </c>
      <c r="N47" s="49">
        <v>22.57624033</v>
      </c>
      <c r="O47" s="38" t="s">
        <v>486</v>
      </c>
      <c r="P47" s="42"/>
      <c r="Q47" s="73" t="str">
        <f t="shared" si="5"/>
        <v>NO</v>
      </c>
      <c r="R47" s="77" t="s">
        <v>486</v>
      </c>
      <c r="S47" s="45">
        <v>179703</v>
      </c>
      <c r="T47" s="119">
        <v>14305.947635784943</v>
      </c>
      <c r="U47" s="46">
        <v>13219</v>
      </c>
      <c r="V47" s="40">
        <v>11553</v>
      </c>
      <c r="W47" s="50">
        <f t="shared" si="11"/>
        <v>1</v>
      </c>
      <c r="X47" s="34">
        <f t="shared" si="6"/>
        <v>0</v>
      </c>
      <c r="Y47" s="34">
        <f t="shared" si="12"/>
        <v>0</v>
      </c>
      <c r="Z47" s="36">
        <f t="shared" si="13"/>
        <v>0</v>
      </c>
      <c r="AA47" s="86" t="str">
        <f t="shared" si="7"/>
        <v>-</v>
      </c>
      <c r="AB47" s="50">
        <f t="shared" si="8"/>
        <v>1</v>
      </c>
      <c r="AC47" s="34">
        <f t="shared" si="9"/>
        <v>1</v>
      </c>
      <c r="AD47" s="36" t="str">
        <f t="shared" si="10"/>
        <v>Initial</v>
      </c>
      <c r="AE47" s="86" t="str">
        <f t="shared" si="14"/>
        <v>RLIS</v>
      </c>
      <c r="AF47" s="50">
        <f t="shared" si="15"/>
        <v>0</v>
      </c>
    </row>
    <row r="48" spans="1:32" ht="12.75">
      <c r="A48" s="91">
        <v>2801620</v>
      </c>
      <c r="B48" s="91">
        <v>7620</v>
      </c>
      <c r="C48" s="50" t="s">
        <v>386</v>
      </c>
      <c r="D48" s="34" t="s">
        <v>47</v>
      </c>
      <c r="E48" s="34" t="s">
        <v>479</v>
      </c>
      <c r="F48" s="34">
        <v>38702</v>
      </c>
      <c r="G48" s="35">
        <v>1619</v>
      </c>
      <c r="H48" s="36">
        <v>6623347000</v>
      </c>
      <c r="I48" s="37">
        <v>5</v>
      </c>
      <c r="J48" s="38" t="s">
        <v>485</v>
      </c>
      <c r="K48" s="73" t="s">
        <v>482</v>
      </c>
      <c r="L48" s="65">
        <v>6834</v>
      </c>
      <c r="M48" s="69" t="s">
        <v>483</v>
      </c>
      <c r="N48" s="49">
        <v>42.06057534</v>
      </c>
      <c r="O48" s="38" t="s">
        <v>486</v>
      </c>
      <c r="P48" s="42"/>
      <c r="Q48" s="73" t="str">
        <f t="shared" si="5"/>
        <v>NO</v>
      </c>
      <c r="R48" s="77" t="s">
        <v>485</v>
      </c>
      <c r="S48" s="45">
        <v>854403</v>
      </c>
      <c r="T48" s="119">
        <v>102659.25712756715</v>
      </c>
      <c r="U48" s="46">
        <v>77916</v>
      </c>
      <c r="V48" s="40">
        <v>48604</v>
      </c>
      <c r="W48" s="50">
        <f t="shared" si="11"/>
        <v>0</v>
      </c>
      <c r="X48" s="34">
        <f t="shared" si="6"/>
        <v>0</v>
      </c>
      <c r="Y48" s="34">
        <f t="shared" si="12"/>
        <v>0</v>
      </c>
      <c r="Z48" s="36">
        <f t="shared" si="13"/>
        <v>0</v>
      </c>
      <c r="AA48" s="86" t="str">
        <f t="shared" si="7"/>
        <v>-</v>
      </c>
      <c r="AB48" s="50">
        <f t="shared" si="8"/>
        <v>0</v>
      </c>
      <c r="AC48" s="34">
        <f t="shared" si="9"/>
        <v>1</v>
      </c>
      <c r="AD48" s="36">
        <f t="shared" si="10"/>
        <v>0</v>
      </c>
      <c r="AE48" s="86" t="str">
        <f t="shared" si="14"/>
        <v>-</v>
      </c>
      <c r="AF48" s="50">
        <f t="shared" si="15"/>
        <v>0</v>
      </c>
    </row>
    <row r="49" spans="1:32" ht="12.75">
      <c r="A49" s="91">
        <v>2801650</v>
      </c>
      <c r="B49" s="91">
        <v>4220</v>
      </c>
      <c r="C49" s="50" t="s">
        <v>48</v>
      </c>
      <c r="D49" s="34" t="s">
        <v>49</v>
      </c>
      <c r="E49" s="34" t="s">
        <v>466</v>
      </c>
      <c r="F49" s="34">
        <v>38935</v>
      </c>
      <c r="G49" s="35">
        <v>1497</v>
      </c>
      <c r="H49" s="36">
        <v>6624534231</v>
      </c>
      <c r="I49" s="37">
        <v>6</v>
      </c>
      <c r="J49" s="38" t="s">
        <v>485</v>
      </c>
      <c r="K49" s="73" t="s">
        <v>482</v>
      </c>
      <c r="L49" s="65">
        <v>2981</v>
      </c>
      <c r="M49" s="69" t="s">
        <v>483</v>
      </c>
      <c r="N49" s="49">
        <v>37.34560426</v>
      </c>
      <c r="O49" s="38" t="s">
        <v>486</v>
      </c>
      <c r="P49" s="42"/>
      <c r="Q49" s="73" t="str">
        <f t="shared" si="5"/>
        <v>NO</v>
      </c>
      <c r="R49" s="77" t="s">
        <v>486</v>
      </c>
      <c r="S49" s="45">
        <v>412140</v>
      </c>
      <c r="T49" s="119">
        <v>51682.01708620037</v>
      </c>
      <c r="U49" s="46">
        <v>37520</v>
      </c>
      <c r="V49" s="40">
        <v>20177</v>
      </c>
      <c r="W49" s="50">
        <f t="shared" si="11"/>
        <v>0</v>
      </c>
      <c r="X49" s="34">
        <f t="shared" si="6"/>
        <v>0</v>
      </c>
      <c r="Y49" s="34">
        <f t="shared" si="12"/>
        <v>0</v>
      </c>
      <c r="Z49" s="36">
        <f t="shared" si="13"/>
        <v>0</v>
      </c>
      <c r="AA49" s="86" t="str">
        <f t="shared" si="7"/>
        <v>-</v>
      </c>
      <c r="AB49" s="50">
        <f t="shared" si="8"/>
        <v>1</v>
      </c>
      <c r="AC49" s="34">
        <f t="shared" si="9"/>
        <v>1</v>
      </c>
      <c r="AD49" s="36" t="str">
        <f t="shared" si="10"/>
        <v>Initial</v>
      </c>
      <c r="AE49" s="86" t="str">
        <f t="shared" si="14"/>
        <v>RLIS</v>
      </c>
      <c r="AF49" s="50">
        <f t="shared" si="15"/>
        <v>0</v>
      </c>
    </row>
    <row r="50" spans="1:32" ht="12.75">
      <c r="A50" s="91">
        <v>2801680</v>
      </c>
      <c r="B50" s="91">
        <v>2220</v>
      </c>
      <c r="C50" s="50" t="s">
        <v>50</v>
      </c>
      <c r="D50" s="34" t="s">
        <v>51</v>
      </c>
      <c r="E50" s="34" t="s">
        <v>52</v>
      </c>
      <c r="F50" s="34">
        <v>38902</v>
      </c>
      <c r="G50" s="35">
        <v>1940</v>
      </c>
      <c r="H50" s="36">
        <v>6622261606</v>
      </c>
      <c r="I50" s="37">
        <v>6</v>
      </c>
      <c r="J50" s="38" t="s">
        <v>485</v>
      </c>
      <c r="K50" s="73" t="s">
        <v>482</v>
      </c>
      <c r="L50" s="65">
        <v>4423</v>
      </c>
      <c r="M50" s="69" t="s">
        <v>483</v>
      </c>
      <c r="N50" s="49">
        <v>23.99202481</v>
      </c>
      <c r="O50" s="38" t="s">
        <v>486</v>
      </c>
      <c r="P50" s="42"/>
      <c r="Q50" s="73" t="str">
        <f t="shared" si="5"/>
        <v>NO</v>
      </c>
      <c r="R50" s="77" t="s">
        <v>486</v>
      </c>
      <c r="S50" s="45">
        <v>328814</v>
      </c>
      <c r="T50" s="119">
        <v>30415.903680350155</v>
      </c>
      <c r="U50" s="46">
        <v>29649</v>
      </c>
      <c r="V50" s="40">
        <v>22035</v>
      </c>
      <c r="W50" s="50">
        <f t="shared" si="11"/>
        <v>0</v>
      </c>
      <c r="X50" s="34">
        <f t="shared" si="6"/>
        <v>0</v>
      </c>
      <c r="Y50" s="34">
        <f t="shared" si="12"/>
        <v>0</v>
      </c>
      <c r="Z50" s="36">
        <f t="shared" si="13"/>
        <v>0</v>
      </c>
      <c r="AA50" s="86" t="str">
        <f t="shared" si="7"/>
        <v>-</v>
      </c>
      <c r="AB50" s="50">
        <f t="shared" si="8"/>
        <v>1</v>
      </c>
      <c r="AC50" s="34">
        <f t="shared" si="9"/>
        <v>1</v>
      </c>
      <c r="AD50" s="36" t="str">
        <f t="shared" si="10"/>
        <v>Initial</v>
      </c>
      <c r="AE50" s="86" t="str">
        <f t="shared" si="14"/>
        <v>RLIS</v>
      </c>
      <c r="AF50" s="50">
        <f t="shared" si="15"/>
        <v>0</v>
      </c>
    </row>
    <row r="51" spans="1:32" ht="12.75">
      <c r="A51" s="91">
        <v>2801710</v>
      </c>
      <c r="B51" s="91">
        <v>2421</v>
      </c>
      <c r="C51" s="50" t="s">
        <v>53</v>
      </c>
      <c r="D51" s="34" t="s">
        <v>385</v>
      </c>
      <c r="E51" s="34" t="s">
        <v>54</v>
      </c>
      <c r="F51" s="34">
        <v>39502</v>
      </c>
      <c r="G51" s="35">
        <v>220</v>
      </c>
      <c r="H51" s="36">
        <v>2288654600</v>
      </c>
      <c r="I51" s="37">
        <v>2</v>
      </c>
      <c r="J51" s="38" t="s">
        <v>485</v>
      </c>
      <c r="K51" s="73" t="s">
        <v>482</v>
      </c>
      <c r="L51" s="65">
        <v>5964</v>
      </c>
      <c r="M51" s="69" t="s">
        <v>483</v>
      </c>
      <c r="N51" s="49">
        <v>26.96488294</v>
      </c>
      <c r="O51" s="38" t="s">
        <v>486</v>
      </c>
      <c r="P51" s="42"/>
      <c r="Q51" s="73" t="str">
        <f t="shared" si="5"/>
        <v>NO</v>
      </c>
      <c r="R51" s="77" t="s">
        <v>485</v>
      </c>
      <c r="S51" s="45">
        <v>521788</v>
      </c>
      <c r="T51" s="119">
        <v>50501.09047198467</v>
      </c>
      <c r="U51" s="46">
        <v>47198</v>
      </c>
      <c r="V51" s="40">
        <v>31900</v>
      </c>
      <c r="W51" s="50">
        <f t="shared" si="11"/>
        <v>0</v>
      </c>
      <c r="X51" s="34">
        <f t="shared" si="6"/>
        <v>0</v>
      </c>
      <c r="Y51" s="34">
        <f t="shared" si="12"/>
        <v>0</v>
      </c>
      <c r="Z51" s="36">
        <f t="shared" si="13"/>
        <v>0</v>
      </c>
      <c r="AA51" s="86" t="str">
        <f t="shared" si="7"/>
        <v>-</v>
      </c>
      <c r="AB51" s="50">
        <f t="shared" si="8"/>
        <v>0</v>
      </c>
      <c r="AC51" s="34">
        <f t="shared" si="9"/>
        <v>1</v>
      </c>
      <c r="AD51" s="36">
        <f t="shared" si="10"/>
        <v>0</v>
      </c>
      <c r="AE51" s="86" t="str">
        <f t="shared" si="14"/>
        <v>-</v>
      </c>
      <c r="AF51" s="50">
        <f t="shared" si="15"/>
        <v>0</v>
      </c>
    </row>
    <row r="52" spans="1:32" ht="12.75">
      <c r="A52" s="91">
        <v>2801740</v>
      </c>
      <c r="B52" s="91">
        <v>2300</v>
      </c>
      <c r="C52" s="50" t="s">
        <v>55</v>
      </c>
      <c r="D52" s="34" t="s">
        <v>56</v>
      </c>
      <c r="E52" s="34" t="s">
        <v>57</v>
      </c>
      <c r="F52" s="34">
        <v>39556</v>
      </c>
      <c r="G52" s="35">
        <v>8210</v>
      </c>
      <c r="H52" s="36">
        <v>2282550376</v>
      </c>
      <c r="I52" s="37" t="s">
        <v>487</v>
      </c>
      <c r="J52" s="38" t="s">
        <v>485</v>
      </c>
      <c r="K52" s="73" t="s">
        <v>482</v>
      </c>
      <c r="L52" s="65">
        <v>4041</v>
      </c>
      <c r="M52" s="69" t="s">
        <v>483</v>
      </c>
      <c r="N52" s="49">
        <v>20.99412752</v>
      </c>
      <c r="O52" s="38" t="s">
        <v>486</v>
      </c>
      <c r="P52" s="42"/>
      <c r="Q52" s="73" t="str">
        <f t="shared" si="5"/>
        <v>NO</v>
      </c>
      <c r="R52" s="77" t="s">
        <v>485</v>
      </c>
      <c r="S52" s="45">
        <v>262617</v>
      </c>
      <c r="T52" s="119">
        <v>22627.89961917039</v>
      </c>
      <c r="U52" s="46">
        <v>24565</v>
      </c>
      <c r="V52" s="40">
        <v>20389</v>
      </c>
      <c r="W52" s="50">
        <f t="shared" si="11"/>
        <v>0</v>
      </c>
      <c r="X52" s="34">
        <f t="shared" si="6"/>
        <v>0</v>
      </c>
      <c r="Y52" s="34">
        <f t="shared" si="12"/>
        <v>0</v>
      </c>
      <c r="Z52" s="36">
        <f t="shared" si="13"/>
        <v>0</v>
      </c>
      <c r="AA52" s="86" t="str">
        <f t="shared" si="7"/>
        <v>-</v>
      </c>
      <c r="AB52" s="50">
        <f t="shared" si="8"/>
        <v>0</v>
      </c>
      <c r="AC52" s="34">
        <f t="shared" si="9"/>
        <v>1</v>
      </c>
      <c r="AD52" s="36">
        <f t="shared" si="10"/>
        <v>0</v>
      </c>
      <c r="AE52" s="86" t="str">
        <f t="shared" si="14"/>
        <v>-</v>
      </c>
      <c r="AF52" s="50">
        <f t="shared" si="15"/>
        <v>0</v>
      </c>
    </row>
    <row r="53" spans="1:32" ht="12.75">
      <c r="A53" s="91">
        <v>2801770</v>
      </c>
      <c r="B53" s="91">
        <v>2400</v>
      </c>
      <c r="C53" s="50" t="s">
        <v>58</v>
      </c>
      <c r="D53" s="34" t="s">
        <v>59</v>
      </c>
      <c r="E53" s="34" t="s">
        <v>54</v>
      </c>
      <c r="F53" s="34">
        <v>39503</v>
      </c>
      <c r="G53" s="35">
        <v>2983</v>
      </c>
      <c r="H53" s="36">
        <v>2285396500</v>
      </c>
      <c r="I53" s="37" t="s">
        <v>490</v>
      </c>
      <c r="J53" s="38" t="s">
        <v>485</v>
      </c>
      <c r="K53" s="73" t="s">
        <v>482</v>
      </c>
      <c r="L53" s="65">
        <v>12468</v>
      </c>
      <c r="M53" s="69" t="s">
        <v>483</v>
      </c>
      <c r="N53" s="49">
        <v>20.62317562</v>
      </c>
      <c r="O53" s="38" t="s">
        <v>486</v>
      </c>
      <c r="P53" s="42"/>
      <c r="Q53" s="73" t="str">
        <f t="shared" si="5"/>
        <v>NO</v>
      </c>
      <c r="R53" s="77" t="s">
        <v>485</v>
      </c>
      <c r="S53" s="45">
        <v>780395</v>
      </c>
      <c r="T53" s="119">
        <v>70750.86001717515</v>
      </c>
      <c r="U53" s="46">
        <v>76212</v>
      </c>
      <c r="V53" s="40">
        <v>32536</v>
      </c>
      <c r="W53" s="50">
        <f t="shared" si="11"/>
        <v>0</v>
      </c>
      <c r="X53" s="34">
        <f t="shared" si="6"/>
        <v>0</v>
      </c>
      <c r="Y53" s="34">
        <f t="shared" si="12"/>
        <v>0</v>
      </c>
      <c r="Z53" s="36">
        <f t="shared" si="13"/>
        <v>0</v>
      </c>
      <c r="AA53" s="86" t="str">
        <f t="shared" si="7"/>
        <v>-</v>
      </c>
      <c r="AB53" s="50">
        <f t="shared" si="8"/>
        <v>0</v>
      </c>
      <c r="AC53" s="34">
        <f t="shared" si="9"/>
        <v>1</v>
      </c>
      <c r="AD53" s="36">
        <f t="shared" si="10"/>
        <v>0</v>
      </c>
      <c r="AE53" s="86" t="str">
        <f t="shared" si="14"/>
        <v>-</v>
      </c>
      <c r="AF53" s="50">
        <f t="shared" si="15"/>
        <v>0</v>
      </c>
    </row>
    <row r="54" spans="1:32" ht="12.75">
      <c r="A54" s="91">
        <v>2801800</v>
      </c>
      <c r="B54" s="91">
        <v>1820</v>
      </c>
      <c r="C54" s="50" t="s">
        <v>60</v>
      </c>
      <c r="D54" s="34" t="s">
        <v>61</v>
      </c>
      <c r="E54" s="34" t="s">
        <v>35</v>
      </c>
      <c r="F54" s="34">
        <v>39403</v>
      </c>
      <c r="G54" s="35">
        <v>1569</v>
      </c>
      <c r="H54" s="36">
        <v>6015825078</v>
      </c>
      <c r="I54" s="37" t="s">
        <v>491</v>
      </c>
      <c r="J54" s="38" t="s">
        <v>485</v>
      </c>
      <c r="K54" s="73" t="s">
        <v>482</v>
      </c>
      <c r="L54" s="65">
        <v>4431</v>
      </c>
      <c r="M54" s="69" t="s">
        <v>483</v>
      </c>
      <c r="N54" s="49">
        <v>33.85719166</v>
      </c>
      <c r="O54" s="38" t="s">
        <v>486</v>
      </c>
      <c r="P54" s="42"/>
      <c r="Q54" s="73" t="str">
        <f t="shared" si="5"/>
        <v>NO</v>
      </c>
      <c r="R54" s="77" t="s">
        <v>485</v>
      </c>
      <c r="S54" s="45">
        <v>657269</v>
      </c>
      <c r="T54" s="119">
        <v>53957.84666753694</v>
      </c>
      <c r="U54" s="46">
        <v>43437</v>
      </c>
      <c r="V54" s="40">
        <v>30229</v>
      </c>
      <c r="W54" s="50">
        <f t="shared" si="11"/>
        <v>0</v>
      </c>
      <c r="X54" s="34">
        <f t="shared" si="6"/>
        <v>0</v>
      </c>
      <c r="Y54" s="34">
        <f t="shared" si="12"/>
        <v>0</v>
      </c>
      <c r="Z54" s="36">
        <f t="shared" si="13"/>
        <v>0</v>
      </c>
      <c r="AA54" s="86" t="str">
        <f t="shared" si="7"/>
        <v>-</v>
      </c>
      <c r="AB54" s="50">
        <f t="shared" si="8"/>
        <v>0</v>
      </c>
      <c r="AC54" s="34">
        <f t="shared" si="9"/>
        <v>1</v>
      </c>
      <c r="AD54" s="36">
        <f t="shared" si="10"/>
        <v>0</v>
      </c>
      <c r="AE54" s="86" t="str">
        <f t="shared" si="14"/>
        <v>-</v>
      </c>
      <c r="AF54" s="50">
        <f t="shared" si="15"/>
        <v>0</v>
      </c>
    </row>
    <row r="55" spans="1:32" ht="12.75">
      <c r="A55" s="91">
        <v>2801830</v>
      </c>
      <c r="B55" s="91">
        <v>1520</v>
      </c>
      <c r="C55" s="50" t="s">
        <v>62</v>
      </c>
      <c r="D55" s="34" t="s">
        <v>63</v>
      </c>
      <c r="E55" s="34" t="s">
        <v>477</v>
      </c>
      <c r="F55" s="34">
        <v>39083</v>
      </c>
      <c r="G55" s="35">
        <v>3407</v>
      </c>
      <c r="H55" s="36">
        <v>6018941152</v>
      </c>
      <c r="I55" s="37">
        <v>4</v>
      </c>
      <c r="J55" s="38" t="s">
        <v>485</v>
      </c>
      <c r="K55" s="73" t="s">
        <v>482</v>
      </c>
      <c r="L55" s="65">
        <v>1609</v>
      </c>
      <c r="M55" s="69" t="s">
        <v>483</v>
      </c>
      <c r="N55" s="49">
        <v>27.29528536</v>
      </c>
      <c r="O55" s="38" t="s">
        <v>486</v>
      </c>
      <c r="P55" s="42"/>
      <c r="Q55" s="73" t="str">
        <f t="shared" si="5"/>
        <v>NO</v>
      </c>
      <c r="R55" s="77" t="s">
        <v>485</v>
      </c>
      <c r="S55" s="45">
        <v>179927</v>
      </c>
      <c r="T55" s="119">
        <v>18905.815290050843</v>
      </c>
      <c r="U55" s="46">
        <v>15037</v>
      </c>
      <c r="V55" s="40">
        <v>10451</v>
      </c>
      <c r="W55" s="50">
        <f t="shared" si="11"/>
        <v>0</v>
      </c>
      <c r="X55" s="34">
        <f t="shared" si="6"/>
        <v>0</v>
      </c>
      <c r="Y55" s="34">
        <f t="shared" si="12"/>
        <v>0</v>
      </c>
      <c r="Z55" s="36">
        <f t="shared" si="13"/>
        <v>0</v>
      </c>
      <c r="AA55" s="86" t="str">
        <f t="shared" si="7"/>
        <v>-</v>
      </c>
      <c r="AB55" s="50">
        <f t="shared" si="8"/>
        <v>0</v>
      </c>
      <c r="AC55" s="34">
        <f t="shared" si="9"/>
        <v>1</v>
      </c>
      <c r="AD55" s="36">
        <f t="shared" si="10"/>
        <v>0</v>
      </c>
      <c r="AE55" s="86" t="str">
        <f t="shared" si="14"/>
        <v>-</v>
      </c>
      <c r="AF55" s="50">
        <f t="shared" si="15"/>
        <v>0</v>
      </c>
    </row>
    <row r="56" spans="1:32" ht="12.75">
      <c r="A56" s="91">
        <v>2801840</v>
      </c>
      <c r="B56" s="91">
        <v>2502</v>
      </c>
      <c r="C56" s="50" t="s">
        <v>64</v>
      </c>
      <c r="D56" s="34" t="s">
        <v>65</v>
      </c>
      <c r="E56" s="34" t="s">
        <v>404</v>
      </c>
      <c r="F56" s="34">
        <v>39175</v>
      </c>
      <c r="G56" s="35" t="s">
        <v>463</v>
      </c>
      <c r="H56" s="36">
        <v>6018857047</v>
      </c>
      <c r="I56" s="37">
        <v>8</v>
      </c>
      <c r="J56" s="38" t="s">
        <v>486</v>
      </c>
      <c r="K56" s="73" t="s">
        <v>482</v>
      </c>
      <c r="L56" s="65">
        <v>267</v>
      </c>
      <c r="M56" s="69" t="s">
        <v>482</v>
      </c>
      <c r="N56" s="49" t="s">
        <v>488</v>
      </c>
      <c r="O56" s="38" t="s">
        <v>488</v>
      </c>
      <c r="P56" s="42"/>
      <c r="Q56" s="73" t="str">
        <f t="shared" si="5"/>
        <v>NO</v>
      </c>
      <c r="R56" s="77" t="s">
        <v>486</v>
      </c>
      <c r="S56" s="45">
        <v>28622</v>
      </c>
      <c r="T56" s="119">
        <v>3328.277973603158</v>
      </c>
      <c r="U56" s="46">
        <v>2656</v>
      </c>
      <c r="V56" s="40">
        <v>1626</v>
      </c>
      <c r="W56" s="50">
        <f t="shared" si="11"/>
        <v>1</v>
      </c>
      <c r="X56" s="34">
        <f t="shared" si="6"/>
        <v>1</v>
      </c>
      <c r="Y56" s="34">
        <f t="shared" si="12"/>
        <v>0</v>
      </c>
      <c r="Z56" s="36">
        <f t="shared" si="13"/>
        <v>0</v>
      </c>
      <c r="AA56" s="86" t="str">
        <f t="shared" si="7"/>
        <v>SRSA</v>
      </c>
      <c r="AB56" s="50">
        <f t="shared" si="8"/>
        <v>1</v>
      </c>
      <c r="AC56" s="34">
        <f t="shared" si="9"/>
        <v>0</v>
      </c>
      <c r="AD56" s="36">
        <f t="shared" si="10"/>
        <v>0</v>
      </c>
      <c r="AE56" s="86" t="str">
        <f t="shared" si="14"/>
        <v>-</v>
      </c>
      <c r="AF56" s="50">
        <f t="shared" si="15"/>
        <v>0</v>
      </c>
    </row>
    <row r="57" spans="1:32" ht="12.75">
      <c r="A57" s="91">
        <v>2801860</v>
      </c>
      <c r="B57" s="91">
        <v>2500</v>
      </c>
      <c r="C57" s="50" t="s">
        <v>66</v>
      </c>
      <c r="D57" s="34" t="s">
        <v>67</v>
      </c>
      <c r="E57" s="34" t="s">
        <v>402</v>
      </c>
      <c r="F57" s="34">
        <v>39154</v>
      </c>
      <c r="G57" s="35">
        <v>100</v>
      </c>
      <c r="H57" s="36">
        <v>6018575222</v>
      </c>
      <c r="I57" s="37" t="s">
        <v>487</v>
      </c>
      <c r="J57" s="38" t="s">
        <v>485</v>
      </c>
      <c r="K57" s="73" t="s">
        <v>482</v>
      </c>
      <c r="L57" s="65">
        <v>5811</v>
      </c>
      <c r="M57" s="69" t="s">
        <v>483</v>
      </c>
      <c r="N57" s="49">
        <v>14.3465129</v>
      </c>
      <c r="O57" s="38" t="s">
        <v>485</v>
      </c>
      <c r="P57" s="42"/>
      <c r="Q57" s="73" t="str">
        <f t="shared" si="5"/>
        <v>NO</v>
      </c>
      <c r="R57" s="77" t="s">
        <v>485</v>
      </c>
      <c r="S57" s="45">
        <v>354238</v>
      </c>
      <c r="T57" s="119">
        <v>26260.202112334384</v>
      </c>
      <c r="U57" s="46">
        <v>30637</v>
      </c>
      <c r="V57" s="40">
        <v>27457</v>
      </c>
      <c r="W57" s="50">
        <f t="shared" si="11"/>
        <v>0</v>
      </c>
      <c r="X57" s="34">
        <f t="shared" si="6"/>
        <v>0</v>
      </c>
      <c r="Y57" s="34">
        <f t="shared" si="12"/>
        <v>0</v>
      </c>
      <c r="Z57" s="36">
        <f t="shared" si="13"/>
        <v>0</v>
      </c>
      <c r="AA57" s="86" t="str">
        <f t="shared" si="7"/>
        <v>-</v>
      </c>
      <c r="AB57" s="50">
        <f t="shared" si="8"/>
        <v>0</v>
      </c>
      <c r="AC57" s="34">
        <f t="shared" si="9"/>
        <v>0</v>
      </c>
      <c r="AD57" s="36">
        <f t="shared" si="10"/>
        <v>0</v>
      </c>
      <c r="AE57" s="86" t="str">
        <f t="shared" si="14"/>
        <v>-</v>
      </c>
      <c r="AF57" s="50">
        <f t="shared" si="15"/>
        <v>0</v>
      </c>
    </row>
    <row r="58" spans="1:32" ht="12.75">
      <c r="A58" s="91">
        <v>2801890</v>
      </c>
      <c r="B58" s="91">
        <v>7611</v>
      </c>
      <c r="C58" s="50" t="s">
        <v>68</v>
      </c>
      <c r="D58" s="34" t="s">
        <v>69</v>
      </c>
      <c r="E58" s="34" t="s">
        <v>70</v>
      </c>
      <c r="F58" s="34">
        <v>38748</v>
      </c>
      <c r="G58" s="35">
        <v>128</v>
      </c>
      <c r="H58" s="36">
        <v>6628272276</v>
      </c>
      <c r="I58" s="37" t="s">
        <v>484</v>
      </c>
      <c r="J58" s="38" t="s">
        <v>485</v>
      </c>
      <c r="K58" s="73" t="s">
        <v>482</v>
      </c>
      <c r="L58" s="65">
        <v>919</v>
      </c>
      <c r="M58" s="69" t="s">
        <v>483</v>
      </c>
      <c r="N58" s="49">
        <v>49.49832776</v>
      </c>
      <c r="O58" s="38" t="s">
        <v>486</v>
      </c>
      <c r="P58" s="42"/>
      <c r="Q58" s="73" t="str">
        <f t="shared" si="5"/>
        <v>NO</v>
      </c>
      <c r="R58" s="77" t="s">
        <v>486</v>
      </c>
      <c r="S58" s="45">
        <v>141566</v>
      </c>
      <c r="T58" s="119">
        <v>18833.63214538103</v>
      </c>
      <c r="U58" s="46">
        <v>12968</v>
      </c>
      <c r="V58" s="40">
        <v>5014</v>
      </c>
      <c r="W58" s="50">
        <f t="shared" si="11"/>
        <v>0</v>
      </c>
      <c r="X58" s="34">
        <f t="shared" si="6"/>
        <v>0</v>
      </c>
      <c r="Y58" s="34">
        <f t="shared" si="12"/>
        <v>0</v>
      </c>
      <c r="Z58" s="36">
        <f t="shared" si="13"/>
        <v>0</v>
      </c>
      <c r="AA58" s="86" t="str">
        <f t="shared" si="7"/>
        <v>-</v>
      </c>
      <c r="AB58" s="50">
        <f t="shared" si="8"/>
        <v>1</v>
      </c>
      <c r="AC58" s="34">
        <f t="shared" si="9"/>
        <v>1</v>
      </c>
      <c r="AD58" s="36" t="str">
        <f t="shared" si="10"/>
        <v>Initial</v>
      </c>
      <c r="AE58" s="86" t="str">
        <f t="shared" si="14"/>
        <v>RLIS</v>
      </c>
      <c r="AF58" s="50">
        <f t="shared" si="15"/>
        <v>0</v>
      </c>
    </row>
    <row r="59" spans="1:32" ht="12.75">
      <c r="A59" s="91">
        <v>2801950</v>
      </c>
      <c r="B59" s="91">
        <v>4720</v>
      </c>
      <c r="C59" s="50" t="s">
        <v>71</v>
      </c>
      <c r="D59" s="34" t="s">
        <v>72</v>
      </c>
      <c r="E59" s="34" t="s">
        <v>73</v>
      </c>
      <c r="F59" s="34">
        <v>38635</v>
      </c>
      <c r="G59" s="35">
        <v>2633</v>
      </c>
      <c r="H59" s="36">
        <v>6622522183</v>
      </c>
      <c r="I59" s="37">
        <v>3</v>
      </c>
      <c r="J59" s="38" t="s">
        <v>485</v>
      </c>
      <c r="K59" s="73" t="s">
        <v>482</v>
      </c>
      <c r="L59" s="65">
        <v>1688</v>
      </c>
      <c r="M59" s="69" t="s">
        <v>483</v>
      </c>
      <c r="N59" s="49">
        <v>29.54442941</v>
      </c>
      <c r="O59" s="38" t="s">
        <v>486</v>
      </c>
      <c r="P59" s="42"/>
      <c r="Q59" s="73" t="str">
        <f t="shared" si="5"/>
        <v>NO</v>
      </c>
      <c r="R59" s="77" t="s">
        <v>485</v>
      </c>
      <c r="S59" s="45">
        <v>183983</v>
      </c>
      <c r="T59" s="119">
        <v>18626.698491146275</v>
      </c>
      <c r="U59" s="46">
        <v>15782</v>
      </c>
      <c r="V59" s="40">
        <v>12336</v>
      </c>
      <c r="W59" s="50">
        <f t="shared" si="11"/>
        <v>0</v>
      </c>
      <c r="X59" s="34">
        <f t="shared" si="6"/>
        <v>0</v>
      </c>
      <c r="Y59" s="34">
        <f t="shared" si="12"/>
        <v>0</v>
      </c>
      <c r="Z59" s="36">
        <f t="shared" si="13"/>
        <v>0</v>
      </c>
      <c r="AA59" s="86" t="str">
        <f t="shared" si="7"/>
        <v>-</v>
      </c>
      <c r="AB59" s="50">
        <f t="shared" si="8"/>
        <v>0</v>
      </c>
      <c r="AC59" s="34">
        <f t="shared" si="9"/>
        <v>1</v>
      </c>
      <c r="AD59" s="36">
        <f t="shared" si="10"/>
        <v>0</v>
      </c>
      <c r="AE59" s="86" t="str">
        <f t="shared" si="14"/>
        <v>-</v>
      </c>
      <c r="AF59" s="50">
        <f t="shared" si="15"/>
        <v>0</v>
      </c>
    </row>
    <row r="60" spans="1:32" ht="12.75">
      <c r="A60" s="91">
        <v>2801980</v>
      </c>
      <c r="B60" s="91">
        <v>2600</v>
      </c>
      <c r="C60" s="50" t="s">
        <v>74</v>
      </c>
      <c r="D60" s="34" t="s">
        <v>75</v>
      </c>
      <c r="E60" s="34" t="s">
        <v>481</v>
      </c>
      <c r="F60" s="34">
        <v>39095</v>
      </c>
      <c r="G60" s="35">
        <v>630</v>
      </c>
      <c r="H60" s="36">
        <v>6628342175</v>
      </c>
      <c r="I60" s="37" t="s">
        <v>484</v>
      </c>
      <c r="J60" s="38" t="s">
        <v>485</v>
      </c>
      <c r="K60" s="73" t="s">
        <v>482</v>
      </c>
      <c r="L60" s="65">
        <v>3373</v>
      </c>
      <c r="M60" s="69" t="s">
        <v>483</v>
      </c>
      <c r="N60" s="49">
        <v>43.37144247</v>
      </c>
      <c r="O60" s="38" t="s">
        <v>486</v>
      </c>
      <c r="P60" s="42"/>
      <c r="Q60" s="73" t="str">
        <f t="shared" si="5"/>
        <v>NO</v>
      </c>
      <c r="R60" s="77" t="s">
        <v>486</v>
      </c>
      <c r="S60" s="45">
        <v>518160</v>
      </c>
      <c r="T60" s="119">
        <v>71650.72594169623</v>
      </c>
      <c r="U60" s="46">
        <v>48742</v>
      </c>
      <c r="V60" s="40">
        <v>13009</v>
      </c>
      <c r="W60" s="50">
        <f t="shared" si="11"/>
        <v>0</v>
      </c>
      <c r="X60" s="34">
        <f t="shared" si="6"/>
        <v>0</v>
      </c>
      <c r="Y60" s="34">
        <f t="shared" si="12"/>
        <v>0</v>
      </c>
      <c r="Z60" s="36">
        <f t="shared" si="13"/>
        <v>0</v>
      </c>
      <c r="AA60" s="86" t="str">
        <f t="shared" si="7"/>
        <v>-</v>
      </c>
      <c r="AB60" s="50">
        <f t="shared" si="8"/>
        <v>1</v>
      </c>
      <c r="AC60" s="34">
        <f t="shared" si="9"/>
        <v>1</v>
      </c>
      <c r="AD60" s="36" t="str">
        <f t="shared" si="10"/>
        <v>Initial</v>
      </c>
      <c r="AE60" s="86" t="str">
        <f t="shared" si="14"/>
        <v>RLIS</v>
      </c>
      <c r="AF60" s="50">
        <f t="shared" si="15"/>
        <v>0</v>
      </c>
    </row>
    <row r="61" spans="1:32" ht="12.75">
      <c r="A61" s="91">
        <v>2802010</v>
      </c>
      <c r="B61" s="91">
        <v>920</v>
      </c>
      <c r="C61" s="50" t="s">
        <v>76</v>
      </c>
      <c r="D61" s="34" t="s">
        <v>77</v>
      </c>
      <c r="E61" s="34" t="s">
        <v>293</v>
      </c>
      <c r="F61" s="34">
        <v>38851</v>
      </c>
      <c r="G61" s="35">
        <v>9303</v>
      </c>
      <c r="H61" s="36">
        <v>6014563332</v>
      </c>
      <c r="I61" s="37" t="s">
        <v>484</v>
      </c>
      <c r="J61" s="38" t="s">
        <v>485</v>
      </c>
      <c r="K61" s="73" t="s">
        <v>482</v>
      </c>
      <c r="L61" s="65">
        <v>1837</v>
      </c>
      <c r="M61" s="69" t="s">
        <v>483</v>
      </c>
      <c r="N61" s="49">
        <v>15.89555657</v>
      </c>
      <c r="O61" s="38" t="s">
        <v>485</v>
      </c>
      <c r="P61" s="42"/>
      <c r="Q61" s="73" t="str">
        <f t="shared" si="5"/>
        <v>NO</v>
      </c>
      <c r="R61" s="77" t="s">
        <v>486</v>
      </c>
      <c r="S61" s="45">
        <v>134499</v>
      </c>
      <c r="T61" s="119">
        <v>9521.280763746774</v>
      </c>
      <c r="U61" s="46">
        <v>10798</v>
      </c>
      <c r="V61" s="40">
        <v>9419</v>
      </c>
      <c r="W61" s="50">
        <f t="shared" si="11"/>
        <v>0</v>
      </c>
      <c r="X61" s="34">
        <f t="shared" si="6"/>
        <v>0</v>
      </c>
      <c r="Y61" s="34">
        <f t="shared" si="12"/>
        <v>0</v>
      </c>
      <c r="Z61" s="36">
        <f t="shared" si="13"/>
        <v>0</v>
      </c>
      <c r="AA61" s="86" t="str">
        <f t="shared" si="7"/>
        <v>-</v>
      </c>
      <c r="AB61" s="50">
        <f t="shared" si="8"/>
        <v>1</v>
      </c>
      <c r="AC61" s="34">
        <f t="shared" si="9"/>
        <v>0</v>
      </c>
      <c r="AD61" s="36">
        <f t="shared" si="10"/>
        <v>0</v>
      </c>
      <c r="AE61" s="86" t="str">
        <f t="shared" si="14"/>
        <v>-</v>
      </c>
      <c r="AF61" s="50">
        <f t="shared" si="15"/>
        <v>0</v>
      </c>
    </row>
    <row r="62" spans="1:32" ht="12.75">
      <c r="A62" s="91">
        <v>2801196</v>
      </c>
      <c r="B62" s="91">
        <v>6177</v>
      </c>
      <c r="C62" s="50" t="s">
        <v>3</v>
      </c>
      <c r="D62" s="34" t="s">
        <v>4</v>
      </c>
      <c r="E62" s="34" t="s">
        <v>298</v>
      </c>
      <c r="F62" s="34">
        <v>39193</v>
      </c>
      <c r="G62" s="35">
        <v>1032</v>
      </c>
      <c r="H62" s="36">
        <v>6016646310</v>
      </c>
      <c r="I62" s="37">
        <v>4</v>
      </c>
      <c r="J62" s="38" t="s">
        <v>485</v>
      </c>
      <c r="K62" s="73" t="s">
        <v>482</v>
      </c>
      <c r="L62" s="65"/>
      <c r="M62" s="69"/>
      <c r="N62" s="49" t="s">
        <v>488</v>
      </c>
      <c r="O62" s="38" t="s">
        <v>488</v>
      </c>
      <c r="P62" s="42"/>
      <c r="Q62" s="73" t="str">
        <f t="shared" si="5"/>
        <v>NO</v>
      </c>
      <c r="R62" s="77" t="s">
        <v>485</v>
      </c>
      <c r="S62" s="45"/>
      <c r="T62" s="119"/>
      <c r="U62" s="46"/>
      <c r="V62" s="40"/>
      <c r="W62" s="50">
        <f t="shared" si="11"/>
        <v>0</v>
      </c>
      <c r="X62" s="34">
        <f t="shared" si="6"/>
        <v>0</v>
      </c>
      <c r="Y62" s="34">
        <f t="shared" si="12"/>
        <v>0</v>
      </c>
      <c r="Z62" s="36">
        <f t="shared" si="13"/>
        <v>0</v>
      </c>
      <c r="AA62" s="86" t="str">
        <f t="shared" si="7"/>
        <v>-</v>
      </c>
      <c r="AB62" s="50">
        <f t="shared" si="8"/>
        <v>0</v>
      </c>
      <c r="AC62" s="34">
        <f t="shared" si="9"/>
        <v>0</v>
      </c>
      <c r="AD62" s="36">
        <f t="shared" si="10"/>
        <v>0</v>
      </c>
      <c r="AE62" s="86" t="str">
        <f t="shared" si="14"/>
        <v>-</v>
      </c>
      <c r="AF62" s="50">
        <f t="shared" si="15"/>
        <v>0</v>
      </c>
    </row>
    <row r="63" spans="1:32" ht="12.75">
      <c r="A63" s="91">
        <v>2802040</v>
      </c>
      <c r="B63" s="91">
        <v>2700</v>
      </c>
      <c r="C63" s="50" t="s">
        <v>78</v>
      </c>
      <c r="D63" s="34" t="s">
        <v>79</v>
      </c>
      <c r="E63" s="34" t="s">
        <v>80</v>
      </c>
      <c r="F63" s="34">
        <v>39038</v>
      </c>
      <c r="G63" s="35">
        <v>678</v>
      </c>
      <c r="H63" s="36">
        <v>6622476000</v>
      </c>
      <c r="I63" s="37" t="s">
        <v>484</v>
      </c>
      <c r="J63" s="38" t="s">
        <v>485</v>
      </c>
      <c r="K63" s="73" t="s">
        <v>482</v>
      </c>
      <c r="L63" s="65">
        <v>1791</v>
      </c>
      <c r="M63" s="69" t="s">
        <v>483</v>
      </c>
      <c r="N63" s="49">
        <v>44.75789474</v>
      </c>
      <c r="O63" s="38" t="s">
        <v>486</v>
      </c>
      <c r="P63" s="42"/>
      <c r="Q63" s="73" t="str">
        <f t="shared" si="5"/>
        <v>NO</v>
      </c>
      <c r="R63" s="77" t="s">
        <v>486</v>
      </c>
      <c r="S63" s="45">
        <v>300440</v>
      </c>
      <c r="T63" s="119">
        <v>41881.93054607543</v>
      </c>
      <c r="U63" s="46">
        <v>27986</v>
      </c>
      <c r="V63" s="40">
        <v>11637</v>
      </c>
      <c r="W63" s="50">
        <f t="shared" si="11"/>
        <v>0</v>
      </c>
      <c r="X63" s="34">
        <f t="shared" si="6"/>
        <v>0</v>
      </c>
      <c r="Y63" s="34">
        <f t="shared" si="12"/>
        <v>0</v>
      </c>
      <c r="Z63" s="36">
        <f t="shared" si="13"/>
        <v>0</v>
      </c>
      <c r="AA63" s="86" t="str">
        <f t="shared" si="7"/>
        <v>-</v>
      </c>
      <c r="AB63" s="50">
        <f t="shared" si="8"/>
        <v>1</v>
      </c>
      <c r="AC63" s="34">
        <f t="shared" si="9"/>
        <v>1</v>
      </c>
      <c r="AD63" s="36" t="str">
        <f t="shared" si="10"/>
        <v>Initial</v>
      </c>
      <c r="AE63" s="86" t="str">
        <f t="shared" si="14"/>
        <v>RLIS</v>
      </c>
      <c r="AF63" s="50">
        <f t="shared" si="15"/>
        <v>0</v>
      </c>
    </row>
    <row r="64" spans="1:32" ht="12.75">
      <c r="A64" s="91">
        <v>2802070</v>
      </c>
      <c r="B64" s="91">
        <v>6721</v>
      </c>
      <c r="C64" s="50" t="s">
        <v>81</v>
      </c>
      <c r="D64" s="34" t="s">
        <v>82</v>
      </c>
      <c r="E64" s="34" t="s">
        <v>400</v>
      </c>
      <c r="F64" s="34">
        <v>38751</v>
      </c>
      <c r="G64" s="35">
        <v>2397</v>
      </c>
      <c r="H64" s="36">
        <v>6628872654</v>
      </c>
      <c r="I64" s="37">
        <v>6</v>
      </c>
      <c r="J64" s="38" t="s">
        <v>485</v>
      </c>
      <c r="K64" s="73" t="s">
        <v>482</v>
      </c>
      <c r="L64" s="65">
        <v>2603</v>
      </c>
      <c r="M64" s="69" t="s">
        <v>483</v>
      </c>
      <c r="N64" s="49">
        <v>34.49122807</v>
      </c>
      <c r="O64" s="38" t="s">
        <v>486</v>
      </c>
      <c r="P64" s="42"/>
      <c r="Q64" s="73" t="str">
        <f t="shared" si="5"/>
        <v>NO</v>
      </c>
      <c r="R64" s="77" t="s">
        <v>486</v>
      </c>
      <c r="S64" s="45">
        <v>293816</v>
      </c>
      <c r="T64" s="119">
        <v>35155.0835079016</v>
      </c>
      <c r="U64" s="46">
        <v>26850</v>
      </c>
      <c r="V64" s="40">
        <v>13912</v>
      </c>
      <c r="W64" s="50">
        <f t="shared" si="11"/>
        <v>0</v>
      </c>
      <c r="X64" s="34">
        <f t="shared" si="6"/>
        <v>0</v>
      </c>
      <c r="Y64" s="34">
        <f t="shared" si="12"/>
        <v>0</v>
      </c>
      <c r="Z64" s="36">
        <f t="shared" si="13"/>
        <v>0</v>
      </c>
      <c r="AA64" s="86" t="str">
        <f t="shared" si="7"/>
        <v>-</v>
      </c>
      <c r="AB64" s="50">
        <f t="shared" si="8"/>
        <v>1</v>
      </c>
      <c r="AC64" s="34">
        <f t="shared" si="9"/>
        <v>1</v>
      </c>
      <c r="AD64" s="36" t="str">
        <f t="shared" si="10"/>
        <v>Initial</v>
      </c>
      <c r="AE64" s="86" t="str">
        <f t="shared" si="14"/>
        <v>RLIS</v>
      </c>
      <c r="AF64" s="50">
        <f t="shared" si="15"/>
        <v>0</v>
      </c>
    </row>
    <row r="65" spans="1:32" ht="12.75">
      <c r="A65" s="91">
        <v>2802100</v>
      </c>
      <c r="B65" s="91">
        <v>2900</v>
      </c>
      <c r="C65" s="50" t="s">
        <v>83</v>
      </c>
      <c r="D65" s="34" t="s">
        <v>84</v>
      </c>
      <c r="E65" s="34" t="s">
        <v>403</v>
      </c>
      <c r="F65" s="34">
        <v>38843</v>
      </c>
      <c r="G65" s="35">
        <v>1846</v>
      </c>
      <c r="H65" s="36">
        <v>6628622159</v>
      </c>
      <c r="I65" s="37" t="s">
        <v>484</v>
      </c>
      <c r="J65" s="38" t="s">
        <v>485</v>
      </c>
      <c r="K65" s="73" t="s">
        <v>482</v>
      </c>
      <c r="L65" s="65">
        <v>3597</v>
      </c>
      <c r="M65" s="69" t="s">
        <v>483</v>
      </c>
      <c r="N65" s="49">
        <v>16.58814778</v>
      </c>
      <c r="O65" s="38" t="s">
        <v>485</v>
      </c>
      <c r="P65" s="42"/>
      <c r="Q65" s="73" t="str">
        <f t="shared" si="5"/>
        <v>NO</v>
      </c>
      <c r="R65" s="77" t="s">
        <v>486</v>
      </c>
      <c r="S65" s="45">
        <v>203054</v>
      </c>
      <c r="T65" s="119">
        <v>17147.26800721343</v>
      </c>
      <c r="U65" s="46">
        <v>20006</v>
      </c>
      <c r="V65" s="40">
        <v>17972</v>
      </c>
      <c r="W65" s="50">
        <f t="shared" si="11"/>
        <v>0</v>
      </c>
      <c r="X65" s="34">
        <f t="shared" si="6"/>
        <v>0</v>
      </c>
      <c r="Y65" s="34">
        <f t="shared" si="12"/>
        <v>0</v>
      </c>
      <c r="Z65" s="36">
        <f t="shared" si="13"/>
        <v>0</v>
      </c>
      <c r="AA65" s="86" t="str">
        <f t="shared" si="7"/>
        <v>-</v>
      </c>
      <c r="AB65" s="50">
        <f t="shared" si="8"/>
        <v>1</v>
      </c>
      <c r="AC65" s="34">
        <f t="shared" si="9"/>
        <v>0</v>
      </c>
      <c r="AD65" s="36">
        <f t="shared" si="10"/>
        <v>0</v>
      </c>
      <c r="AE65" s="86" t="str">
        <f t="shared" si="14"/>
        <v>-</v>
      </c>
      <c r="AF65" s="50">
        <f t="shared" si="15"/>
        <v>0</v>
      </c>
    </row>
    <row r="66" spans="1:32" ht="12.75">
      <c r="A66" s="91">
        <v>2802160</v>
      </c>
      <c r="B66" s="91">
        <v>3000</v>
      </c>
      <c r="C66" s="50" t="s">
        <v>85</v>
      </c>
      <c r="D66" s="34" t="s">
        <v>86</v>
      </c>
      <c r="E66" s="34" t="s">
        <v>87</v>
      </c>
      <c r="F66" s="34">
        <v>39565</v>
      </c>
      <c r="G66" s="35">
        <v>5069</v>
      </c>
      <c r="H66" s="36">
        <v>2288261757</v>
      </c>
      <c r="I66" s="37" t="s">
        <v>487</v>
      </c>
      <c r="J66" s="38" t="s">
        <v>485</v>
      </c>
      <c r="K66" s="73" t="s">
        <v>482</v>
      </c>
      <c r="L66" s="65">
        <v>7989</v>
      </c>
      <c r="M66" s="69" t="s">
        <v>483</v>
      </c>
      <c r="N66" s="49">
        <v>14.54480797</v>
      </c>
      <c r="O66" s="38" t="s">
        <v>485</v>
      </c>
      <c r="P66" s="42"/>
      <c r="Q66" s="73" t="str">
        <f t="shared" si="5"/>
        <v>NO</v>
      </c>
      <c r="R66" s="77" t="s">
        <v>485</v>
      </c>
      <c r="S66" s="45">
        <v>339913</v>
      </c>
      <c r="T66" s="119">
        <v>32854.55355425971</v>
      </c>
      <c r="U66" s="46">
        <v>41652</v>
      </c>
      <c r="V66" s="40">
        <v>40029</v>
      </c>
      <c r="W66" s="50">
        <f t="shared" si="11"/>
        <v>0</v>
      </c>
      <c r="X66" s="34">
        <f t="shared" si="6"/>
        <v>0</v>
      </c>
      <c r="Y66" s="34">
        <f t="shared" si="12"/>
        <v>0</v>
      </c>
      <c r="Z66" s="36">
        <f t="shared" si="13"/>
        <v>0</v>
      </c>
      <c r="AA66" s="86" t="str">
        <f t="shared" si="7"/>
        <v>-</v>
      </c>
      <c r="AB66" s="50">
        <f t="shared" si="8"/>
        <v>0</v>
      </c>
      <c r="AC66" s="34">
        <f t="shared" si="9"/>
        <v>0</v>
      </c>
      <c r="AD66" s="36">
        <f t="shared" si="10"/>
        <v>0</v>
      </c>
      <c r="AE66" s="86" t="str">
        <f t="shared" si="14"/>
        <v>-</v>
      </c>
      <c r="AF66" s="50">
        <f t="shared" si="15"/>
        <v>0</v>
      </c>
    </row>
    <row r="67" spans="1:32" ht="12.75">
      <c r="A67" s="91">
        <v>2802190</v>
      </c>
      <c r="B67" s="91">
        <v>2520</v>
      </c>
      <c r="C67" s="50" t="s">
        <v>88</v>
      </c>
      <c r="D67" s="34" t="s">
        <v>89</v>
      </c>
      <c r="E67" s="34" t="s">
        <v>474</v>
      </c>
      <c r="F67" s="34">
        <v>39225</v>
      </c>
      <c r="G67" s="35">
        <v>2338</v>
      </c>
      <c r="H67" s="36">
        <v>6019608725</v>
      </c>
      <c r="I67" s="37" t="s">
        <v>492</v>
      </c>
      <c r="J67" s="38" t="s">
        <v>485</v>
      </c>
      <c r="K67" s="73" t="s">
        <v>482</v>
      </c>
      <c r="L67" s="65">
        <v>29338</v>
      </c>
      <c r="M67" s="69" t="s">
        <v>483</v>
      </c>
      <c r="N67" s="49">
        <v>31.90920124</v>
      </c>
      <c r="O67" s="38" t="s">
        <v>486</v>
      </c>
      <c r="P67" s="42"/>
      <c r="Q67" s="73" t="str">
        <f t="shared" si="5"/>
        <v>NO</v>
      </c>
      <c r="R67" s="77" t="s">
        <v>485</v>
      </c>
      <c r="S67" s="45">
        <v>2802241</v>
      </c>
      <c r="T67" s="119">
        <v>326032.6549590523</v>
      </c>
      <c r="U67" s="46">
        <v>267824</v>
      </c>
      <c r="V67" s="40">
        <v>211559</v>
      </c>
      <c r="W67" s="50">
        <f t="shared" si="11"/>
        <v>0</v>
      </c>
      <c r="X67" s="34">
        <f t="shared" si="6"/>
        <v>0</v>
      </c>
      <c r="Y67" s="34">
        <f t="shared" si="12"/>
        <v>0</v>
      </c>
      <c r="Z67" s="36">
        <f t="shared" si="13"/>
        <v>0</v>
      </c>
      <c r="AA67" s="86" t="str">
        <f t="shared" si="7"/>
        <v>-</v>
      </c>
      <c r="AB67" s="50">
        <f t="shared" si="8"/>
        <v>0</v>
      </c>
      <c r="AC67" s="34">
        <f t="shared" si="9"/>
        <v>1</v>
      </c>
      <c r="AD67" s="36">
        <f t="shared" si="10"/>
        <v>0</v>
      </c>
      <c r="AE67" s="86" t="str">
        <f t="shared" si="14"/>
        <v>-</v>
      </c>
      <c r="AF67" s="50">
        <f t="shared" si="15"/>
        <v>0</v>
      </c>
    </row>
    <row r="68" spans="1:32" ht="12.75">
      <c r="A68" s="91">
        <v>2802220</v>
      </c>
      <c r="B68" s="91">
        <v>3200</v>
      </c>
      <c r="C68" s="50" t="s">
        <v>90</v>
      </c>
      <c r="D68" s="34" t="s">
        <v>391</v>
      </c>
      <c r="E68" s="34" t="s">
        <v>389</v>
      </c>
      <c r="F68" s="34">
        <v>39069</v>
      </c>
      <c r="G68" s="35" t="s">
        <v>463</v>
      </c>
      <c r="H68" s="36">
        <v>6017863721</v>
      </c>
      <c r="I68" s="37">
        <v>7</v>
      </c>
      <c r="J68" s="38" t="s">
        <v>486</v>
      </c>
      <c r="K68" s="73" t="s">
        <v>482</v>
      </c>
      <c r="L68" s="65">
        <v>1445</v>
      </c>
      <c r="M68" s="69" t="s">
        <v>483</v>
      </c>
      <c r="N68" s="49">
        <v>33.89651531</v>
      </c>
      <c r="O68" s="38" t="s">
        <v>486</v>
      </c>
      <c r="P68" s="42"/>
      <c r="Q68" s="73" t="str">
        <f t="shared" si="5"/>
        <v>NO</v>
      </c>
      <c r="R68" s="77" t="s">
        <v>486</v>
      </c>
      <c r="S68" s="45">
        <v>192938</v>
      </c>
      <c r="T68" s="119">
        <v>24777.920588576162</v>
      </c>
      <c r="U68" s="46">
        <v>17856</v>
      </c>
      <c r="V68" s="40">
        <v>9628</v>
      </c>
      <c r="W68" s="50">
        <f t="shared" si="11"/>
        <v>1</v>
      </c>
      <c r="X68" s="34">
        <f t="shared" si="6"/>
        <v>0</v>
      </c>
      <c r="Y68" s="34">
        <f t="shared" si="12"/>
        <v>0</v>
      </c>
      <c r="Z68" s="36">
        <f t="shared" si="13"/>
        <v>0</v>
      </c>
      <c r="AA68" s="86" t="str">
        <f t="shared" si="7"/>
        <v>-</v>
      </c>
      <c r="AB68" s="50">
        <f t="shared" si="8"/>
        <v>1</v>
      </c>
      <c r="AC68" s="34">
        <f t="shared" si="9"/>
        <v>1</v>
      </c>
      <c r="AD68" s="36" t="str">
        <f t="shared" si="10"/>
        <v>Initial</v>
      </c>
      <c r="AE68" s="86" t="str">
        <f t="shared" si="14"/>
        <v>RLIS</v>
      </c>
      <c r="AF68" s="50">
        <f t="shared" si="15"/>
        <v>0</v>
      </c>
    </row>
    <row r="69" spans="1:32" ht="12.75">
      <c r="A69" s="91">
        <v>2802250</v>
      </c>
      <c r="B69" s="91">
        <v>3300</v>
      </c>
      <c r="C69" s="50" t="s">
        <v>91</v>
      </c>
      <c r="D69" s="34" t="s">
        <v>92</v>
      </c>
      <c r="E69" s="34" t="s">
        <v>93</v>
      </c>
      <c r="F69" s="34">
        <v>39474</v>
      </c>
      <c r="G69" s="35">
        <v>1197</v>
      </c>
      <c r="H69" s="36">
        <v>6017924267</v>
      </c>
      <c r="I69" s="37">
        <v>7</v>
      </c>
      <c r="J69" s="38" t="s">
        <v>486</v>
      </c>
      <c r="K69" s="73" t="s">
        <v>482</v>
      </c>
      <c r="L69" s="65">
        <v>2080</v>
      </c>
      <c r="M69" s="69" t="s">
        <v>483</v>
      </c>
      <c r="N69" s="49">
        <v>34.7858473</v>
      </c>
      <c r="O69" s="38" t="s">
        <v>486</v>
      </c>
      <c r="P69" s="42"/>
      <c r="Q69" s="73" t="str">
        <f t="shared" si="5"/>
        <v>NO</v>
      </c>
      <c r="R69" s="77" t="s">
        <v>486</v>
      </c>
      <c r="S69" s="45">
        <v>277951</v>
      </c>
      <c r="T69" s="119">
        <v>28717.97987161784</v>
      </c>
      <c r="U69" s="46">
        <v>21960</v>
      </c>
      <c r="V69" s="40">
        <v>13975</v>
      </c>
      <c r="W69" s="50">
        <f aca="true" t="shared" si="16" ref="W69:W100">IF(OR(J69="YES",K69="YES"),1,0)</f>
        <v>1</v>
      </c>
      <c r="X69" s="34">
        <f t="shared" si="6"/>
        <v>0</v>
      </c>
      <c r="Y69" s="34">
        <f aca="true" t="shared" si="17" ref="Y69:Y100">IF(AND(OR(J69="YES",K69="YES"),(W69=0)),"Trouble",0)</f>
        <v>0</v>
      </c>
      <c r="Z69" s="36">
        <f aca="true" t="shared" si="18" ref="Z69:Z100">IF(AND(OR(AND(ISNUMBER(L69),AND(L69&gt;0,L69&lt;600)),AND(ISNUMBER(L69),AND(L69&gt;0,M69="YES"))),(X69=0)),"Trouble",0)</f>
        <v>0</v>
      </c>
      <c r="AA69" s="86" t="str">
        <f t="shared" si="7"/>
        <v>-</v>
      </c>
      <c r="AB69" s="50">
        <f t="shared" si="8"/>
        <v>1</v>
      </c>
      <c r="AC69" s="34">
        <f t="shared" si="9"/>
        <v>1</v>
      </c>
      <c r="AD69" s="36" t="str">
        <f t="shared" si="10"/>
        <v>Initial</v>
      </c>
      <c r="AE69" s="86" t="str">
        <f aca="true" t="shared" si="19" ref="AE69:AE100">IF(AND(AND(AD69="Initial",AF69=0),AND(ISNUMBER(L69),L69&gt;0)),"RLIS","-")</f>
        <v>RLIS</v>
      </c>
      <c r="AF69" s="50">
        <f aca="true" t="shared" si="20" ref="AF69:AF100">IF(AND(AA69="SRSA",AD69="Initial"),"SRSA",0)</f>
        <v>0</v>
      </c>
    </row>
    <row r="70" spans="1:32" ht="12.75">
      <c r="A70" s="91">
        <v>2802280</v>
      </c>
      <c r="B70" s="91">
        <v>3400</v>
      </c>
      <c r="C70" s="50" t="s">
        <v>94</v>
      </c>
      <c r="D70" s="34" t="s">
        <v>95</v>
      </c>
      <c r="E70" s="34" t="s">
        <v>383</v>
      </c>
      <c r="F70" s="34">
        <v>39437</v>
      </c>
      <c r="G70" s="35">
        <v>5049</v>
      </c>
      <c r="H70" s="36">
        <v>6016495201</v>
      </c>
      <c r="I70" s="37" t="s">
        <v>484</v>
      </c>
      <c r="J70" s="38" t="s">
        <v>485</v>
      </c>
      <c r="K70" s="73" t="s">
        <v>482</v>
      </c>
      <c r="L70" s="65">
        <v>1333</v>
      </c>
      <c r="M70" s="69" t="s">
        <v>483</v>
      </c>
      <c r="N70" s="49">
        <v>20.30450518</v>
      </c>
      <c r="O70" s="38" t="s">
        <v>486</v>
      </c>
      <c r="P70" s="42"/>
      <c r="Q70" s="73" t="str">
        <f aca="true" t="shared" si="21" ref="Q70:Q133">IF(AND(ISNUMBER(P70),P70&gt;=20),"YES","NO")</f>
        <v>NO</v>
      </c>
      <c r="R70" s="77" t="s">
        <v>486</v>
      </c>
      <c r="S70" s="45">
        <v>516460</v>
      </c>
      <c r="T70" s="119">
        <v>47071.98936273858</v>
      </c>
      <c r="U70" s="46">
        <v>47267</v>
      </c>
      <c r="V70" s="40">
        <v>36544</v>
      </c>
      <c r="W70" s="50">
        <f t="shared" si="16"/>
        <v>0</v>
      </c>
      <c r="X70" s="34">
        <f aca="true" t="shared" si="22" ref="X70:X133">IF(OR(AND(ISNUMBER(L70),AND(L70&gt;0,L70&lt;600)),AND(ISNUMBER(L70),AND(L70&gt;0,M70="YES"))),1,0)</f>
        <v>0</v>
      </c>
      <c r="Y70" s="34">
        <f t="shared" si="17"/>
        <v>0</v>
      </c>
      <c r="Z70" s="36">
        <f t="shared" si="18"/>
        <v>0</v>
      </c>
      <c r="AA70" s="86" t="str">
        <f aca="true" t="shared" si="23" ref="AA70:AA133">IF(AND(W70=1,X70=1),"SRSA","-")</f>
        <v>-</v>
      </c>
      <c r="AB70" s="50">
        <f aca="true" t="shared" si="24" ref="AB70:AB133">IF(R70="YES",1,0)</f>
        <v>1</v>
      </c>
      <c r="AC70" s="34">
        <f aca="true" t="shared" si="25" ref="AC70:AC133">IF(OR(AND(ISNUMBER(P70),P70&gt;=20),(AND(ISNUMBER(P70)=FALSE,AND(ISNUMBER(N70),N70&gt;=20)))),1,0)</f>
        <v>1</v>
      </c>
      <c r="AD70" s="36" t="str">
        <f aca="true" t="shared" si="26" ref="AD70:AD133">IF(AND(AB70=1,AC70=1),"Initial",0)</f>
        <v>Initial</v>
      </c>
      <c r="AE70" s="86" t="str">
        <f t="shared" si="19"/>
        <v>RLIS</v>
      </c>
      <c r="AF70" s="50">
        <f t="shared" si="20"/>
        <v>0</v>
      </c>
    </row>
    <row r="71" spans="1:32" ht="12.75">
      <c r="A71" s="91">
        <v>2802310</v>
      </c>
      <c r="B71" s="91">
        <v>3500</v>
      </c>
      <c r="C71" s="50" t="s">
        <v>96</v>
      </c>
      <c r="D71" s="34" t="s">
        <v>97</v>
      </c>
      <c r="E71" s="34" t="s">
        <v>419</v>
      </c>
      <c r="F71" s="34">
        <v>39328</v>
      </c>
      <c r="G71" s="35" t="s">
        <v>463</v>
      </c>
      <c r="H71" s="36">
        <v>6017432657</v>
      </c>
      <c r="I71" s="37">
        <v>7</v>
      </c>
      <c r="J71" s="38" t="s">
        <v>486</v>
      </c>
      <c r="K71" s="73" t="s">
        <v>482</v>
      </c>
      <c r="L71" s="65">
        <v>1253</v>
      </c>
      <c r="M71" s="69" t="s">
        <v>483</v>
      </c>
      <c r="N71" s="49">
        <v>27.2875817</v>
      </c>
      <c r="O71" s="38" t="s">
        <v>486</v>
      </c>
      <c r="P71" s="42"/>
      <c r="Q71" s="73" t="str">
        <f t="shared" si="21"/>
        <v>NO</v>
      </c>
      <c r="R71" s="77" t="s">
        <v>486</v>
      </c>
      <c r="S71" s="45">
        <v>163917</v>
      </c>
      <c r="T71" s="119">
        <v>21038.5226721534</v>
      </c>
      <c r="U71" s="46">
        <v>15115</v>
      </c>
      <c r="V71" s="40">
        <v>8107</v>
      </c>
      <c r="W71" s="50">
        <f t="shared" si="16"/>
        <v>1</v>
      </c>
      <c r="X71" s="34">
        <f t="shared" si="22"/>
        <v>0</v>
      </c>
      <c r="Y71" s="34">
        <f t="shared" si="17"/>
        <v>0</v>
      </c>
      <c r="Z71" s="36">
        <f t="shared" si="18"/>
        <v>0</v>
      </c>
      <c r="AA71" s="86" t="str">
        <f t="shared" si="23"/>
        <v>-</v>
      </c>
      <c r="AB71" s="50">
        <f t="shared" si="24"/>
        <v>1</v>
      </c>
      <c r="AC71" s="34">
        <f t="shared" si="25"/>
        <v>1</v>
      </c>
      <c r="AD71" s="36" t="str">
        <f t="shared" si="26"/>
        <v>Initial</v>
      </c>
      <c r="AE71" s="86" t="str">
        <f t="shared" si="19"/>
        <v>RLIS</v>
      </c>
      <c r="AF71" s="50">
        <f t="shared" si="20"/>
        <v>0</v>
      </c>
    </row>
    <row r="72" spans="1:32" ht="12.75">
      <c r="A72" s="91">
        <v>2802340</v>
      </c>
      <c r="B72" s="91">
        <v>420</v>
      </c>
      <c r="C72" s="50" t="s">
        <v>98</v>
      </c>
      <c r="D72" s="34" t="s">
        <v>99</v>
      </c>
      <c r="E72" s="34" t="s">
        <v>315</v>
      </c>
      <c r="F72" s="34">
        <v>39090</v>
      </c>
      <c r="G72" s="35">
        <v>3718</v>
      </c>
      <c r="H72" s="36">
        <v>6622894771</v>
      </c>
      <c r="I72" s="37">
        <v>6</v>
      </c>
      <c r="J72" s="38" t="s">
        <v>485</v>
      </c>
      <c r="K72" s="73" t="s">
        <v>482</v>
      </c>
      <c r="L72" s="65">
        <v>2005</v>
      </c>
      <c r="M72" s="69" t="s">
        <v>483</v>
      </c>
      <c r="N72" s="49">
        <v>26.6507177</v>
      </c>
      <c r="O72" s="38" t="s">
        <v>486</v>
      </c>
      <c r="P72" s="42"/>
      <c r="Q72" s="73" t="str">
        <f t="shared" si="21"/>
        <v>NO</v>
      </c>
      <c r="R72" s="77" t="s">
        <v>486</v>
      </c>
      <c r="S72" s="45">
        <v>163602</v>
      </c>
      <c r="T72" s="119">
        <v>14701.30910393336</v>
      </c>
      <c r="U72" s="46">
        <v>13791</v>
      </c>
      <c r="V72" s="40">
        <v>9752</v>
      </c>
      <c r="W72" s="50">
        <f t="shared" si="16"/>
        <v>0</v>
      </c>
      <c r="X72" s="34">
        <f t="shared" si="22"/>
        <v>0</v>
      </c>
      <c r="Y72" s="34">
        <f t="shared" si="17"/>
        <v>0</v>
      </c>
      <c r="Z72" s="36">
        <f t="shared" si="18"/>
        <v>0</v>
      </c>
      <c r="AA72" s="86" t="str">
        <f t="shared" si="23"/>
        <v>-</v>
      </c>
      <c r="AB72" s="50">
        <f t="shared" si="24"/>
        <v>1</v>
      </c>
      <c r="AC72" s="34">
        <f t="shared" si="25"/>
        <v>1</v>
      </c>
      <c r="AD72" s="36" t="str">
        <f t="shared" si="26"/>
        <v>Initial</v>
      </c>
      <c r="AE72" s="86" t="str">
        <f t="shared" si="19"/>
        <v>RLIS</v>
      </c>
      <c r="AF72" s="50">
        <f t="shared" si="20"/>
        <v>0</v>
      </c>
    </row>
    <row r="73" spans="1:32" ht="12.75">
      <c r="A73" s="91">
        <v>2802370</v>
      </c>
      <c r="B73" s="91">
        <v>3600</v>
      </c>
      <c r="C73" s="50" t="s">
        <v>100</v>
      </c>
      <c r="D73" s="34" t="s">
        <v>101</v>
      </c>
      <c r="E73" s="34" t="s">
        <v>428</v>
      </c>
      <c r="F73" s="34">
        <v>38655</v>
      </c>
      <c r="G73" s="35">
        <v>110</v>
      </c>
      <c r="H73" s="36">
        <v>6622343271</v>
      </c>
      <c r="I73" s="37" t="s">
        <v>484</v>
      </c>
      <c r="J73" s="38" t="s">
        <v>485</v>
      </c>
      <c r="K73" s="73" t="s">
        <v>482</v>
      </c>
      <c r="L73" s="65">
        <v>2129</v>
      </c>
      <c r="M73" s="69" t="s">
        <v>483</v>
      </c>
      <c r="N73" s="49">
        <v>16.4231961</v>
      </c>
      <c r="O73" s="38" t="s">
        <v>485</v>
      </c>
      <c r="P73" s="42"/>
      <c r="Q73" s="73" t="str">
        <f t="shared" si="21"/>
        <v>NO</v>
      </c>
      <c r="R73" s="77" t="s">
        <v>486</v>
      </c>
      <c r="S73" s="45">
        <v>132921</v>
      </c>
      <c r="T73" s="119">
        <v>9562.672678302499</v>
      </c>
      <c r="U73" s="46">
        <v>11345</v>
      </c>
      <c r="V73" s="40">
        <v>10136</v>
      </c>
      <c r="W73" s="50">
        <f t="shared" si="16"/>
        <v>0</v>
      </c>
      <c r="X73" s="34">
        <f t="shared" si="22"/>
        <v>0</v>
      </c>
      <c r="Y73" s="34">
        <f t="shared" si="17"/>
        <v>0</v>
      </c>
      <c r="Z73" s="36">
        <f t="shared" si="18"/>
        <v>0</v>
      </c>
      <c r="AA73" s="86" t="str">
        <f t="shared" si="23"/>
        <v>-</v>
      </c>
      <c r="AB73" s="50">
        <f t="shared" si="24"/>
        <v>1</v>
      </c>
      <c r="AC73" s="34">
        <f t="shared" si="25"/>
        <v>0</v>
      </c>
      <c r="AD73" s="36">
        <f t="shared" si="26"/>
        <v>0</v>
      </c>
      <c r="AE73" s="86" t="str">
        <f t="shared" si="19"/>
        <v>-</v>
      </c>
      <c r="AF73" s="50">
        <f t="shared" si="20"/>
        <v>0</v>
      </c>
    </row>
    <row r="74" spans="1:32" ht="12.75">
      <c r="A74" s="91">
        <v>2802400</v>
      </c>
      <c r="B74" s="91">
        <v>3700</v>
      </c>
      <c r="C74" s="50" t="s">
        <v>102</v>
      </c>
      <c r="D74" s="34" t="s">
        <v>103</v>
      </c>
      <c r="E74" s="34" t="s">
        <v>104</v>
      </c>
      <c r="F74" s="34">
        <v>39475</v>
      </c>
      <c r="G74" s="35">
        <v>609</v>
      </c>
      <c r="H74" s="36">
        <v>6017941030</v>
      </c>
      <c r="I74" s="37" t="s">
        <v>487</v>
      </c>
      <c r="J74" s="38" t="s">
        <v>485</v>
      </c>
      <c r="K74" s="73" t="s">
        <v>482</v>
      </c>
      <c r="L74" s="65">
        <v>6923</v>
      </c>
      <c r="M74" s="69" t="s">
        <v>483</v>
      </c>
      <c r="N74" s="49">
        <v>15.74562621</v>
      </c>
      <c r="O74" s="38" t="s">
        <v>485</v>
      </c>
      <c r="P74" s="42"/>
      <c r="Q74" s="73" t="str">
        <f t="shared" si="21"/>
        <v>NO</v>
      </c>
      <c r="R74" s="77" t="s">
        <v>485</v>
      </c>
      <c r="S74" s="45">
        <v>386453</v>
      </c>
      <c r="T74" s="119">
        <v>29179.900160416913</v>
      </c>
      <c r="U74" s="46">
        <v>35422</v>
      </c>
      <c r="V74" s="40">
        <v>33043</v>
      </c>
      <c r="W74" s="50">
        <f t="shared" si="16"/>
        <v>0</v>
      </c>
      <c r="X74" s="34">
        <f t="shared" si="22"/>
        <v>0</v>
      </c>
      <c r="Y74" s="34">
        <f t="shared" si="17"/>
        <v>0</v>
      </c>
      <c r="Z74" s="36">
        <f t="shared" si="18"/>
        <v>0</v>
      </c>
      <c r="AA74" s="86" t="str">
        <f t="shared" si="23"/>
        <v>-</v>
      </c>
      <c r="AB74" s="50">
        <f t="shared" si="24"/>
        <v>0</v>
      </c>
      <c r="AC74" s="34">
        <f t="shared" si="25"/>
        <v>0</v>
      </c>
      <c r="AD74" s="36">
        <f t="shared" si="26"/>
        <v>0</v>
      </c>
      <c r="AE74" s="86" t="str">
        <f t="shared" si="19"/>
        <v>-</v>
      </c>
      <c r="AF74" s="50">
        <f t="shared" si="20"/>
        <v>0</v>
      </c>
    </row>
    <row r="75" spans="1:32" ht="12.75">
      <c r="A75" s="91">
        <v>2802430</v>
      </c>
      <c r="B75" s="91">
        <v>3800</v>
      </c>
      <c r="C75" s="50" t="s">
        <v>105</v>
      </c>
      <c r="D75" s="34" t="s">
        <v>106</v>
      </c>
      <c r="E75" s="34" t="s">
        <v>413</v>
      </c>
      <c r="F75" s="34">
        <v>39302</v>
      </c>
      <c r="G75" s="35">
        <v>5498</v>
      </c>
      <c r="H75" s="36">
        <v>6016931683</v>
      </c>
      <c r="I75" s="37" t="s">
        <v>493</v>
      </c>
      <c r="J75" s="38" t="s">
        <v>485</v>
      </c>
      <c r="K75" s="73" t="s">
        <v>482</v>
      </c>
      <c r="L75" s="65">
        <v>6260</v>
      </c>
      <c r="M75" s="69" t="s">
        <v>483</v>
      </c>
      <c r="N75" s="49">
        <v>14.30197808</v>
      </c>
      <c r="O75" s="38" t="s">
        <v>485</v>
      </c>
      <c r="P75" s="42"/>
      <c r="Q75" s="73" t="str">
        <f t="shared" si="21"/>
        <v>NO</v>
      </c>
      <c r="R75" s="77" t="s">
        <v>485</v>
      </c>
      <c r="S75" s="45">
        <v>369103</v>
      </c>
      <c r="T75" s="119">
        <v>38186.38680587578</v>
      </c>
      <c r="U75" s="46">
        <v>39078</v>
      </c>
      <c r="V75" s="40">
        <v>31218</v>
      </c>
      <c r="W75" s="50">
        <f t="shared" si="16"/>
        <v>0</v>
      </c>
      <c r="X75" s="34">
        <f t="shared" si="22"/>
        <v>0</v>
      </c>
      <c r="Y75" s="34">
        <f t="shared" si="17"/>
        <v>0</v>
      </c>
      <c r="Z75" s="36">
        <f t="shared" si="18"/>
        <v>0</v>
      </c>
      <c r="AA75" s="86" t="str">
        <f t="shared" si="23"/>
        <v>-</v>
      </c>
      <c r="AB75" s="50">
        <f t="shared" si="24"/>
        <v>0</v>
      </c>
      <c r="AC75" s="34">
        <f t="shared" si="25"/>
        <v>0</v>
      </c>
      <c r="AD75" s="36">
        <f t="shared" si="26"/>
        <v>0</v>
      </c>
      <c r="AE75" s="86" t="str">
        <f t="shared" si="19"/>
        <v>-</v>
      </c>
      <c r="AF75" s="50">
        <f t="shared" si="20"/>
        <v>0</v>
      </c>
    </row>
    <row r="76" spans="1:32" ht="12.75">
      <c r="A76" s="91">
        <v>2802460</v>
      </c>
      <c r="B76" s="91">
        <v>3420</v>
      </c>
      <c r="C76" s="50" t="s">
        <v>464</v>
      </c>
      <c r="D76" s="34" t="s">
        <v>107</v>
      </c>
      <c r="E76" s="34" t="s">
        <v>465</v>
      </c>
      <c r="F76" s="34">
        <v>39441</v>
      </c>
      <c r="G76" s="35">
        <v>288</v>
      </c>
      <c r="H76" s="36">
        <v>6016496391</v>
      </c>
      <c r="I76" s="37" t="s">
        <v>484</v>
      </c>
      <c r="J76" s="38" t="s">
        <v>485</v>
      </c>
      <c r="K76" s="73" t="s">
        <v>482</v>
      </c>
      <c r="L76" s="65">
        <v>2853</v>
      </c>
      <c r="M76" s="69" t="s">
        <v>483</v>
      </c>
      <c r="N76" s="49">
        <v>38.58176556</v>
      </c>
      <c r="O76" s="38" t="s">
        <v>486</v>
      </c>
      <c r="P76" s="42"/>
      <c r="Q76" s="73" t="str">
        <f t="shared" si="21"/>
        <v>NO</v>
      </c>
      <c r="R76" s="77" t="s">
        <v>486</v>
      </c>
      <c r="S76" s="45">
        <v>331174</v>
      </c>
      <c r="T76" s="119">
        <v>29621.007858490724</v>
      </c>
      <c r="U76" s="46">
        <v>25247</v>
      </c>
      <c r="V76" s="40">
        <v>18485</v>
      </c>
      <c r="W76" s="50">
        <f t="shared" si="16"/>
        <v>0</v>
      </c>
      <c r="X76" s="34">
        <f t="shared" si="22"/>
        <v>0</v>
      </c>
      <c r="Y76" s="34">
        <f t="shared" si="17"/>
        <v>0</v>
      </c>
      <c r="Z76" s="36">
        <f t="shared" si="18"/>
        <v>0</v>
      </c>
      <c r="AA76" s="86" t="str">
        <f t="shared" si="23"/>
        <v>-</v>
      </c>
      <c r="AB76" s="50">
        <f t="shared" si="24"/>
        <v>1</v>
      </c>
      <c r="AC76" s="34">
        <f t="shared" si="25"/>
        <v>1</v>
      </c>
      <c r="AD76" s="36" t="str">
        <f t="shared" si="26"/>
        <v>Initial</v>
      </c>
      <c r="AE76" s="86" t="str">
        <f t="shared" si="19"/>
        <v>RLIS</v>
      </c>
      <c r="AF76" s="50">
        <f t="shared" si="20"/>
        <v>0</v>
      </c>
    </row>
    <row r="77" spans="1:32" ht="12.75">
      <c r="A77" s="91">
        <v>2802490</v>
      </c>
      <c r="B77" s="91">
        <v>3900</v>
      </c>
      <c r="C77" s="50" t="s">
        <v>108</v>
      </c>
      <c r="D77" s="34" t="s">
        <v>109</v>
      </c>
      <c r="E77" s="34" t="s">
        <v>467</v>
      </c>
      <c r="F77" s="34">
        <v>39654</v>
      </c>
      <c r="G77" s="35">
        <v>9301</v>
      </c>
      <c r="H77" s="36">
        <v>6015872506</v>
      </c>
      <c r="I77" s="37">
        <v>7</v>
      </c>
      <c r="J77" s="38" t="s">
        <v>486</v>
      </c>
      <c r="K77" s="73" t="s">
        <v>482</v>
      </c>
      <c r="L77" s="65">
        <v>2239</v>
      </c>
      <c r="M77" s="69" t="s">
        <v>483</v>
      </c>
      <c r="N77" s="49">
        <v>25.08847818</v>
      </c>
      <c r="O77" s="38" t="s">
        <v>486</v>
      </c>
      <c r="P77" s="42"/>
      <c r="Q77" s="73" t="str">
        <f t="shared" si="21"/>
        <v>NO</v>
      </c>
      <c r="R77" s="77" t="s">
        <v>486</v>
      </c>
      <c r="S77" s="45">
        <v>194088</v>
      </c>
      <c r="T77" s="119">
        <v>19889.916482139946</v>
      </c>
      <c r="U77" s="46">
        <v>17449</v>
      </c>
      <c r="V77" s="40">
        <v>11247</v>
      </c>
      <c r="W77" s="50">
        <f t="shared" si="16"/>
        <v>1</v>
      </c>
      <c r="X77" s="34">
        <f t="shared" si="22"/>
        <v>0</v>
      </c>
      <c r="Y77" s="34">
        <f t="shared" si="17"/>
        <v>0</v>
      </c>
      <c r="Z77" s="36">
        <f t="shared" si="18"/>
        <v>0</v>
      </c>
      <c r="AA77" s="86" t="str">
        <f t="shared" si="23"/>
        <v>-</v>
      </c>
      <c r="AB77" s="50">
        <f t="shared" si="24"/>
        <v>1</v>
      </c>
      <c r="AC77" s="34">
        <f t="shared" si="25"/>
        <v>1</v>
      </c>
      <c r="AD77" s="36" t="str">
        <f t="shared" si="26"/>
        <v>Initial</v>
      </c>
      <c r="AE77" s="86" t="str">
        <f t="shared" si="19"/>
        <v>RLIS</v>
      </c>
      <c r="AF77" s="50">
        <f t="shared" si="20"/>
        <v>0</v>
      </c>
    </row>
    <row r="78" spans="1:32" ht="12.75">
      <c r="A78" s="91">
        <v>2802520</v>
      </c>
      <c r="B78" s="91">
        <v>4000</v>
      </c>
      <c r="C78" s="50" t="s">
        <v>110</v>
      </c>
      <c r="D78" s="34" t="s">
        <v>111</v>
      </c>
      <c r="E78" s="34" t="s">
        <v>421</v>
      </c>
      <c r="F78" s="34">
        <v>39051</v>
      </c>
      <c r="G78" s="35">
        <v>478</v>
      </c>
      <c r="H78" s="36">
        <v>6012674579</v>
      </c>
      <c r="I78" s="37" t="s">
        <v>484</v>
      </c>
      <c r="J78" s="38" t="s">
        <v>485</v>
      </c>
      <c r="K78" s="73" t="s">
        <v>482</v>
      </c>
      <c r="L78" s="65">
        <v>3124</v>
      </c>
      <c r="M78" s="69" t="s">
        <v>483</v>
      </c>
      <c r="N78" s="49">
        <v>27.98833819</v>
      </c>
      <c r="O78" s="38" t="s">
        <v>486</v>
      </c>
      <c r="P78" s="42"/>
      <c r="Q78" s="73" t="str">
        <f t="shared" si="21"/>
        <v>NO</v>
      </c>
      <c r="R78" s="77" t="s">
        <v>486</v>
      </c>
      <c r="S78" s="45">
        <v>315995</v>
      </c>
      <c r="T78" s="119">
        <v>31015.114496013146</v>
      </c>
      <c r="U78" s="46">
        <v>26112</v>
      </c>
      <c r="V78" s="40">
        <v>19798</v>
      </c>
      <c r="W78" s="50">
        <f t="shared" si="16"/>
        <v>0</v>
      </c>
      <c r="X78" s="34">
        <f t="shared" si="22"/>
        <v>0</v>
      </c>
      <c r="Y78" s="34">
        <f t="shared" si="17"/>
        <v>0</v>
      </c>
      <c r="Z78" s="36">
        <f t="shared" si="18"/>
        <v>0</v>
      </c>
      <c r="AA78" s="86" t="str">
        <f t="shared" si="23"/>
        <v>-</v>
      </c>
      <c r="AB78" s="50">
        <f t="shared" si="24"/>
        <v>1</v>
      </c>
      <c r="AC78" s="34">
        <f t="shared" si="25"/>
        <v>1</v>
      </c>
      <c r="AD78" s="36" t="str">
        <f t="shared" si="26"/>
        <v>Initial</v>
      </c>
      <c r="AE78" s="86" t="str">
        <f t="shared" si="19"/>
        <v>RLIS</v>
      </c>
      <c r="AF78" s="50">
        <f t="shared" si="20"/>
        <v>0</v>
      </c>
    </row>
    <row r="79" spans="1:32" ht="12.75">
      <c r="A79" s="91">
        <v>2802550</v>
      </c>
      <c r="B79" s="91">
        <v>4100</v>
      </c>
      <c r="C79" s="50" t="s">
        <v>468</v>
      </c>
      <c r="D79" s="34" t="s">
        <v>112</v>
      </c>
      <c r="E79" s="34" t="s">
        <v>113</v>
      </c>
      <c r="F79" s="34">
        <v>38802</v>
      </c>
      <c r="G79" s="35">
        <v>832</v>
      </c>
      <c r="H79" s="36">
        <v>6628419144</v>
      </c>
      <c r="I79" s="37" t="s">
        <v>484</v>
      </c>
      <c r="J79" s="38" t="s">
        <v>485</v>
      </c>
      <c r="K79" s="73" t="s">
        <v>482</v>
      </c>
      <c r="L79" s="65">
        <v>6089</v>
      </c>
      <c r="M79" s="69" t="s">
        <v>483</v>
      </c>
      <c r="N79" s="49">
        <v>18.44077961</v>
      </c>
      <c r="O79" s="38" t="s">
        <v>485</v>
      </c>
      <c r="P79" s="42"/>
      <c r="Q79" s="73" t="str">
        <f t="shared" si="21"/>
        <v>NO</v>
      </c>
      <c r="R79" s="77" t="s">
        <v>486</v>
      </c>
      <c r="S79" s="45">
        <v>338303</v>
      </c>
      <c r="T79" s="119">
        <v>25101.150749142496</v>
      </c>
      <c r="U79" s="46">
        <v>31114</v>
      </c>
      <c r="V79" s="40">
        <v>29368</v>
      </c>
      <c r="W79" s="50">
        <f t="shared" si="16"/>
        <v>0</v>
      </c>
      <c r="X79" s="34">
        <f t="shared" si="22"/>
        <v>0</v>
      </c>
      <c r="Y79" s="34">
        <f t="shared" si="17"/>
        <v>0</v>
      </c>
      <c r="Z79" s="36">
        <f t="shared" si="18"/>
        <v>0</v>
      </c>
      <c r="AA79" s="86" t="str">
        <f t="shared" si="23"/>
        <v>-</v>
      </c>
      <c r="AB79" s="50">
        <f t="shared" si="24"/>
        <v>1</v>
      </c>
      <c r="AC79" s="34">
        <f t="shared" si="25"/>
        <v>0</v>
      </c>
      <c r="AD79" s="36">
        <f t="shared" si="26"/>
        <v>0</v>
      </c>
      <c r="AE79" s="86" t="str">
        <f t="shared" si="19"/>
        <v>-</v>
      </c>
      <c r="AF79" s="50">
        <f t="shared" si="20"/>
        <v>0</v>
      </c>
    </row>
    <row r="80" spans="1:32" ht="12.75">
      <c r="A80" s="91">
        <v>2802580</v>
      </c>
      <c r="B80" s="91">
        <v>4200</v>
      </c>
      <c r="C80" s="50" t="s">
        <v>114</v>
      </c>
      <c r="D80" s="34" t="s">
        <v>115</v>
      </c>
      <c r="E80" s="34" t="s">
        <v>466</v>
      </c>
      <c r="F80" s="34">
        <v>38930</v>
      </c>
      <c r="G80" s="35">
        <v>2722</v>
      </c>
      <c r="H80" s="36">
        <v>6624538566</v>
      </c>
      <c r="I80" s="37" t="s">
        <v>484</v>
      </c>
      <c r="J80" s="38" t="s">
        <v>485</v>
      </c>
      <c r="K80" s="73" t="s">
        <v>482</v>
      </c>
      <c r="L80" s="65">
        <v>2909</v>
      </c>
      <c r="M80" s="69" t="s">
        <v>483</v>
      </c>
      <c r="N80" s="49">
        <v>37.37850597</v>
      </c>
      <c r="O80" s="38" t="s">
        <v>486</v>
      </c>
      <c r="P80" s="42"/>
      <c r="Q80" s="73" t="str">
        <f t="shared" si="21"/>
        <v>NO</v>
      </c>
      <c r="R80" s="77" t="s">
        <v>486</v>
      </c>
      <c r="S80" s="45">
        <v>378335</v>
      </c>
      <c r="T80" s="119">
        <v>47613.997952086924</v>
      </c>
      <c r="U80" s="46">
        <v>34139</v>
      </c>
      <c r="V80" s="40">
        <v>10994</v>
      </c>
      <c r="W80" s="50">
        <f t="shared" si="16"/>
        <v>0</v>
      </c>
      <c r="X80" s="34">
        <f t="shared" si="22"/>
        <v>0</v>
      </c>
      <c r="Y80" s="34">
        <f t="shared" si="17"/>
        <v>0</v>
      </c>
      <c r="Z80" s="36">
        <f t="shared" si="18"/>
        <v>0</v>
      </c>
      <c r="AA80" s="86" t="str">
        <f t="shared" si="23"/>
        <v>-</v>
      </c>
      <c r="AB80" s="50">
        <f t="shared" si="24"/>
        <v>1</v>
      </c>
      <c r="AC80" s="34">
        <f t="shared" si="25"/>
        <v>1</v>
      </c>
      <c r="AD80" s="36" t="str">
        <f t="shared" si="26"/>
        <v>Initial</v>
      </c>
      <c r="AE80" s="86" t="str">
        <f t="shared" si="19"/>
        <v>RLIS</v>
      </c>
      <c r="AF80" s="50">
        <f t="shared" si="20"/>
        <v>0</v>
      </c>
    </row>
    <row r="81" spans="1:32" ht="12.75">
      <c r="A81" s="91">
        <v>2802610</v>
      </c>
      <c r="B81" s="91">
        <v>7612</v>
      </c>
      <c r="C81" s="50" t="s">
        <v>116</v>
      </c>
      <c r="D81" s="34" t="s">
        <v>117</v>
      </c>
      <c r="E81" s="34" t="s">
        <v>410</v>
      </c>
      <c r="F81" s="34">
        <v>38756</v>
      </c>
      <c r="G81" s="35">
        <v>2729</v>
      </c>
      <c r="H81" s="36">
        <v>6626865000</v>
      </c>
      <c r="I81" s="37">
        <v>6</v>
      </c>
      <c r="J81" s="38" t="s">
        <v>485</v>
      </c>
      <c r="K81" s="73" t="s">
        <v>482</v>
      </c>
      <c r="L81" s="65">
        <v>1144</v>
      </c>
      <c r="M81" s="69" t="s">
        <v>483</v>
      </c>
      <c r="N81" s="49">
        <v>32.15434084</v>
      </c>
      <c r="O81" s="38" t="s">
        <v>486</v>
      </c>
      <c r="P81" s="42"/>
      <c r="Q81" s="73" t="str">
        <f t="shared" si="21"/>
        <v>NO</v>
      </c>
      <c r="R81" s="77" t="s">
        <v>486</v>
      </c>
      <c r="S81" s="45">
        <v>177354</v>
      </c>
      <c r="T81" s="119">
        <v>20444.9880175973</v>
      </c>
      <c r="U81" s="46">
        <v>14332</v>
      </c>
      <c r="V81" s="40">
        <v>7177</v>
      </c>
      <c r="W81" s="50">
        <f t="shared" si="16"/>
        <v>0</v>
      </c>
      <c r="X81" s="34">
        <f t="shared" si="22"/>
        <v>0</v>
      </c>
      <c r="Y81" s="34">
        <f t="shared" si="17"/>
        <v>0</v>
      </c>
      <c r="Z81" s="36">
        <f t="shared" si="18"/>
        <v>0</v>
      </c>
      <c r="AA81" s="86" t="str">
        <f t="shared" si="23"/>
        <v>-</v>
      </c>
      <c r="AB81" s="50">
        <f t="shared" si="24"/>
        <v>1</v>
      </c>
      <c r="AC81" s="34">
        <f t="shared" si="25"/>
        <v>1</v>
      </c>
      <c r="AD81" s="36" t="str">
        <f t="shared" si="26"/>
        <v>Initial</v>
      </c>
      <c r="AE81" s="86" t="str">
        <f t="shared" si="19"/>
        <v>RLIS</v>
      </c>
      <c r="AF81" s="50">
        <f t="shared" si="20"/>
        <v>0</v>
      </c>
    </row>
    <row r="82" spans="1:32" ht="12.75">
      <c r="A82" s="91">
        <v>2802640</v>
      </c>
      <c r="B82" s="91">
        <v>4300</v>
      </c>
      <c r="C82" s="50" t="s">
        <v>118</v>
      </c>
      <c r="D82" s="34" t="s">
        <v>119</v>
      </c>
      <c r="E82" s="34" t="s">
        <v>302</v>
      </c>
      <c r="F82" s="34">
        <v>39602</v>
      </c>
      <c r="G82" s="35">
        <v>826</v>
      </c>
      <c r="H82" s="36">
        <v>6018350011</v>
      </c>
      <c r="I82" s="37">
        <v>7</v>
      </c>
      <c r="J82" s="38" t="s">
        <v>486</v>
      </c>
      <c r="K82" s="73" t="s">
        <v>482</v>
      </c>
      <c r="L82" s="65">
        <v>2823</v>
      </c>
      <c r="M82" s="69" t="s">
        <v>483</v>
      </c>
      <c r="N82" s="49">
        <v>20.92772384</v>
      </c>
      <c r="O82" s="38" t="s">
        <v>486</v>
      </c>
      <c r="P82" s="42"/>
      <c r="Q82" s="73" t="str">
        <f t="shared" si="21"/>
        <v>NO</v>
      </c>
      <c r="R82" s="77" t="s">
        <v>486</v>
      </c>
      <c r="S82" s="45">
        <v>165030</v>
      </c>
      <c r="T82" s="119">
        <v>14387.902071492646</v>
      </c>
      <c r="U82" s="46">
        <v>15829</v>
      </c>
      <c r="V82" s="40">
        <v>13479</v>
      </c>
      <c r="W82" s="50">
        <f t="shared" si="16"/>
        <v>1</v>
      </c>
      <c r="X82" s="34">
        <f t="shared" si="22"/>
        <v>0</v>
      </c>
      <c r="Y82" s="34">
        <f t="shared" si="17"/>
        <v>0</v>
      </c>
      <c r="Z82" s="36">
        <f t="shared" si="18"/>
        <v>0</v>
      </c>
      <c r="AA82" s="86" t="str">
        <f t="shared" si="23"/>
        <v>-</v>
      </c>
      <c r="AB82" s="50">
        <f t="shared" si="24"/>
        <v>1</v>
      </c>
      <c r="AC82" s="34">
        <f t="shared" si="25"/>
        <v>1</v>
      </c>
      <c r="AD82" s="36" t="str">
        <f t="shared" si="26"/>
        <v>Initial</v>
      </c>
      <c r="AE82" s="86" t="str">
        <f t="shared" si="19"/>
        <v>RLIS</v>
      </c>
      <c r="AF82" s="50">
        <f t="shared" si="20"/>
        <v>0</v>
      </c>
    </row>
    <row r="83" spans="1:32" ht="12.75">
      <c r="A83" s="91">
        <v>2802670</v>
      </c>
      <c r="B83" s="91">
        <v>2422</v>
      </c>
      <c r="C83" s="50" t="s">
        <v>120</v>
      </c>
      <c r="D83" s="34" t="s">
        <v>121</v>
      </c>
      <c r="E83" s="34" t="s">
        <v>375</v>
      </c>
      <c r="F83" s="34">
        <v>39560</v>
      </c>
      <c r="G83" s="35">
        <v>2618</v>
      </c>
      <c r="H83" s="36">
        <v>2288641146</v>
      </c>
      <c r="I83" s="37">
        <v>4</v>
      </c>
      <c r="J83" s="38" t="s">
        <v>485</v>
      </c>
      <c r="K83" s="73" t="s">
        <v>482</v>
      </c>
      <c r="L83" s="65">
        <v>3151</v>
      </c>
      <c r="M83" s="69" t="s">
        <v>483</v>
      </c>
      <c r="N83" s="49">
        <v>19.30979979</v>
      </c>
      <c r="O83" s="38" t="s">
        <v>485</v>
      </c>
      <c r="P83" s="42"/>
      <c r="Q83" s="73" t="str">
        <f t="shared" si="21"/>
        <v>NO</v>
      </c>
      <c r="R83" s="77" t="s">
        <v>485</v>
      </c>
      <c r="S83" s="45">
        <v>190205</v>
      </c>
      <c r="T83" s="119">
        <v>11824.71359430178</v>
      </c>
      <c r="U83" s="46">
        <v>16130</v>
      </c>
      <c r="V83" s="40">
        <v>16299</v>
      </c>
      <c r="W83" s="50">
        <f t="shared" si="16"/>
        <v>0</v>
      </c>
      <c r="X83" s="34">
        <f t="shared" si="22"/>
        <v>0</v>
      </c>
      <c r="Y83" s="34">
        <f t="shared" si="17"/>
        <v>0</v>
      </c>
      <c r="Z83" s="36">
        <f t="shared" si="18"/>
        <v>0</v>
      </c>
      <c r="AA83" s="86" t="str">
        <f t="shared" si="23"/>
        <v>-</v>
      </c>
      <c r="AB83" s="50">
        <f t="shared" si="24"/>
        <v>0</v>
      </c>
      <c r="AC83" s="34">
        <f t="shared" si="25"/>
        <v>0</v>
      </c>
      <c r="AD83" s="36">
        <f t="shared" si="26"/>
        <v>0</v>
      </c>
      <c r="AE83" s="86" t="str">
        <f t="shared" si="19"/>
        <v>-</v>
      </c>
      <c r="AF83" s="50">
        <f t="shared" si="20"/>
        <v>0</v>
      </c>
    </row>
    <row r="84" spans="1:32" ht="12.75">
      <c r="A84" s="91">
        <v>2802700</v>
      </c>
      <c r="B84" s="91">
        <v>8020</v>
      </c>
      <c r="C84" s="50" t="s">
        <v>122</v>
      </c>
      <c r="D84" s="34" t="s">
        <v>123</v>
      </c>
      <c r="E84" s="34" t="s">
        <v>478</v>
      </c>
      <c r="F84" s="34">
        <v>39339</v>
      </c>
      <c r="G84" s="35">
        <v>909</v>
      </c>
      <c r="H84" s="36">
        <v>6627733411</v>
      </c>
      <c r="I84" s="37" t="s">
        <v>484</v>
      </c>
      <c r="J84" s="38" t="s">
        <v>485</v>
      </c>
      <c r="K84" s="73" t="s">
        <v>482</v>
      </c>
      <c r="L84" s="65">
        <v>2750</v>
      </c>
      <c r="M84" s="69" t="s">
        <v>483</v>
      </c>
      <c r="N84" s="49">
        <v>28.00108637</v>
      </c>
      <c r="O84" s="38" t="s">
        <v>486</v>
      </c>
      <c r="P84" s="42"/>
      <c r="Q84" s="73" t="str">
        <f t="shared" si="21"/>
        <v>NO</v>
      </c>
      <c r="R84" s="77" t="s">
        <v>486</v>
      </c>
      <c r="S84" s="45">
        <v>301949</v>
      </c>
      <c r="T84" s="119">
        <v>31755.32219031304</v>
      </c>
      <c r="U84" s="46">
        <v>25458</v>
      </c>
      <c r="V84" s="40">
        <v>17695</v>
      </c>
      <c r="W84" s="50">
        <f t="shared" si="16"/>
        <v>0</v>
      </c>
      <c r="X84" s="34">
        <f t="shared" si="22"/>
        <v>0</v>
      </c>
      <c r="Y84" s="34">
        <f t="shared" si="17"/>
        <v>0</v>
      </c>
      <c r="Z84" s="36">
        <f t="shared" si="18"/>
        <v>0</v>
      </c>
      <c r="AA84" s="86" t="str">
        <f t="shared" si="23"/>
        <v>-</v>
      </c>
      <c r="AB84" s="50">
        <f t="shared" si="24"/>
        <v>1</v>
      </c>
      <c r="AC84" s="34">
        <f t="shared" si="25"/>
        <v>1</v>
      </c>
      <c r="AD84" s="36" t="str">
        <f t="shared" si="26"/>
        <v>Initial</v>
      </c>
      <c r="AE84" s="86" t="str">
        <f t="shared" si="19"/>
        <v>RLIS</v>
      </c>
      <c r="AF84" s="50">
        <f t="shared" si="20"/>
        <v>0</v>
      </c>
    </row>
    <row r="85" spans="1:32" ht="12.75">
      <c r="A85" s="91">
        <v>2802730</v>
      </c>
      <c r="B85" s="91">
        <v>4400</v>
      </c>
      <c r="C85" s="50" t="s">
        <v>124</v>
      </c>
      <c r="D85" s="34" t="s">
        <v>125</v>
      </c>
      <c r="E85" s="34" t="s">
        <v>480</v>
      </c>
      <c r="F85" s="34">
        <v>39701</v>
      </c>
      <c r="G85" s="35">
        <v>8480</v>
      </c>
      <c r="H85" s="36">
        <v>6622445000</v>
      </c>
      <c r="I85" s="37">
        <v>7</v>
      </c>
      <c r="J85" s="38" t="s">
        <v>486</v>
      </c>
      <c r="K85" s="73" t="s">
        <v>482</v>
      </c>
      <c r="L85" s="65">
        <v>5268</v>
      </c>
      <c r="M85" s="69" t="s">
        <v>483</v>
      </c>
      <c r="N85" s="49">
        <v>19.36619718</v>
      </c>
      <c r="O85" s="38" t="s">
        <v>485</v>
      </c>
      <c r="P85" s="42"/>
      <c r="Q85" s="73" t="str">
        <f t="shared" si="21"/>
        <v>NO</v>
      </c>
      <c r="R85" s="77" t="s">
        <v>486</v>
      </c>
      <c r="S85" s="45">
        <v>355486</v>
      </c>
      <c r="T85" s="119">
        <v>37531.96949177591</v>
      </c>
      <c r="U85" s="46">
        <v>35436</v>
      </c>
      <c r="V85" s="40">
        <v>25361</v>
      </c>
      <c r="W85" s="50">
        <f t="shared" si="16"/>
        <v>1</v>
      </c>
      <c r="X85" s="34">
        <f t="shared" si="22"/>
        <v>0</v>
      </c>
      <c r="Y85" s="34">
        <f t="shared" si="17"/>
        <v>0</v>
      </c>
      <c r="Z85" s="36">
        <f t="shared" si="18"/>
        <v>0</v>
      </c>
      <c r="AA85" s="86" t="str">
        <f t="shared" si="23"/>
        <v>-</v>
      </c>
      <c r="AB85" s="50">
        <f t="shared" si="24"/>
        <v>1</v>
      </c>
      <c r="AC85" s="34">
        <f t="shared" si="25"/>
        <v>0</v>
      </c>
      <c r="AD85" s="36">
        <f t="shared" si="26"/>
        <v>0</v>
      </c>
      <c r="AE85" s="86" t="str">
        <f t="shared" si="19"/>
        <v>-</v>
      </c>
      <c r="AF85" s="50">
        <f t="shared" si="20"/>
        <v>0</v>
      </c>
    </row>
    <row r="86" spans="1:32" ht="12.75">
      <c r="A86" s="91">
        <v>2802760</v>
      </c>
      <c r="B86" s="91">
        <v>3711</v>
      </c>
      <c r="C86" s="50" t="s">
        <v>126</v>
      </c>
      <c r="D86" s="34" t="s">
        <v>127</v>
      </c>
      <c r="E86" s="34" t="s">
        <v>128</v>
      </c>
      <c r="F86" s="34">
        <v>39455</v>
      </c>
      <c r="G86" s="35">
        <v>2513</v>
      </c>
      <c r="H86" s="36">
        <v>6017962441</v>
      </c>
      <c r="I86" s="37">
        <v>8</v>
      </c>
      <c r="J86" s="38" t="s">
        <v>486</v>
      </c>
      <c r="K86" s="73" t="s">
        <v>482</v>
      </c>
      <c r="L86" s="65">
        <v>803</v>
      </c>
      <c r="M86" s="69" t="s">
        <v>483</v>
      </c>
      <c r="N86" s="49">
        <v>34.40150801</v>
      </c>
      <c r="O86" s="38" t="s">
        <v>486</v>
      </c>
      <c r="P86" s="42"/>
      <c r="Q86" s="73" t="str">
        <f t="shared" si="21"/>
        <v>NO</v>
      </c>
      <c r="R86" s="77" t="s">
        <v>486</v>
      </c>
      <c r="S86" s="45">
        <v>102331</v>
      </c>
      <c r="T86" s="119">
        <v>9363.462750140134</v>
      </c>
      <c r="U86" s="46">
        <v>7577</v>
      </c>
      <c r="V86" s="40">
        <v>5202</v>
      </c>
      <c r="W86" s="50">
        <f t="shared" si="16"/>
        <v>1</v>
      </c>
      <c r="X86" s="34">
        <f t="shared" si="22"/>
        <v>0</v>
      </c>
      <c r="Y86" s="34">
        <f t="shared" si="17"/>
        <v>0</v>
      </c>
      <c r="Z86" s="36">
        <f t="shared" si="18"/>
        <v>0</v>
      </c>
      <c r="AA86" s="86" t="str">
        <f t="shared" si="23"/>
        <v>-</v>
      </c>
      <c r="AB86" s="50">
        <f t="shared" si="24"/>
        <v>1</v>
      </c>
      <c r="AC86" s="34">
        <f t="shared" si="25"/>
        <v>1</v>
      </c>
      <c r="AD86" s="36" t="str">
        <f t="shared" si="26"/>
        <v>Initial</v>
      </c>
      <c r="AE86" s="86" t="str">
        <f t="shared" si="19"/>
        <v>RLIS</v>
      </c>
      <c r="AF86" s="50">
        <f t="shared" si="20"/>
        <v>0</v>
      </c>
    </row>
    <row r="87" spans="1:32" ht="12.75">
      <c r="A87" s="91">
        <v>2802790</v>
      </c>
      <c r="B87" s="91">
        <v>4500</v>
      </c>
      <c r="C87" s="50" t="s">
        <v>129</v>
      </c>
      <c r="D87" s="34" t="s">
        <v>431</v>
      </c>
      <c r="E87" s="34" t="s">
        <v>406</v>
      </c>
      <c r="F87" s="34">
        <v>39071</v>
      </c>
      <c r="G87" s="35">
        <v>9761</v>
      </c>
      <c r="H87" s="36">
        <v>6018793025</v>
      </c>
      <c r="I87" s="37" t="s">
        <v>487</v>
      </c>
      <c r="J87" s="38" t="s">
        <v>485</v>
      </c>
      <c r="K87" s="73" t="s">
        <v>482</v>
      </c>
      <c r="L87" s="65">
        <v>9874</v>
      </c>
      <c r="M87" s="69" t="s">
        <v>483</v>
      </c>
      <c r="N87" s="49">
        <v>8.775153106</v>
      </c>
      <c r="O87" s="38" t="s">
        <v>485</v>
      </c>
      <c r="P87" s="42"/>
      <c r="Q87" s="73" t="str">
        <f t="shared" si="21"/>
        <v>NO</v>
      </c>
      <c r="R87" s="77" t="s">
        <v>485</v>
      </c>
      <c r="S87" s="45">
        <v>428208</v>
      </c>
      <c r="T87" s="119">
        <v>29016.120881720843</v>
      </c>
      <c r="U87" s="46">
        <v>47545</v>
      </c>
      <c r="V87" s="40">
        <v>53086</v>
      </c>
      <c r="W87" s="50">
        <f t="shared" si="16"/>
        <v>0</v>
      </c>
      <c r="X87" s="34">
        <f t="shared" si="22"/>
        <v>0</v>
      </c>
      <c r="Y87" s="34">
        <f t="shared" si="17"/>
        <v>0</v>
      </c>
      <c r="Z87" s="36">
        <f t="shared" si="18"/>
        <v>0</v>
      </c>
      <c r="AA87" s="86" t="str">
        <f t="shared" si="23"/>
        <v>-</v>
      </c>
      <c r="AB87" s="50">
        <f t="shared" si="24"/>
        <v>0</v>
      </c>
      <c r="AC87" s="34">
        <f t="shared" si="25"/>
        <v>0</v>
      </c>
      <c r="AD87" s="36">
        <f t="shared" si="26"/>
        <v>0</v>
      </c>
      <c r="AE87" s="86" t="str">
        <f t="shared" si="19"/>
        <v>-</v>
      </c>
      <c r="AF87" s="50">
        <f t="shared" si="20"/>
        <v>0</v>
      </c>
    </row>
    <row r="88" spans="1:32" ht="12.75">
      <c r="A88" s="91">
        <v>2800003</v>
      </c>
      <c r="B88" s="91">
        <v>3871</v>
      </c>
      <c r="C88" s="50" t="s">
        <v>299</v>
      </c>
      <c r="D88" s="34" t="s">
        <v>300</v>
      </c>
      <c r="E88" s="34" t="s">
        <v>413</v>
      </c>
      <c r="F88" s="34">
        <v>39304</v>
      </c>
      <c r="G88" s="35">
        <v>4128</v>
      </c>
      <c r="H88" s="36">
        <v>6014822432</v>
      </c>
      <c r="I88" s="37">
        <v>5</v>
      </c>
      <c r="J88" s="38" t="s">
        <v>485</v>
      </c>
      <c r="K88" s="73" t="s">
        <v>482</v>
      </c>
      <c r="L88" s="65"/>
      <c r="M88" s="69"/>
      <c r="N88" s="49" t="s">
        <v>488</v>
      </c>
      <c r="O88" s="38" t="s">
        <v>488</v>
      </c>
      <c r="P88" s="42"/>
      <c r="Q88" s="73" t="str">
        <f t="shared" si="21"/>
        <v>NO</v>
      </c>
      <c r="R88" s="77" t="s">
        <v>485</v>
      </c>
      <c r="S88" s="45"/>
      <c r="T88" s="119"/>
      <c r="U88" s="46"/>
      <c r="V88" s="40"/>
      <c r="W88" s="50">
        <f t="shared" si="16"/>
        <v>0</v>
      </c>
      <c r="X88" s="34">
        <f t="shared" si="22"/>
        <v>0</v>
      </c>
      <c r="Y88" s="34">
        <f t="shared" si="17"/>
        <v>0</v>
      </c>
      <c r="Z88" s="36">
        <f t="shared" si="18"/>
        <v>0</v>
      </c>
      <c r="AA88" s="86" t="str">
        <f t="shared" si="23"/>
        <v>-</v>
      </c>
      <c r="AB88" s="50">
        <f t="shared" si="24"/>
        <v>0</v>
      </c>
      <c r="AC88" s="34">
        <f t="shared" si="25"/>
        <v>0</v>
      </c>
      <c r="AD88" s="36">
        <f t="shared" si="26"/>
        <v>0</v>
      </c>
      <c r="AE88" s="86" t="str">
        <f t="shared" si="19"/>
        <v>-</v>
      </c>
      <c r="AF88" s="50">
        <f t="shared" si="20"/>
        <v>0</v>
      </c>
    </row>
    <row r="89" spans="1:32" ht="12.75">
      <c r="A89" s="91">
        <v>2802820</v>
      </c>
      <c r="B89" s="91">
        <v>4600</v>
      </c>
      <c r="C89" s="50" t="s">
        <v>130</v>
      </c>
      <c r="D89" s="34" t="s">
        <v>131</v>
      </c>
      <c r="E89" s="34" t="s">
        <v>429</v>
      </c>
      <c r="F89" s="34">
        <v>39429</v>
      </c>
      <c r="G89" s="35">
        <v>3009</v>
      </c>
      <c r="H89" s="36">
        <v>6017367193</v>
      </c>
      <c r="I89" s="37">
        <v>7</v>
      </c>
      <c r="J89" s="38" t="s">
        <v>486</v>
      </c>
      <c r="K89" s="73" t="s">
        <v>482</v>
      </c>
      <c r="L89" s="65">
        <v>2390</v>
      </c>
      <c r="M89" s="69" t="s">
        <v>483</v>
      </c>
      <c r="N89" s="49">
        <v>28.98788077</v>
      </c>
      <c r="O89" s="38" t="s">
        <v>486</v>
      </c>
      <c r="P89" s="42"/>
      <c r="Q89" s="73" t="str">
        <f t="shared" si="21"/>
        <v>NO</v>
      </c>
      <c r="R89" s="77" t="s">
        <v>486</v>
      </c>
      <c r="S89" s="45">
        <v>284262</v>
      </c>
      <c r="T89" s="119">
        <v>27189.27823579368</v>
      </c>
      <c r="U89" s="46">
        <v>21794</v>
      </c>
      <c r="V89" s="40">
        <v>15119</v>
      </c>
      <c r="W89" s="50">
        <f t="shared" si="16"/>
        <v>1</v>
      </c>
      <c r="X89" s="34">
        <f t="shared" si="22"/>
        <v>0</v>
      </c>
      <c r="Y89" s="34">
        <f t="shared" si="17"/>
        <v>0</v>
      </c>
      <c r="Z89" s="36">
        <f t="shared" si="18"/>
        <v>0</v>
      </c>
      <c r="AA89" s="86" t="str">
        <f t="shared" si="23"/>
        <v>-</v>
      </c>
      <c r="AB89" s="50">
        <f t="shared" si="24"/>
        <v>1</v>
      </c>
      <c r="AC89" s="34">
        <f t="shared" si="25"/>
        <v>1</v>
      </c>
      <c r="AD89" s="36" t="str">
        <f t="shared" si="26"/>
        <v>Initial</v>
      </c>
      <c r="AE89" s="86" t="str">
        <f t="shared" si="19"/>
        <v>RLIS</v>
      </c>
      <c r="AF89" s="50">
        <f t="shared" si="20"/>
        <v>0</v>
      </c>
    </row>
    <row r="90" spans="1:32" ht="12.75">
      <c r="A90" s="91">
        <v>2802850</v>
      </c>
      <c r="B90" s="91">
        <v>4700</v>
      </c>
      <c r="C90" s="50" t="s">
        <v>132</v>
      </c>
      <c r="D90" s="34" t="s">
        <v>393</v>
      </c>
      <c r="E90" s="34" t="s">
        <v>73</v>
      </c>
      <c r="F90" s="34">
        <v>38635</v>
      </c>
      <c r="G90" s="35">
        <v>3003</v>
      </c>
      <c r="H90" s="36">
        <v>6622524271</v>
      </c>
      <c r="I90" s="37">
        <v>8</v>
      </c>
      <c r="J90" s="38" t="s">
        <v>486</v>
      </c>
      <c r="K90" s="73" t="s">
        <v>482</v>
      </c>
      <c r="L90" s="65">
        <v>3624</v>
      </c>
      <c r="M90" s="69" t="s">
        <v>483</v>
      </c>
      <c r="N90" s="49">
        <v>20.74829932</v>
      </c>
      <c r="O90" s="38" t="s">
        <v>486</v>
      </c>
      <c r="P90" s="42"/>
      <c r="Q90" s="73" t="str">
        <f t="shared" si="21"/>
        <v>NO</v>
      </c>
      <c r="R90" s="77" t="s">
        <v>486</v>
      </c>
      <c r="S90" s="45">
        <v>309007</v>
      </c>
      <c r="T90" s="119">
        <v>27581.192537607774</v>
      </c>
      <c r="U90" s="46">
        <v>24589</v>
      </c>
      <c r="V90" s="40">
        <v>20480</v>
      </c>
      <c r="W90" s="50">
        <f t="shared" si="16"/>
        <v>1</v>
      </c>
      <c r="X90" s="34">
        <f t="shared" si="22"/>
        <v>0</v>
      </c>
      <c r="Y90" s="34">
        <f t="shared" si="17"/>
        <v>0</v>
      </c>
      <c r="Z90" s="36">
        <f t="shared" si="18"/>
        <v>0</v>
      </c>
      <c r="AA90" s="86" t="str">
        <f t="shared" si="23"/>
        <v>-</v>
      </c>
      <c r="AB90" s="50">
        <f t="shared" si="24"/>
        <v>1</v>
      </c>
      <c r="AC90" s="34">
        <f t="shared" si="25"/>
        <v>1</v>
      </c>
      <c r="AD90" s="36" t="str">
        <f t="shared" si="26"/>
        <v>Initial</v>
      </c>
      <c r="AE90" s="86" t="str">
        <f t="shared" si="19"/>
        <v>RLIS</v>
      </c>
      <c r="AF90" s="50">
        <f t="shared" si="20"/>
        <v>0</v>
      </c>
    </row>
    <row r="91" spans="1:32" ht="12.75">
      <c r="A91" s="91">
        <v>2802880</v>
      </c>
      <c r="B91" s="91">
        <v>5720</v>
      </c>
      <c r="C91" s="50" t="s">
        <v>133</v>
      </c>
      <c r="D91" s="34" t="s">
        <v>134</v>
      </c>
      <c r="E91" s="34" t="s">
        <v>135</v>
      </c>
      <c r="F91" s="34">
        <v>39649</v>
      </c>
      <c r="G91" s="35" t="s">
        <v>463</v>
      </c>
      <c r="H91" s="36">
        <v>6016844661</v>
      </c>
      <c r="I91" s="37" t="s">
        <v>484</v>
      </c>
      <c r="J91" s="38" t="s">
        <v>485</v>
      </c>
      <c r="K91" s="73" t="s">
        <v>482</v>
      </c>
      <c r="L91" s="65">
        <v>2717</v>
      </c>
      <c r="M91" s="69" t="s">
        <v>483</v>
      </c>
      <c r="N91" s="49">
        <v>33.92226148</v>
      </c>
      <c r="O91" s="38" t="s">
        <v>486</v>
      </c>
      <c r="P91" s="42"/>
      <c r="Q91" s="73" t="str">
        <f t="shared" si="21"/>
        <v>NO</v>
      </c>
      <c r="R91" s="77" t="s">
        <v>486</v>
      </c>
      <c r="S91" s="45">
        <v>332243</v>
      </c>
      <c r="T91" s="119">
        <v>35702.09437621629</v>
      </c>
      <c r="U91" s="46">
        <v>27718</v>
      </c>
      <c r="V91" s="40">
        <v>18277</v>
      </c>
      <c r="W91" s="50">
        <f t="shared" si="16"/>
        <v>0</v>
      </c>
      <c r="X91" s="34">
        <f t="shared" si="22"/>
        <v>0</v>
      </c>
      <c r="Y91" s="34">
        <f t="shared" si="17"/>
        <v>0</v>
      </c>
      <c r="Z91" s="36">
        <f t="shared" si="18"/>
        <v>0</v>
      </c>
      <c r="AA91" s="86" t="str">
        <f t="shared" si="23"/>
        <v>-</v>
      </c>
      <c r="AB91" s="50">
        <f t="shared" si="24"/>
        <v>1</v>
      </c>
      <c r="AC91" s="34">
        <f t="shared" si="25"/>
        <v>1</v>
      </c>
      <c r="AD91" s="36" t="str">
        <f t="shared" si="26"/>
        <v>Initial</v>
      </c>
      <c r="AE91" s="86" t="str">
        <f t="shared" si="19"/>
        <v>RLIS</v>
      </c>
      <c r="AF91" s="50">
        <f t="shared" si="20"/>
        <v>0</v>
      </c>
    </row>
    <row r="92" spans="1:32" ht="12.75">
      <c r="A92" s="91">
        <v>2801191</v>
      </c>
      <c r="B92" s="91">
        <v>2562</v>
      </c>
      <c r="C92" s="50" t="s">
        <v>380</v>
      </c>
      <c r="D92" s="34" t="s">
        <v>392</v>
      </c>
      <c r="E92" s="34" t="s">
        <v>474</v>
      </c>
      <c r="F92" s="34">
        <v>39205</v>
      </c>
      <c r="G92" s="35">
        <v>352</v>
      </c>
      <c r="H92" s="36">
        <v>6013594957</v>
      </c>
      <c r="I92" s="37" t="s">
        <v>494</v>
      </c>
      <c r="J92" s="38" t="s">
        <v>486</v>
      </c>
      <c r="K92" s="73" t="s">
        <v>482</v>
      </c>
      <c r="L92" s="65"/>
      <c r="M92" s="69"/>
      <c r="N92" s="49" t="s">
        <v>488</v>
      </c>
      <c r="O92" s="38" t="s">
        <v>488</v>
      </c>
      <c r="P92" s="42"/>
      <c r="Q92" s="73" t="str">
        <f t="shared" si="21"/>
        <v>NO</v>
      </c>
      <c r="R92" s="77" t="s">
        <v>486</v>
      </c>
      <c r="S92" s="45"/>
      <c r="T92" s="119"/>
      <c r="U92" s="46"/>
      <c r="V92" s="40"/>
      <c r="W92" s="50">
        <f t="shared" si="16"/>
        <v>1</v>
      </c>
      <c r="X92" s="34">
        <f t="shared" si="22"/>
        <v>0</v>
      </c>
      <c r="Y92" s="34">
        <f t="shared" si="17"/>
        <v>0</v>
      </c>
      <c r="Z92" s="36">
        <f t="shared" si="18"/>
        <v>0</v>
      </c>
      <c r="AA92" s="86" t="str">
        <f t="shared" si="23"/>
        <v>-</v>
      </c>
      <c r="AB92" s="50">
        <f t="shared" si="24"/>
        <v>1</v>
      </c>
      <c r="AC92" s="34">
        <f t="shared" si="25"/>
        <v>0</v>
      </c>
      <c r="AD92" s="36">
        <f t="shared" si="26"/>
        <v>0</v>
      </c>
      <c r="AE92" s="86" t="str">
        <f t="shared" si="19"/>
        <v>-</v>
      </c>
      <c r="AF92" s="50">
        <f t="shared" si="20"/>
        <v>0</v>
      </c>
    </row>
    <row r="93" spans="1:32" ht="12.75">
      <c r="A93" s="91">
        <v>2802910</v>
      </c>
      <c r="B93" s="91">
        <v>3820</v>
      </c>
      <c r="C93" s="50" t="s">
        <v>136</v>
      </c>
      <c r="D93" s="34" t="s">
        <v>137</v>
      </c>
      <c r="E93" s="34" t="s">
        <v>413</v>
      </c>
      <c r="F93" s="34">
        <v>39302</v>
      </c>
      <c r="G93" s="35">
        <v>4926</v>
      </c>
      <c r="H93" s="36">
        <v>6014836271</v>
      </c>
      <c r="I93" s="37" t="s">
        <v>493</v>
      </c>
      <c r="J93" s="38" t="s">
        <v>485</v>
      </c>
      <c r="K93" s="73" t="s">
        <v>482</v>
      </c>
      <c r="L93" s="65">
        <v>6160</v>
      </c>
      <c r="M93" s="69" t="s">
        <v>483</v>
      </c>
      <c r="N93" s="49">
        <v>35.61570414</v>
      </c>
      <c r="O93" s="38" t="s">
        <v>486</v>
      </c>
      <c r="P93" s="42"/>
      <c r="Q93" s="73" t="str">
        <f t="shared" si="21"/>
        <v>NO</v>
      </c>
      <c r="R93" s="77" t="s">
        <v>485</v>
      </c>
      <c r="S93" s="45">
        <v>694903</v>
      </c>
      <c r="T93" s="119">
        <v>65758.19683060366</v>
      </c>
      <c r="U93" s="46">
        <v>54969</v>
      </c>
      <c r="V93" s="40">
        <v>42217</v>
      </c>
      <c r="W93" s="50">
        <f t="shared" si="16"/>
        <v>0</v>
      </c>
      <c r="X93" s="34">
        <f t="shared" si="22"/>
        <v>0</v>
      </c>
      <c r="Y93" s="34">
        <f t="shared" si="17"/>
        <v>0</v>
      </c>
      <c r="Z93" s="36">
        <f t="shared" si="18"/>
        <v>0</v>
      </c>
      <c r="AA93" s="86" t="str">
        <f t="shared" si="23"/>
        <v>-</v>
      </c>
      <c r="AB93" s="50">
        <f t="shared" si="24"/>
        <v>0</v>
      </c>
      <c r="AC93" s="34">
        <f t="shared" si="25"/>
        <v>1</v>
      </c>
      <c r="AD93" s="36">
        <f t="shared" si="26"/>
        <v>0</v>
      </c>
      <c r="AE93" s="86" t="str">
        <f t="shared" si="19"/>
        <v>-</v>
      </c>
      <c r="AF93" s="50">
        <f t="shared" si="20"/>
        <v>0</v>
      </c>
    </row>
    <row r="94" spans="1:32" ht="12.75">
      <c r="A94" s="91">
        <v>2800001</v>
      </c>
      <c r="B94" s="91">
        <v>6176</v>
      </c>
      <c r="C94" s="50" t="s">
        <v>296</v>
      </c>
      <c r="D94" s="34" t="s">
        <v>297</v>
      </c>
      <c r="E94" s="34" t="s">
        <v>298</v>
      </c>
      <c r="F94" s="34">
        <v>39193</v>
      </c>
      <c r="G94" s="35" t="s">
        <v>463</v>
      </c>
      <c r="H94" s="36">
        <v>6013518024</v>
      </c>
      <c r="I94" s="37">
        <v>4</v>
      </c>
      <c r="J94" s="38" t="s">
        <v>485</v>
      </c>
      <c r="K94" s="73" t="s">
        <v>482</v>
      </c>
      <c r="L94" s="65"/>
      <c r="M94" s="69"/>
      <c r="N94" s="49" t="s">
        <v>488</v>
      </c>
      <c r="O94" s="38" t="s">
        <v>488</v>
      </c>
      <c r="P94" s="42"/>
      <c r="Q94" s="73" t="str">
        <f t="shared" si="21"/>
        <v>NO</v>
      </c>
      <c r="R94" s="77" t="s">
        <v>485</v>
      </c>
      <c r="S94" s="45"/>
      <c r="T94" s="119"/>
      <c r="U94" s="46"/>
      <c r="V94" s="40"/>
      <c r="W94" s="50">
        <f t="shared" si="16"/>
        <v>0</v>
      </c>
      <c r="X94" s="34">
        <f t="shared" si="22"/>
        <v>0</v>
      </c>
      <c r="Y94" s="34">
        <f t="shared" si="17"/>
        <v>0</v>
      </c>
      <c r="Z94" s="36">
        <f t="shared" si="18"/>
        <v>0</v>
      </c>
      <c r="AA94" s="86" t="str">
        <f t="shared" si="23"/>
        <v>-</v>
      </c>
      <c r="AB94" s="50">
        <f t="shared" si="24"/>
        <v>0</v>
      </c>
      <c r="AC94" s="34">
        <f t="shared" si="25"/>
        <v>0</v>
      </c>
      <c r="AD94" s="36">
        <f t="shared" si="26"/>
        <v>0</v>
      </c>
      <c r="AE94" s="86" t="str">
        <f t="shared" si="19"/>
        <v>-</v>
      </c>
      <c r="AF94" s="50">
        <f t="shared" si="20"/>
        <v>0</v>
      </c>
    </row>
    <row r="95" spans="1:32" ht="12.75">
      <c r="A95" s="91">
        <v>2802940</v>
      </c>
      <c r="B95" s="91">
        <v>4800</v>
      </c>
      <c r="C95" s="50" t="s">
        <v>138</v>
      </c>
      <c r="D95" s="34" t="s">
        <v>139</v>
      </c>
      <c r="E95" s="34" t="s">
        <v>312</v>
      </c>
      <c r="F95" s="34">
        <v>38821</v>
      </c>
      <c r="G95" s="35">
        <v>2181</v>
      </c>
      <c r="H95" s="36">
        <v>6622572176</v>
      </c>
      <c r="I95" s="37">
        <v>7</v>
      </c>
      <c r="J95" s="38" t="s">
        <v>486</v>
      </c>
      <c r="K95" s="73" t="s">
        <v>482</v>
      </c>
      <c r="L95" s="65">
        <v>2425</v>
      </c>
      <c r="M95" s="69" t="s">
        <v>483</v>
      </c>
      <c r="N95" s="49">
        <v>12.82959465</v>
      </c>
      <c r="O95" s="38" t="s">
        <v>485</v>
      </c>
      <c r="P95" s="42"/>
      <c r="Q95" s="73" t="str">
        <f t="shared" si="21"/>
        <v>NO</v>
      </c>
      <c r="R95" s="77" t="s">
        <v>486</v>
      </c>
      <c r="S95" s="45">
        <v>114817</v>
      </c>
      <c r="T95" s="119">
        <v>7393.342393715759</v>
      </c>
      <c r="U95" s="46">
        <v>11309</v>
      </c>
      <c r="V95" s="40">
        <v>12281</v>
      </c>
      <c r="W95" s="50">
        <f t="shared" si="16"/>
        <v>1</v>
      </c>
      <c r="X95" s="34">
        <f t="shared" si="22"/>
        <v>0</v>
      </c>
      <c r="Y95" s="34">
        <f t="shared" si="17"/>
        <v>0</v>
      </c>
      <c r="Z95" s="36">
        <f t="shared" si="18"/>
        <v>0</v>
      </c>
      <c r="AA95" s="86" t="str">
        <f t="shared" si="23"/>
        <v>-</v>
      </c>
      <c r="AB95" s="50">
        <f t="shared" si="24"/>
        <v>1</v>
      </c>
      <c r="AC95" s="34">
        <f t="shared" si="25"/>
        <v>0</v>
      </c>
      <c r="AD95" s="36">
        <f t="shared" si="26"/>
        <v>0</v>
      </c>
      <c r="AE95" s="86" t="str">
        <f t="shared" si="19"/>
        <v>-</v>
      </c>
      <c r="AF95" s="50">
        <f t="shared" si="20"/>
        <v>0</v>
      </c>
    </row>
    <row r="96" spans="1:32" ht="12.75">
      <c r="A96" s="91">
        <v>2802970</v>
      </c>
      <c r="B96" s="91">
        <v>4900</v>
      </c>
      <c r="C96" s="50" t="s">
        <v>140</v>
      </c>
      <c r="D96" s="34" t="s">
        <v>141</v>
      </c>
      <c r="E96" s="34" t="s">
        <v>390</v>
      </c>
      <c r="F96" s="34">
        <v>38967</v>
      </c>
      <c r="G96" s="35">
        <v>687</v>
      </c>
      <c r="H96" s="36">
        <v>6622834533</v>
      </c>
      <c r="I96" s="37">
        <v>7</v>
      </c>
      <c r="J96" s="38" t="s">
        <v>486</v>
      </c>
      <c r="K96" s="73" t="s">
        <v>482</v>
      </c>
      <c r="L96" s="65">
        <v>488</v>
      </c>
      <c r="M96" s="69" t="s">
        <v>482</v>
      </c>
      <c r="N96" s="49">
        <v>28.20746133</v>
      </c>
      <c r="O96" s="38" t="s">
        <v>486</v>
      </c>
      <c r="P96" s="42"/>
      <c r="Q96" s="73" t="str">
        <f t="shared" si="21"/>
        <v>NO</v>
      </c>
      <c r="R96" s="77" t="s">
        <v>486</v>
      </c>
      <c r="S96" s="45">
        <v>95526</v>
      </c>
      <c r="T96" s="119">
        <v>10507.766461871652</v>
      </c>
      <c r="U96" s="46">
        <v>7223</v>
      </c>
      <c r="V96" s="40">
        <v>3373</v>
      </c>
      <c r="W96" s="50">
        <f t="shared" si="16"/>
        <v>1</v>
      </c>
      <c r="X96" s="34">
        <f t="shared" si="22"/>
        <v>1</v>
      </c>
      <c r="Y96" s="34">
        <f t="shared" si="17"/>
        <v>0</v>
      </c>
      <c r="Z96" s="36">
        <f t="shared" si="18"/>
        <v>0</v>
      </c>
      <c r="AA96" s="86" t="str">
        <f t="shared" si="23"/>
        <v>SRSA</v>
      </c>
      <c r="AB96" s="50">
        <f t="shared" si="24"/>
        <v>1</v>
      </c>
      <c r="AC96" s="34">
        <f t="shared" si="25"/>
        <v>1</v>
      </c>
      <c r="AD96" s="36" t="str">
        <f t="shared" si="26"/>
        <v>Initial</v>
      </c>
      <c r="AE96" s="86" t="str">
        <f t="shared" si="19"/>
        <v>-</v>
      </c>
      <c r="AF96" s="50" t="str">
        <f t="shared" si="20"/>
        <v>SRSA</v>
      </c>
    </row>
    <row r="97" spans="1:32" ht="12.75">
      <c r="A97" s="91">
        <v>2803000</v>
      </c>
      <c r="B97" s="91">
        <v>3020</v>
      </c>
      <c r="C97" s="50" t="s">
        <v>142</v>
      </c>
      <c r="D97" s="34" t="s">
        <v>143</v>
      </c>
      <c r="E97" s="34" t="s">
        <v>144</v>
      </c>
      <c r="F97" s="34">
        <v>39563</v>
      </c>
      <c r="G97" s="35">
        <v>2600</v>
      </c>
      <c r="H97" s="36">
        <v>2284750691</v>
      </c>
      <c r="I97" s="37" t="s">
        <v>490</v>
      </c>
      <c r="J97" s="38" t="s">
        <v>485</v>
      </c>
      <c r="K97" s="73" t="s">
        <v>482</v>
      </c>
      <c r="L97" s="65">
        <v>3624</v>
      </c>
      <c r="M97" s="69" t="s">
        <v>483</v>
      </c>
      <c r="N97" s="49">
        <v>20.89093702</v>
      </c>
      <c r="O97" s="38" t="s">
        <v>486</v>
      </c>
      <c r="P97" s="42"/>
      <c r="Q97" s="73" t="str">
        <f t="shared" si="21"/>
        <v>NO</v>
      </c>
      <c r="R97" s="77" t="s">
        <v>485</v>
      </c>
      <c r="S97" s="45">
        <v>390063</v>
      </c>
      <c r="T97" s="119">
        <v>33461.72136288989</v>
      </c>
      <c r="U97" s="46">
        <v>29353</v>
      </c>
      <c r="V97" s="40">
        <v>24515</v>
      </c>
      <c r="W97" s="50">
        <f t="shared" si="16"/>
        <v>0</v>
      </c>
      <c r="X97" s="34">
        <f t="shared" si="22"/>
        <v>0</v>
      </c>
      <c r="Y97" s="34">
        <f t="shared" si="17"/>
        <v>0</v>
      </c>
      <c r="Z97" s="36">
        <f t="shared" si="18"/>
        <v>0</v>
      </c>
      <c r="AA97" s="86" t="str">
        <f t="shared" si="23"/>
        <v>-</v>
      </c>
      <c r="AB97" s="50">
        <f t="shared" si="24"/>
        <v>0</v>
      </c>
      <c r="AC97" s="34">
        <f t="shared" si="25"/>
        <v>1</v>
      </c>
      <c r="AD97" s="36">
        <f t="shared" si="26"/>
        <v>0</v>
      </c>
      <c r="AE97" s="86" t="str">
        <f t="shared" si="19"/>
        <v>-</v>
      </c>
      <c r="AF97" s="50">
        <f t="shared" si="20"/>
        <v>0</v>
      </c>
    </row>
    <row r="98" spans="1:32" ht="12.75">
      <c r="A98" s="91">
        <v>2800810</v>
      </c>
      <c r="B98" s="91">
        <v>616</v>
      </c>
      <c r="C98" s="50" t="s">
        <v>337</v>
      </c>
      <c r="D98" s="34" t="s">
        <v>338</v>
      </c>
      <c r="E98" s="34" t="s">
        <v>339</v>
      </c>
      <c r="F98" s="34">
        <v>38762</v>
      </c>
      <c r="G98" s="35" t="s">
        <v>463</v>
      </c>
      <c r="H98" s="36">
        <v>6627412555</v>
      </c>
      <c r="I98" s="37">
        <v>7</v>
      </c>
      <c r="J98" s="38" t="s">
        <v>486</v>
      </c>
      <c r="K98" s="73" t="s">
        <v>482</v>
      </c>
      <c r="L98" s="65">
        <v>659</v>
      </c>
      <c r="M98" s="69" t="s">
        <v>483</v>
      </c>
      <c r="N98" s="49">
        <v>44.12532637</v>
      </c>
      <c r="O98" s="38" t="s">
        <v>486</v>
      </c>
      <c r="P98" s="42"/>
      <c r="Q98" s="73" t="str">
        <f t="shared" si="21"/>
        <v>NO</v>
      </c>
      <c r="R98" s="77" t="s">
        <v>486</v>
      </c>
      <c r="S98" s="45">
        <v>100511</v>
      </c>
      <c r="T98" s="119">
        <v>14120.163513345724</v>
      </c>
      <c r="U98" s="46">
        <v>9634</v>
      </c>
      <c r="V98" s="40">
        <v>4356</v>
      </c>
      <c r="W98" s="50">
        <f t="shared" si="16"/>
        <v>1</v>
      </c>
      <c r="X98" s="34">
        <f t="shared" si="22"/>
        <v>0</v>
      </c>
      <c r="Y98" s="34">
        <f t="shared" si="17"/>
        <v>0</v>
      </c>
      <c r="Z98" s="36">
        <f t="shared" si="18"/>
        <v>0</v>
      </c>
      <c r="AA98" s="86" t="str">
        <f t="shared" si="23"/>
        <v>-</v>
      </c>
      <c r="AB98" s="50">
        <f t="shared" si="24"/>
        <v>1</v>
      </c>
      <c r="AC98" s="34">
        <f t="shared" si="25"/>
        <v>1</v>
      </c>
      <c r="AD98" s="36" t="str">
        <f t="shared" si="26"/>
        <v>Initial</v>
      </c>
      <c r="AE98" s="86" t="str">
        <f t="shared" si="19"/>
        <v>RLIS</v>
      </c>
      <c r="AF98" s="50">
        <f t="shared" si="20"/>
        <v>0</v>
      </c>
    </row>
    <row r="99" spans="1:32" ht="12.75">
      <c r="A99" s="91">
        <v>2801189</v>
      </c>
      <c r="B99" s="91">
        <v>2560</v>
      </c>
      <c r="C99" s="50" t="s">
        <v>376</v>
      </c>
      <c r="D99" s="34" t="s">
        <v>377</v>
      </c>
      <c r="E99" s="34" t="s">
        <v>474</v>
      </c>
      <c r="F99" s="34">
        <v>39211</v>
      </c>
      <c r="G99" s="35">
        <v>6314</v>
      </c>
      <c r="H99" s="36">
        <v>6019848203</v>
      </c>
      <c r="I99" s="37">
        <v>2</v>
      </c>
      <c r="J99" s="38" t="s">
        <v>485</v>
      </c>
      <c r="K99" s="73" t="s">
        <v>482</v>
      </c>
      <c r="L99" s="65"/>
      <c r="M99" s="69" t="s">
        <v>483</v>
      </c>
      <c r="N99" s="49" t="s">
        <v>488</v>
      </c>
      <c r="O99" s="38" t="s">
        <v>488</v>
      </c>
      <c r="P99" s="42"/>
      <c r="Q99" s="73" t="str">
        <f t="shared" si="21"/>
        <v>NO</v>
      </c>
      <c r="R99" s="77" t="s">
        <v>485</v>
      </c>
      <c r="S99" s="45">
        <v>1652</v>
      </c>
      <c r="T99" s="119"/>
      <c r="U99" s="46">
        <v>202</v>
      </c>
      <c r="V99" s="40">
        <v>351</v>
      </c>
      <c r="W99" s="50">
        <f t="shared" si="16"/>
        <v>0</v>
      </c>
      <c r="X99" s="34">
        <f t="shared" si="22"/>
        <v>0</v>
      </c>
      <c r="Y99" s="34">
        <f t="shared" si="17"/>
        <v>0</v>
      </c>
      <c r="Z99" s="36">
        <f t="shared" si="18"/>
        <v>0</v>
      </c>
      <c r="AA99" s="86" t="str">
        <f t="shared" si="23"/>
        <v>-</v>
      </c>
      <c r="AB99" s="50">
        <f t="shared" si="24"/>
        <v>0</v>
      </c>
      <c r="AC99" s="34">
        <f t="shared" si="25"/>
        <v>0</v>
      </c>
      <c r="AD99" s="36">
        <f t="shared" si="26"/>
        <v>0</v>
      </c>
      <c r="AE99" s="86" t="str">
        <f t="shared" si="19"/>
        <v>-</v>
      </c>
      <c r="AF99" s="50">
        <f t="shared" si="20"/>
        <v>0</v>
      </c>
    </row>
    <row r="100" spans="1:32" ht="12.75">
      <c r="A100" s="91">
        <v>2800031</v>
      </c>
      <c r="B100" s="91">
        <v>4306</v>
      </c>
      <c r="C100" s="50" t="s">
        <v>301</v>
      </c>
      <c r="D100" s="34" t="s">
        <v>394</v>
      </c>
      <c r="E100" s="34" t="s">
        <v>302</v>
      </c>
      <c r="F100" s="34">
        <v>39602</v>
      </c>
      <c r="G100" s="35">
        <v>229</v>
      </c>
      <c r="H100" s="36">
        <v>6018239256</v>
      </c>
      <c r="I100" s="37">
        <v>6</v>
      </c>
      <c r="J100" s="38" t="s">
        <v>485</v>
      </c>
      <c r="K100" s="73" t="s">
        <v>482</v>
      </c>
      <c r="L100" s="65"/>
      <c r="M100" s="69"/>
      <c r="N100" s="49" t="s">
        <v>488</v>
      </c>
      <c r="O100" s="38" t="s">
        <v>488</v>
      </c>
      <c r="P100" s="42"/>
      <c r="Q100" s="73" t="str">
        <f t="shared" si="21"/>
        <v>NO</v>
      </c>
      <c r="R100" s="77" t="s">
        <v>486</v>
      </c>
      <c r="S100" s="45"/>
      <c r="T100" s="119"/>
      <c r="U100" s="46"/>
      <c r="V100" s="40"/>
      <c r="W100" s="50">
        <f t="shared" si="16"/>
        <v>0</v>
      </c>
      <c r="X100" s="34">
        <f t="shared" si="22"/>
        <v>0</v>
      </c>
      <c r="Y100" s="34">
        <f t="shared" si="17"/>
        <v>0</v>
      </c>
      <c r="Z100" s="36">
        <f t="shared" si="18"/>
        <v>0</v>
      </c>
      <c r="AA100" s="86" t="str">
        <f t="shared" si="23"/>
        <v>-</v>
      </c>
      <c r="AB100" s="50">
        <f t="shared" si="24"/>
        <v>1</v>
      </c>
      <c r="AC100" s="34">
        <f t="shared" si="25"/>
        <v>0</v>
      </c>
      <c r="AD100" s="36">
        <f t="shared" si="26"/>
        <v>0</v>
      </c>
      <c r="AE100" s="86" t="str">
        <f t="shared" si="19"/>
        <v>-</v>
      </c>
      <c r="AF100" s="50">
        <f t="shared" si="20"/>
        <v>0</v>
      </c>
    </row>
    <row r="101" spans="1:32" ht="12.75">
      <c r="A101" s="91">
        <v>2801190</v>
      </c>
      <c r="B101" s="91">
        <v>2561</v>
      </c>
      <c r="C101" s="50" t="s">
        <v>378</v>
      </c>
      <c r="D101" s="34" t="s">
        <v>379</v>
      </c>
      <c r="E101" s="34" t="s">
        <v>474</v>
      </c>
      <c r="F101" s="34">
        <v>39211</v>
      </c>
      <c r="G101" s="35">
        <v>6315</v>
      </c>
      <c r="H101" s="36">
        <v>6019848015</v>
      </c>
      <c r="I101" s="37">
        <v>2</v>
      </c>
      <c r="J101" s="38" t="s">
        <v>485</v>
      </c>
      <c r="K101" s="73" t="s">
        <v>482</v>
      </c>
      <c r="L101" s="65"/>
      <c r="M101" s="69" t="s">
        <v>483</v>
      </c>
      <c r="N101" s="49" t="s">
        <v>488</v>
      </c>
      <c r="O101" s="38" t="s">
        <v>488</v>
      </c>
      <c r="P101" s="42"/>
      <c r="Q101" s="73" t="str">
        <f t="shared" si="21"/>
        <v>NO</v>
      </c>
      <c r="R101" s="77" t="s">
        <v>485</v>
      </c>
      <c r="S101" s="45">
        <v>4372</v>
      </c>
      <c r="T101" s="119"/>
      <c r="U101" s="46">
        <v>441</v>
      </c>
      <c r="V101" s="40">
        <v>953</v>
      </c>
      <c r="W101" s="50">
        <f aca="true" t="shared" si="27" ref="W101:W132">IF(OR(J101="YES",K101="YES"),1,0)</f>
        <v>0</v>
      </c>
      <c r="X101" s="34">
        <f t="shared" si="22"/>
        <v>0</v>
      </c>
      <c r="Y101" s="34">
        <f aca="true" t="shared" si="28" ref="Y101:Y132">IF(AND(OR(J101="YES",K101="YES"),(W101=0)),"Trouble",0)</f>
        <v>0</v>
      </c>
      <c r="Z101" s="36">
        <f aca="true" t="shared" si="29" ref="Z101:Z132">IF(AND(OR(AND(ISNUMBER(L101),AND(L101&gt;0,L101&lt;600)),AND(ISNUMBER(L101),AND(L101&gt;0,M101="YES"))),(X101=0)),"Trouble",0)</f>
        <v>0</v>
      </c>
      <c r="AA101" s="86" t="str">
        <f t="shared" si="23"/>
        <v>-</v>
      </c>
      <c r="AB101" s="50">
        <f t="shared" si="24"/>
        <v>0</v>
      </c>
      <c r="AC101" s="34">
        <f t="shared" si="25"/>
        <v>0</v>
      </c>
      <c r="AD101" s="36">
        <f t="shared" si="26"/>
        <v>0</v>
      </c>
      <c r="AE101" s="86" t="str">
        <f aca="true" t="shared" si="30" ref="AE101:AE132">IF(AND(AND(AD101="Initial",AF101=0),AND(ISNUMBER(L101),L101&gt;0)),"RLIS","-")</f>
        <v>-</v>
      </c>
      <c r="AF101" s="50">
        <f aca="true" t="shared" si="31" ref="AF101:AF132">IF(AND(AA101="SRSA",AD101="Initial"),"SRSA",0)</f>
        <v>0</v>
      </c>
    </row>
    <row r="102" spans="1:32" ht="12.75">
      <c r="A102" s="91">
        <v>2803030</v>
      </c>
      <c r="B102" s="91">
        <v>130</v>
      </c>
      <c r="C102" s="50" t="s">
        <v>145</v>
      </c>
      <c r="D102" s="34" t="s">
        <v>146</v>
      </c>
      <c r="E102" s="34" t="s">
        <v>147</v>
      </c>
      <c r="F102" s="34">
        <v>39121</v>
      </c>
      <c r="G102" s="35">
        <v>1188</v>
      </c>
      <c r="H102" s="36">
        <v>6014452800</v>
      </c>
      <c r="I102" s="37" t="s">
        <v>484</v>
      </c>
      <c r="J102" s="38" t="s">
        <v>485</v>
      </c>
      <c r="K102" s="73" t="s">
        <v>482</v>
      </c>
      <c r="L102" s="65">
        <v>4168</v>
      </c>
      <c r="M102" s="69" t="s">
        <v>483</v>
      </c>
      <c r="N102" s="49">
        <v>30.75441413</v>
      </c>
      <c r="O102" s="38" t="s">
        <v>486</v>
      </c>
      <c r="P102" s="42"/>
      <c r="Q102" s="73" t="str">
        <f t="shared" si="21"/>
        <v>NO</v>
      </c>
      <c r="R102" s="77" t="s">
        <v>486</v>
      </c>
      <c r="S102" s="45">
        <v>574115</v>
      </c>
      <c r="T102" s="119">
        <v>64040.70452125171</v>
      </c>
      <c r="U102" s="46">
        <v>50830</v>
      </c>
      <c r="V102" s="40">
        <v>35208</v>
      </c>
      <c r="W102" s="50">
        <f t="shared" si="27"/>
        <v>0</v>
      </c>
      <c r="X102" s="34">
        <f t="shared" si="22"/>
        <v>0</v>
      </c>
      <c r="Y102" s="34">
        <f t="shared" si="28"/>
        <v>0</v>
      </c>
      <c r="Z102" s="36">
        <f t="shared" si="29"/>
        <v>0</v>
      </c>
      <c r="AA102" s="86" t="str">
        <f t="shared" si="23"/>
        <v>-</v>
      </c>
      <c r="AB102" s="50">
        <f t="shared" si="24"/>
        <v>1</v>
      </c>
      <c r="AC102" s="34">
        <f t="shared" si="25"/>
        <v>1</v>
      </c>
      <c r="AD102" s="36" t="str">
        <f t="shared" si="26"/>
        <v>Initial</v>
      </c>
      <c r="AE102" s="86" t="str">
        <f t="shared" si="30"/>
        <v>RLIS</v>
      </c>
      <c r="AF102" s="50">
        <f t="shared" si="31"/>
        <v>0</v>
      </c>
    </row>
    <row r="103" spans="1:32" ht="12.75">
      <c r="A103" s="91">
        <v>2803060</v>
      </c>
      <c r="B103" s="91">
        <v>5000</v>
      </c>
      <c r="C103" s="50" t="s">
        <v>148</v>
      </c>
      <c r="D103" s="34" t="s">
        <v>149</v>
      </c>
      <c r="E103" s="34" t="s">
        <v>150</v>
      </c>
      <c r="F103" s="34">
        <v>39350</v>
      </c>
      <c r="G103" s="35">
        <v>338</v>
      </c>
      <c r="H103" s="36">
        <v>6016563752</v>
      </c>
      <c r="I103" s="37" t="s">
        <v>484</v>
      </c>
      <c r="J103" s="38" t="s">
        <v>485</v>
      </c>
      <c r="K103" s="73" t="s">
        <v>482</v>
      </c>
      <c r="L103" s="65">
        <v>2832</v>
      </c>
      <c r="M103" s="69" t="s">
        <v>483</v>
      </c>
      <c r="N103" s="49">
        <v>21.07666426</v>
      </c>
      <c r="O103" s="38" t="s">
        <v>486</v>
      </c>
      <c r="P103" s="42"/>
      <c r="Q103" s="73" t="str">
        <f t="shared" si="21"/>
        <v>NO</v>
      </c>
      <c r="R103" s="77" t="s">
        <v>486</v>
      </c>
      <c r="S103" s="45">
        <v>259869</v>
      </c>
      <c r="T103" s="119">
        <v>22907.66438167164</v>
      </c>
      <c r="U103" s="46">
        <v>20704</v>
      </c>
      <c r="V103" s="40">
        <v>13601</v>
      </c>
      <c r="W103" s="50">
        <f t="shared" si="27"/>
        <v>0</v>
      </c>
      <c r="X103" s="34">
        <f t="shared" si="22"/>
        <v>0</v>
      </c>
      <c r="Y103" s="34">
        <f t="shared" si="28"/>
        <v>0</v>
      </c>
      <c r="Z103" s="36">
        <f t="shared" si="29"/>
        <v>0</v>
      </c>
      <c r="AA103" s="86" t="str">
        <f t="shared" si="23"/>
        <v>-</v>
      </c>
      <c r="AB103" s="50">
        <f t="shared" si="24"/>
        <v>1</v>
      </c>
      <c r="AC103" s="34">
        <f t="shared" si="25"/>
        <v>1</v>
      </c>
      <c r="AD103" s="36" t="str">
        <f t="shared" si="26"/>
        <v>Initial</v>
      </c>
      <c r="AE103" s="86" t="str">
        <f t="shared" si="30"/>
        <v>RLIS</v>
      </c>
      <c r="AF103" s="50">
        <f t="shared" si="31"/>
        <v>0</v>
      </c>
    </row>
    <row r="104" spans="1:32" ht="12.75">
      <c r="A104" s="91">
        <v>2803090</v>
      </c>
      <c r="B104" s="91">
        <v>4111</v>
      </c>
      <c r="C104" s="50" t="s">
        <v>151</v>
      </c>
      <c r="D104" s="34" t="s">
        <v>152</v>
      </c>
      <c r="E104" s="34" t="s">
        <v>153</v>
      </c>
      <c r="F104" s="34">
        <v>38858</v>
      </c>
      <c r="G104" s="35" t="s">
        <v>463</v>
      </c>
      <c r="H104" s="36">
        <v>6629632151</v>
      </c>
      <c r="I104" s="37">
        <v>7</v>
      </c>
      <c r="J104" s="38" t="s">
        <v>486</v>
      </c>
      <c r="K104" s="73" t="s">
        <v>482</v>
      </c>
      <c r="L104" s="65">
        <v>1322</v>
      </c>
      <c r="M104" s="69" t="s">
        <v>483</v>
      </c>
      <c r="N104" s="49">
        <v>19.98450813</v>
      </c>
      <c r="O104" s="38" t="s">
        <v>485</v>
      </c>
      <c r="P104" s="42"/>
      <c r="Q104" s="73" t="str">
        <f t="shared" si="21"/>
        <v>NO</v>
      </c>
      <c r="R104" s="77" t="s">
        <v>486</v>
      </c>
      <c r="S104" s="45">
        <v>83186</v>
      </c>
      <c r="T104" s="119">
        <v>6743.668173143567</v>
      </c>
      <c r="U104" s="46">
        <v>7521</v>
      </c>
      <c r="V104" s="40">
        <v>6489</v>
      </c>
      <c r="W104" s="50">
        <f t="shared" si="27"/>
        <v>1</v>
      </c>
      <c r="X104" s="34">
        <f t="shared" si="22"/>
        <v>0</v>
      </c>
      <c r="Y104" s="34">
        <f t="shared" si="28"/>
        <v>0</v>
      </c>
      <c r="Z104" s="36">
        <f t="shared" si="29"/>
        <v>0</v>
      </c>
      <c r="AA104" s="86" t="str">
        <f t="shared" si="23"/>
        <v>-</v>
      </c>
      <c r="AB104" s="50">
        <f t="shared" si="24"/>
        <v>1</v>
      </c>
      <c r="AC104" s="34">
        <f t="shared" si="25"/>
        <v>0</v>
      </c>
      <c r="AD104" s="36">
        <f t="shared" si="26"/>
        <v>0</v>
      </c>
      <c r="AE104" s="86" t="str">
        <f t="shared" si="30"/>
        <v>-</v>
      </c>
      <c r="AF104" s="50">
        <f t="shared" si="31"/>
        <v>0</v>
      </c>
    </row>
    <row r="105" spans="1:32" ht="12.75">
      <c r="A105" s="91">
        <v>2803120</v>
      </c>
      <c r="B105" s="91">
        <v>7320</v>
      </c>
      <c r="C105" s="50" t="s">
        <v>154</v>
      </c>
      <c r="D105" s="34" t="s">
        <v>155</v>
      </c>
      <c r="E105" s="34" t="s">
        <v>398</v>
      </c>
      <c r="F105" s="34">
        <v>38652</v>
      </c>
      <c r="G105" s="35">
        <v>5519</v>
      </c>
      <c r="H105" s="36">
        <v>6625341800</v>
      </c>
      <c r="I105" s="37" t="s">
        <v>484</v>
      </c>
      <c r="J105" s="38" t="s">
        <v>485</v>
      </c>
      <c r="K105" s="73" t="s">
        <v>482</v>
      </c>
      <c r="L105" s="65">
        <v>1985</v>
      </c>
      <c r="M105" s="69" t="s">
        <v>483</v>
      </c>
      <c r="N105" s="49">
        <v>20.5141129</v>
      </c>
      <c r="O105" s="38" t="s">
        <v>486</v>
      </c>
      <c r="P105" s="42"/>
      <c r="Q105" s="73" t="str">
        <f t="shared" si="21"/>
        <v>NO</v>
      </c>
      <c r="R105" s="77" t="s">
        <v>486</v>
      </c>
      <c r="S105" s="45">
        <v>133244</v>
      </c>
      <c r="T105" s="119">
        <v>8258.088691296967</v>
      </c>
      <c r="U105" s="46">
        <v>10133</v>
      </c>
      <c r="V105" s="40">
        <v>9309</v>
      </c>
      <c r="W105" s="50">
        <f t="shared" si="27"/>
        <v>0</v>
      </c>
      <c r="X105" s="34">
        <f t="shared" si="22"/>
        <v>0</v>
      </c>
      <c r="Y105" s="34">
        <f t="shared" si="28"/>
        <v>0</v>
      </c>
      <c r="Z105" s="36">
        <f t="shared" si="29"/>
        <v>0</v>
      </c>
      <c r="AA105" s="86" t="str">
        <f t="shared" si="23"/>
        <v>-</v>
      </c>
      <c r="AB105" s="50">
        <f t="shared" si="24"/>
        <v>1</v>
      </c>
      <c r="AC105" s="34">
        <f t="shared" si="25"/>
        <v>1</v>
      </c>
      <c r="AD105" s="36" t="str">
        <f t="shared" si="26"/>
        <v>Initial</v>
      </c>
      <c r="AE105" s="86" t="str">
        <f t="shared" si="30"/>
        <v>RLIS</v>
      </c>
      <c r="AF105" s="50">
        <f t="shared" si="31"/>
        <v>0</v>
      </c>
    </row>
    <row r="106" spans="1:32" ht="12.75">
      <c r="A106" s="91">
        <v>2803150</v>
      </c>
      <c r="B106" s="91">
        <v>5100</v>
      </c>
      <c r="C106" s="50" t="s">
        <v>156</v>
      </c>
      <c r="D106" s="34" t="s">
        <v>418</v>
      </c>
      <c r="E106" s="34" t="s">
        <v>476</v>
      </c>
      <c r="F106" s="34">
        <v>39327</v>
      </c>
      <c r="G106" s="35">
        <v>97</v>
      </c>
      <c r="H106" s="36">
        <v>6016352317</v>
      </c>
      <c r="I106" s="37">
        <v>7</v>
      </c>
      <c r="J106" s="38" t="s">
        <v>486</v>
      </c>
      <c r="K106" s="73" t="s">
        <v>482</v>
      </c>
      <c r="L106" s="65">
        <v>1743</v>
      </c>
      <c r="M106" s="69" t="s">
        <v>483</v>
      </c>
      <c r="N106" s="49">
        <v>21.47525677</v>
      </c>
      <c r="O106" s="38" t="s">
        <v>486</v>
      </c>
      <c r="P106" s="42"/>
      <c r="Q106" s="73" t="str">
        <f t="shared" si="21"/>
        <v>NO</v>
      </c>
      <c r="R106" s="77" t="s">
        <v>486</v>
      </c>
      <c r="S106" s="45">
        <v>137544</v>
      </c>
      <c r="T106" s="119">
        <v>13010.694324571561</v>
      </c>
      <c r="U106" s="46">
        <v>11977</v>
      </c>
      <c r="V106" s="40">
        <v>8595</v>
      </c>
      <c r="W106" s="50">
        <f t="shared" si="27"/>
        <v>1</v>
      </c>
      <c r="X106" s="34">
        <f t="shared" si="22"/>
        <v>0</v>
      </c>
      <c r="Y106" s="34">
        <f t="shared" si="28"/>
        <v>0</v>
      </c>
      <c r="Z106" s="36">
        <f t="shared" si="29"/>
        <v>0</v>
      </c>
      <c r="AA106" s="86" t="str">
        <f t="shared" si="23"/>
        <v>-</v>
      </c>
      <c r="AB106" s="50">
        <f t="shared" si="24"/>
        <v>1</v>
      </c>
      <c r="AC106" s="34">
        <f t="shared" si="25"/>
        <v>1</v>
      </c>
      <c r="AD106" s="36" t="str">
        <f t="shared" si="26"/>
        <v>Initial</v>
      </c>
      <c r="AE106" s="86" t="str">
        <f t="shared" si="30"/>
        <v>RLIS</v>
      </c>
      <c r="AF106" s="50">
        <f t="shared" si="31"/>
        <v>0</v>
      </c>
    </row>
    <row r="107" spans="1:32" ht="12.75">
      <c r="A107" s="91">
        <v>2803180</v>
      </c>
      <c r="B107" s="91">
        <v>5130</v>
      </c>
      <c r="C107" s="50" t="s">
        <v>157</v>
      </c>
      <c r="D107" s="34" t="s">
        <v>401</v>
      </c>
      <c r="E107" s="34" t="s">
        <v>470</v>
      </c>
      <c r="F107" s="34">
        <v>39345</v>
      </c>
      <c r="G107" s="35">
        <v>2610</v>
      </c>
      <c r="H107" s="36">
        <v>6016832451</v>
      </c>
      <c r="I107" s="37">
        <v>6</v>
      </c>
      <c r="J107" s="38" t="s">
        <v>485</v>
      </c>
      <c r="K107" s="73" t="s">
        <v>482</v>
      </c>
      <c r="L107" s="65">
        <v>1007</v>
      </c>
      <c r="M107" s="69" t="s">
        <v>483</v>
      </c>
      <c r="N107" s="49">
        <v>23.39650146</v>
      </c>
      <c r="O107" s="38" t="s">
        <v>486</v>
      </c>
      <c r="P107" s="42"/>
      <c r="Q107" s="73" t="str">
        <f t="shared" si="21"/>
        <v>NO</v>
      </c>
      <c r="R107" s="77" t="s">
        <v>486</v>
      </c>
      <c r="S107" s="45">
        <v>105026</v>
      </c>
      <c r="T107" s="119">
        <v>9232.44451089205</v>
      </c>
      <c r="U107" s="46">
        <v>7952</v>
      </c>
      <c r="V107" s="40">
        <v>6569</v>
      </c>
      <c r="W107" s="50">
        <f t="shared" si="27"/>
        <v>0</v>
      </c>
      <c r="X107" s="34">
        <f t="shared" si="22"/>
        <v>0</v>
      </c>
      <c r="Y107" s="34">
        <f t="shared" si="28"/>
        <v>0</v>
      </c>
      <c r="Z107" s="36">
        <f t="shared" si="29"/>
        <v>0</v>
      </c>
      <c r="AA107" s="86" t="str">
        <f t="shared" si="23"/>
        <v>-</v>
      </c>
      <c r="AB107" s="50">
        <f t="shared" si="24"/>
        <v>1</v>
      </c>
      <c r="AC107" s="34">
        <f t="shared" si="25"/>
        <v>1</v>
      </c>
      <c r="AD107" s="36" t="str">
        <f t="shared" si="26"/>
        <v>Initial</v>
      </c>
      <c r="AE107" s="86" t="str">
        <f t="shared" si="30"/>
        <v>RLIS</v>
      </c>
      <c r="AF107" s="50">
        <f t="shared" si="31"/>
        <v>0</v>
      </c>
    </row>
    <row r="108" spans="1:32" ht="12.75">
      <c r="A108" s="91">
        <v>2800720</v>
      </c>
      <c r="B108" s="91">
        <v>613</v>
      </c>
      <c r="C108" s="50" t="s">
        <v>330</v>
      </c>
      <c r="D108" s="34" t="s">
        <v>331</v>
      </c>
      <c r="E108" s="34" t="s">
        <v>289</v>
      </c>
      <c r="F108" s="34">
        <v>38774</v>
      </c>
      <c r="G108" s="35">
        <v>28</v>
      </c>
      <c r="H108" s="36">
        <v>6623984000</v>
      </c>
      <c r="I108" s="37" t="s">
        <v>484</v>
      </c>
      <c r="J108" s="38" t="s">
        <v>485</v>
      </c>
      <c r="K108" s="73" t="s">
        <v>482</v>
      </c>
      <c r="L108" s="65">
        <v>850</v>
      </c>
      <c r="M108" s="69" t="s">
        <v>483</v>
      </c>
      <c r="N108" s="49">
        <v>47.71622935</v>
      </c>
      <c r="O108" s="38" t="s">
        <v>486</v>
      </c>
      <c r="P108" s="42"/>
      <c r="Q108" s="73" t="str">
        <f t="shared" si="21"/>
        <v>NO</v>
      </c>
      <c r="R108" s="77" t="s">
        <v>486</v>
      </c>
      <c r="S108" s="45">
        <v>124084</v>
      </c>
      <c r="T108" s="119">
        <v>18760.101236430128</v>
      </c>
      <c r="U108" s="46">
        <v>12743</v>
      </c>
      <c r="V108" s="40">
        <v>6093</v>
      </c>
      <c r="W108" s="50">
        <f t="shared" si="27"/>
        <v>0</v>
      </c>
      <c r="X108" s="34">
        <f t="shared" si="22"/>
        <v>0</v>
      </c>
      <c r="Y108" s="34">
        <f t="shared" si="28"/>
        <v>0</v>
      </c>
      <c r="Z108" s="36">
        <f t="shared" si="29"/>
        <v>0</v>
      </c>
      <c r="AA108" s="86" t="str">
        <f t="shared" si="23"/>
        <v>-</v>
      </c>
      <c r="AB108" s="50">
        <f t="shared" si="24"/>
        <v>1</v>
      </c>
      <c r="AC108" s="34">
        <f t="shared" si="25"/>
        <v>1</v>
      </c>
      <c r="AD108" s="36" t="str">
        <f t="shared" si="26"/>
        <v>Initial</v>
      </c>
      <c r="AE108" s="86" t="str">
        <f t="shared" si="30"/>
        <v>RLIS</v>
      </c>
      <c r="AF108" s="50">
        <f t="shared" si="31"/>
        <v>0</v>
      </c>
    </row>
    <row r="109" spans="1:32" ht="12.75">
      <c r="A109" s="91">
        <v>2803210</v>
      </c>
      <c r="B109" s="91">
        <v>5411</v>
      </c>
      <c r="C109" s="50" t="s">
        <v>158</v>
      </c>
      <c r="D109" s="34" t="s">
        <v>159</v>
      </c>
      <c r="E109" s="34" t="s">
        <v>160</v>
      </c>
      <c r="F109" s="34">
        <v>38666</v>
      </c>
      <c r="G109" s="35" t="s">
        <v>463</v>
      </c>
      <c r="H109" s="36">
        <v>6624872305</v>
      </c>
      <c r="I109" s="37">
        <v>7</v>
      </c>
      <c r="J109" s="38" t="s">
        <v>486</v>
      </c>
      <c r="K109" s="73" t="s">
        <v>482</v>
      </c>
      <c r="L109" s="65">
        <v>1760</v>
      </c>
      <c r="M109" s="69" t="s">
        <v>483</v>
      </c>
      <c r="N109" s="49">
        <v>36.43724696</v>
      </c>
      <c r="O109" s="38" t="s">
        <v>486</v>
      </c>
      <c r="P109" s="42"/>
      <c r="Q109" s="73" t="str">
        <f t="shared" si="21"/>
        <v>NO</v>
      </c>
      <c r="R109" s="77" t="s">
        <v>486</v>
      </c>
      <c r="S109" s="45">
        <v>264685</v>
      </c>
      <c r="T109" s="119">
        <v>30274.414349379775</v>
      </c>
      <c r="U109" s="46">
        <v>21388</v>
      </c>
      <c r="V109" s="40">
        <v>10540</v>
      </c>
      <c r="W109" s="50">
        <f t="shared" si="27"/>
        <v>1</v>
      </c>
      <c r="X109" s="34">
        <f t="shared" si="22"/>
        <v>0</v>
      </c>
      <c r="Y109" s="34">
        <f t="shared" si="28"/>
        <v>0</v>
      </c>
      <c r="Z109" s="36">
        <f t="shared" si="29"/>
        <v>0</v>
      </c>
      <c r="AA109" s="86" t="str">
        <f t="shared" si="23"/>
        <v>-</v>
      </c>
      <c r="AB109" s="50">
        <f t="shared" si="24"/>
        <v>1</v>
      </c>
      <c r="AC109" s="34">
        <f t="shared" si="25"/>
        <v>1</v>
      </c>
      <c r="AD109" s="36" t="str">
        <f t="shared" si="26"/>
        <v>Initial</v>
      </c>
      <c r="AE109" s="86" t="str">
        <f t="shared" si="30"/>
        <v>RLIS</v>
      </c>
      <c r="AF109" s="50">
        <f t="shared" si="31"/>
        <v>0</v>
      </c>
    </row>
    <row r="110" spans="1:32" ht="12.75">
      <c r="A110" s="91">
        <v>2803240</v>
      </c>
      <c r="B110" s="91">
        <v>5711</v>
      </c>
      <c r="C110" s="50" t="s">
        <v>161</v>
      </c>
      <c r="D110" s="34" t="s">
        <v>162</v>
      </c>
      <c r="E110" s="34" t="s">
        <v>420</v>
      </c>
      <c r="F110" s="34">
        <v>39666</v>
      </c>
      <c r="G110" s="35">
        <v>9196</v>
      </c>
      <c r="H110" s="36">
        <v>6012762216</v>
      </c>
      <c r="I110" s="37">
        <v>7</v>
      </c>
      <c r="J110" s="38" t="s">
        <v>486</v>
      </c>
      <c r="K110" s="73" t="s">
        <v>482</v>
      </c>
      <c r="L110" s="65">
        <v>1745</v>
      </c>
      <c r="M110" s="69" t="s">
        <v>483</v>
      </c>
      <c r="N110" s="49">
        <v>21.59315339</v>
      </c>
      <c r="O110" s="38" t="s">
        <v>486</v>
      </c>
      <c r="P110" s="42"/>
      <c r="Q110" s="73" t="str">
        <f t="shared" si="21"/>
        <v>NO</v>
      </c>
      <c r="R110" s="77" t="s">
        <v>486</v>
      </c>
      <c r="S110" s="45">
        <v>83575</v>
      </c>
      <c r="T110" s="119">
        <v>8571.988176071156</v>
      </c>
      <c r="U110" s="46">
        <v>9654</v>
      </c>
      <c r="V110" s="40">
        <v>8415</v>
      </c>
      <c r="W110" s="50">
        <f t="shared" si="27"/>
        <v>1</v>
      </c>
      <c r="X110" s="34">
        <f t="shared" si="22"/>
        <v>0</v>
      </c>
      <c r="Y110" s="34">
        <f t="shared" si="28"/>
        <v>0</v>
      </c>
      <c r="Z110" s="36">
        <f t="shared" si="29"/>
        <v>0</v>
      </c>
      <c r="AA110" s="86" t="str">
        <f t="shared" si="23"/>
        <v>-</v>
      </c>
      <c r="AB110" s="50">
        <f t="shared" si="24"/>
        <v>1</v>
      </c>
      <c r="AC110" s="34">
        <f t="shared" si="25"/>
        <v>1</v>
      </c>
      <c r="AD110" s="36" t="str">
        <f t="shared" si="26"/>
        <v>Initial</v>
      </c>
      <c r="AE110" s="86" t="str">
        <f t="shared" si="30"/>
        <v>RLIS</v>
      </c>
      <c r="AF110" s="50">
        <f t="shared" si="31"/>
        <v>0</v>
      </c>
    </row>
    <row r="111" spans="1:32" ht="12.75">
      <c r="A111" s="91">
        <v>2803270</v>
      </c>
      <c r="B111" s="91">
        <v>7011</v>
      </c>
      <c r="C111" s="50" t="s">
        <v>163</v>
      </c>
      <c r="D111" s="34" t="s">
        <v>164</v>
      </c>
      <c r="E111" s="34" t="s">
        <v>165</v>
      </c>
      <c r="F111" s="34">
        <v>38674</v>
      </c>
      <c r="G111" s="35">
        <v>9712</v>
      </c>
      <c r="H111" s="36">
        <v>6622234384</v>
      </c>
      <c r="I111" s="37">
        <v>7</v>
      </c>
      <c r="J111" s="38" t="s">
        <v>486</v>
      </c>
      <c r="K111" s="73" t="s">
        <v>482</v>
      </c>
      <c r="L111" s="65">
        <v>1271</v>
      </c>
      <c r="M111" s="69" t="s">
        <v>483</v>
      </c>
      <c r="N111" s="49">
        <v>16.4556962</v>
      </c>
      <c r="O111" s="38" t="s">
        <v>485</v>
      </c>
      <c r="P111" s="42"/>
      <c r="Q111" s="73" t="str">
        <f t="shared" si="21"/>
        <v>NO</v>
      </c>
      <c r="R111" s="77" t="s">
        <v>486</v>
      </c>
      <c r="S111" s="45">
        <v>90516</v>
      </c>
      <c r="T111" s="119">
        <v>7664.424444021533</v>
      </c>
      <c r="U111" s="46">
        <v>7954</v>
      </c>
      <c r="V111" s="40">
        <v>6443</v>
      </c>
      <c r="W111" s="50">
        <f t="shared" si="27"/>
        <v>1</v>
      </c>
      <c r="X111" s="34">
        <f t="shared" si="22"/>
        <v>0</v>
      </c>
      <c r="Y111" s="34">
        <f t="shared" si="28"/>
        <v>0</v>
      </c>
      <c r="Z111" s="36">
        <f t="shared" si="29"/>
        <v>0</v>
      </c>
      <c r="AA111" s="86" t="str">
        <f t="shared" si="23"/>
        <v>-</v>
      </c>
      <c r="AB111" s="50">
        <f t="shared" si="24"/>
        <v>1</v>
      </c>
      <c r="AC111" s="34">
        <f t="shared" si="25"/>
        <v>0</v>
      </c>
      <c r="AD111" s="36">
        <f t="shared" si="26"/>
        <v>0</v>
      </c>
      <c r="AE111" s="86" t="str">
        <f t="shared" si="30"/>
        <v>-</v>
      </c>
      <c r="AF111" s="50">
        <f t="shared" si="31"/>
        <v>0</v>
      </c>
    </row>
    <row r="112" spans="1:32" ht="12.75">
      <c r="A112" s="91">
        <v>2803300</v>
      </c>
      <c r="B112" s="91">
        <v>5200</v>
      </c>
      <c r="C112" s="50" t="s">
        <v>166</v>
      </c>
      <c r="D112" s="34" t="s">
        <v>388</v>
      </c>
      <c r="E112" s="34" t="s">
        <v>471</v>
      </c>
      <c r="F112" s="34">
        <v>39341</v>
      </c>
      <c r="G112" s="35">
        <v>3007</v>
      </c>
      <c r="H112" s="36">
        <v>6627264527</v>
      </c>
      <c r="I112" s="37">
        <v>7</v>
      </c>
      <c r="J112" s="38" t="s">
        <v>486</v>
      </c>
      <c r="K112" s="73" t="s">
        <v>482</v>
      </c>
      <c r="L112" s="65">
        <v>2051</v>
      </c>
      <c r="M112" s="69" t="s">
        <v>483</v>
      </c>
      <c r="N112" s="49">
        <v>35.96358118</v>
      </c>
      <c r="O112" s="38" t="s">
        <v>486</v>
      </c>
      <c r="P112" s="42"/>
      <c r="Q112" s="73" t="str">
        <f t="shared" si="21"/>
        <v>NO</v>
      </c>
      <c r="R112" s="77" t="s">
        <v>486</v>
      </c>
      <c r="S112" s="45">
        <v>283828</v>
      </c>
      <c r="T112" s="119">
        <v>34559.50128838</v>
      </c>
      <c r="U112" s="46">
        <v>24886</v>
      </c>
      <c r="V112" s="40">
        <v>13499</v>
      </c>
      <c r="W112" s="50">
        <f t="shared" si="27"/>
        <v>1</v>
      </c>
      <c r="X112" s="34">
        <f t="shared" si="22"/>
        <v>0</v>
      </c>
      <c r="Y112" s="34">
        <f t="shared" si="28"/>
        <v>0</v>
      </c>
      <c r="Z112" s="36">
        <f t="shared" si="29"/>
        <v>0</v>
      </c>
      <c r="AA112" s="86" t="str">
        <f t="shared" si="23"/>
        <v>-</v>
      </c>
      <c r="AB112" s="50">
        <f t="shared" si="24"/>
        <v>1</v>
      </c>
      <c r="AC112" s="34">
        <f t="shared" si="25"/>
        <v>1</v>
      </c>
      <c r="AD112" s="36" t="str">
        <f t="shared" si="26"/>
        <v>Initial</v>
      </c>
      <c r="AE112" s="86" t="str">
        <f t="shared" si="30"/>
        <v>RLIS</v>
      </c>
      <c r="AF112" s="50">
        <f t="shared" si="31"/>
        <v>0</v>
      </c>
    </row>
    <row r="113" spans="1:32" ht="12.75">
      <c r="A113" s="91">
        <v>2803360</v>
      </c>
      <c r="B113" s="91">
        <v>3021</v>
      </c>
      <c r="C113" s="50" t="s">
        <v>167</v>
      </c>
      <c r="D113" s="34" t="s">
        <v>168</v>
      </c>
      <c r="E113" s="34" t="s">
        <v>169</v>
      </c>
      <c r="F113" s="34">
        <v>39566</v>
      </c>
      <c r="G113" s="35">
        <v>7002</v>
      </c>
      <c r="H113" s="36">
        <v>2288757706</v>
      </c>
      <c r="I113" s="37">
        <v>4</v>
      </c>
      <c r="J113" s="38" t="s">
        <v>485</v>
      </c>
      <c r="K113" s="73" t="s">
        <v>482</v>
      </c>
      <c r="L113" s="65">
        <v>5218</v>
      </c>
      <c r="M113" s="69" t="s">
        <v>483</v>
      </c>
      <c r="N113" s="49">
        <v>6.94067468</v>
      </c>
      <c r="O113" s="38" t="s">
        <v>485</v>
      </c>
      <c r="P113" s="42"/>
      <c r="Q113" s="73" t="str">
        <f t="shared" si="21"/>
        <v>NO</v>
      </c>
      <c r="R113" s="77" t="s">
        <v>485</v>
      </c>
      <c r="S113" s="45">
        <v>194772</v>
      </c>
      <c r="T113" s="119">
        <v>11024.348959686393</v>
      </c>
      <c r="U113" s="46">
        <v>21529</v>
      </c>
      <c r="V113" s="40">
        <v>25871</v>
      </c>
      <c r="W113" s="50">
        <f t="shared" si="27"/>
        <v>0</v>
      </c>
      <c r="X113" s="34">
        <f t="shared" si="22"/>
        <v>0</v>
      </c>
      <c r="Y113" s="34">
        <f t="shared" si="28"/>
        <v>0</v>
      </c>
      <c r="Z113" s="36">
        <f t="shared" si="29"/>
        <v>0</v>
      </c>
      <c r="AA113" s="86" t="str">
        <f t="shared" si="23"/>
        <v>-</v>
      </c>
      <c r="AB113" s="50">
        <f t="shared" si="24"/>
        <v>0</v>
      </c>
      <c r="AC113" s="34">
        <f t="shared" si="25"/>
        <v>0</v>
      </c>
      <c r="AD113" s="36">
        <f t="shared" si="26"/>
        <v>0</v>
      </c>
      <c r="AE113" s="86" t="str">
        <f t="shared" si="30"/>
        <v>-</v>
      </c>
      <c r="AF113" s="50">
        <f t="shared" si="31"/>
        <v>0</v>
      </c>
    </row>
    <row r="114" spans="1:32" ht="12.75">
      <c r="A114" s="91">
        <v>2803390</v>
      </c>
      <c r="B114" s="91">
        <v>921</v>
      </c>
      <c r="C114" s="50" t="s">
        <v>170</v>
      </c>
      <c r="D114" s="34" t="s">
        <v>171</v>
      </c>
      <c r="E114" s="34" t="s">
        <v>172</v>
      </c>
      <c r="F114" s="34">
        <v>38860</v>
      </c>
      <c r="G114" s="35">
        <v>1625</v>
      </c>
      <c r="H114" s="36">
        <v>6624472353</v>
      </c>
      <c r="I114" s="37">
        <v>7</v>
      </c>
      <c r="J114" s="38" t="s">
        <v>486</v>
      </c>
      <c r="K114" s="73" t="s">
        <v>482</v>
      </c>
      <c r="L114" s="65">
        <v>816</v>
      </c>
      <c r="M114" s="69" t="s">
        <v>483</v>
      </c>
      <c r="N114" s="49">
        <v>33.02047782</v>
      </c>
      <c r="O114" s="38" t="s">
        <v>486</v>
      </c>
      <c r="P114" s="42"/>
      <c r="Q114" s="73" t="str">
        <f t="shared" si="21"/>
        <v>NO</v>
      </c>
      <c r="R114" s="77" t="s">
        <v>486</v>
      </c>
      <c r="S114" s="45">
        <v>93804</v>
      </c>
      <c r="T114" s="119">
        <v>11552.77623204839</v>
      </c>
      <c r="U114" s="46">
        <v>8593</v>
      </c>
      <c r="V114" s="40">
        <v>5102</v>
      </c>
      <c r="W114" s="50">
        <f t="shared" si="27"/>
        <v>1</v>
      </c>
      <c r="X114" s="34">
        <f t="shared" si="22"/>
        <v>0</v>
      </c>
      <c r="Y114" s="34">
        <f t="shared" si="28"/>
        <v>0</v>
      </c>
      <c r="Z114" s="36">
        <f t="shared" si="29"/>
        <v>0</v>
      </c>
      <c r="AA114" s="86" t="str">
        <f t="shared" si="23"/>
        <v>-</v>
      </c>
      <c r="AB114" s="50">
        <f t="shared" si="24"/>
        <v>1</v>
      </c>
      <c r="AC114" s="34">
        <f t="shared" si="25"/>
        <v>1</v>
      </c>
      <c r="AD114" s="36" t="str">
        <f t="shared" si="26"/>
        <v>Initial</v>
      </c>
      <c r="AE114" s="86" t="str">
        <f t="shared" si="30"/>
        <v>RLIS</v>
      </c>
      <c r="AF114" s="50">
        <f t="shared" si="31"/>
        <v>0</v>
      </c>
    </row>
    <row r="115" spans="1:32" ht="12.75">
      <c r="A115" s="91">
        <v>2803420</v>
      </c>
      <c r="B115" s="91">
        <v>5300</v>
      </c>
      <c r="C115" s="50" t="s">
        <v>173</v>
      </c>
      <c r="D115" s="34" t="s">
        <v>174</v>
      </c>
      <c r="E115" s="34" t="s">
        <v>175</v>
      </c>
      <c r="F115" s="34">
        <v>39759</v>
      </c>
      <c r="G115" s="35">
        <v>2824</v>
      </c>
      <c r="H115" s="36">
        <v>6013231472</v>
      </c>
      <c r="I115" s="37">
        <v>7</v>
      </c>
      <c r="J115" s="38" t="s">
        <v>486</v>
      </c>
      <c r="K115" s="73" t="s">
        <v>482</v>
      </c>
      <c r="L115" s="65">
        <v>838</v>
      </c>
      <c r="M115" s="69" t="s">
        <v>483</v>
      </c>
      <c r="N115" s="49">
        <v>30.9352518</v>
      </c>
      <c r="O115" s="38" t="s">
        <v>486</v>
      </c>
      <c r="P115" s="42"/>
      <c r="Q115" s="73" t="str">
        <f t="shared" si="21"/>
        <v>NO</v>
      </c>
      <c r="R115" s="77" t="s">
        <v>486</v>
      </c>
      <c r="S115" s="45">
        <v>172583</v>
      </c>
      <c r="T115" s="119">
        <v>18425.440998018406</v>
      </c>
      <c r="U115" s="46">
        <v>12618</v>
      </c>
      <c r="V115" s="40">
        <v>5853</v>
      </c>
      <c r="W115" s="50">
        <f t="shared" si="27"/>
        <v>1</v>
      </c>
      <c r="X115" s="34">
        <f t="shared" si="22"/>
        <v>0</v>
      </c>
      <c r="Y115" s="34">
        <f t="shared" si="28"/>
        <v>0</v>
      </c>
      <c r="Z115" s="36">
        <f t="shared" si="29"/>
        <v>0</v>
      </c>
      <c r="AA115" s="86" t="str">
        <f t="shared" si="23"/>
        <v>-</v>
      </c>
      <c r="AB115" s="50">
        <f t="shared" si="24"/>
        <v>1</v>
      </c>
      <c r="AC115" s="34">
        <f t="shared" si="25"/>
        <v>1</v>
      </c>
      <c r="AD115" s="36" t="str">
        <f t="shared" si="26"/>
        <v>Initial</v>
      </c>
      <c r="AE115" s="86" t="str">
        <f t="shared" si="30"/>
        <v>RLIS</v>
      </c>
      <c r="AF115" s="50">
        <f t="shared" si="31"/>
        <v>0</v>
      </c>
    </row>
    <row r="116" spans="1:32" ht="12.75">
      <c r="A116" s="91">
        <v>2803450</v>
      </c>
      <c r="B116" s="91">
        <v>3620</v>
      </c>
      <c r="C116" s="50" t="s">
        <v>427</v>
      </c>
      <c r="D116" s="34" t="s">
        <v>176</v>
      </c>
      <c r="E116" s="34" t="s">
        <v>428</v>
      </c>
      <c r="F116" s="34">
        <v>38655</v>
      </c>
      <c r="G116" s="35">
        <v>3416</v>
      </c>
      <c r="H116" s="36">
        <v>6622343541</v>
      </c>
      <c r="I116" s="37" t="s">
        <v>484</v>
      </c>
      <c r="J116" s="38" t="s">
        <v>485</v>
      </c>
      <c r="K116" s="73" t="s">
        <v>482</v>
      </c>
      <c r="L116" s="65">
        <v>2974</v>
      </c>
      <c r="M116" s="69" t="s">
        <v>483</v>
      </c>
      <c r="N116" s="49">
        <v>16.21877964</v>
      </c>
      <c r="O116" s="38" t="s">
        <v>485</v>
      </c>
      <c r="P116" s="42"/>
      <c r="Q116" s="73" t="str">
        <f t="shared" si="21"/>
        <v>NO</v>
      </c>
      <c r="R116" s="77" t="s">
        <v>486</v>
      </c>
      <c r="S116" s="45">
        <v>166449</v>
      </c>
      <c r="T116" s="119">
        <v>13277.447978051532</v>
      </c>
      <c r="U116" s="46">
        <v>15940</v>
      </c>
      <c r="V116" s="40">
        <v>14666</v>
      </c>
      <c r="W116" s="50">
        <f t="shared" si="27"/>
        <v>0</v>
      </c>
      <c r="X116" s="34">
        <f t="shared" si="22"/>
        <v>0</v>
      </c>
      <c r="Y116" s="34">
        <f t="shared" si="28"/>
        <v>0</v>
      </c>
      <c r="Z116" s="36">
        <f t="shared" si="29"/>
        <v>0</v>
      </c>
      <c r="AA116" s="86" t="str">
        <f t="shared" si="23"/>
        <v>-</v>
      </c>
      <c r="AB116" s="50">
        <f t="shared" si="24"/>
        <v>1</v>
      </c>
      <c r="AC116" s="34">
        <f t="shared" si="25"/>
        <v>0</v>
      </c>
      <c r="AD116" s="36">
        <f t="shared" si="26"/>
        <v>0</v>
      </c>
      <c r="AE116" s="86" t="str">
        <f t="shared" si="30"/>
        <v>-</v>
      </c>
      <c r="AF116" s="50">
        <f t="shared" si="31"/>
        <v>0</v>
      </c>
    </row>
    <row r="117" spans="1:32" ht="12.75">
      <c r="A117" s="91">
        <v>2803480</v>
      </c>
      <c r="B117" s="91">
        <v>3022</v>
      </c>
      <c r="C117" s="50" t="s">
        <v>177</v>
      </c>
      <c r="D117" s="34" t="s">
        <v>292</v>
      </c>
      <c r="E117" s="34" t="s">
        <v>178</v>
      </c>
      <c r="F117" s="34">
        <v>39568</v>
      </c>
      <c r="G117" s="35">
        <v>250</v>
      </c>
      <c r="H117" s="36">
        <v>2289386491</v>
      </c>
      <c r="I117" s="37" t="s">
        <v>490</v>
      </c>
      <c r="J117" s="38" t="s">
        <v>485</v>
      </c>
      <c r="K117" s="73" t="s">
        <v>482</v>
      </c>
      <c r="L117" s="65">
        <v>7193</v>
      </c>
      <c r="M117" s="69" t="s">
        <v>483</v>
      </c>
      <c r="N117" s="49">
        <v>30.84893883</v>
      </c>
      <c r="O117" s="38" t="s">
        <v>486</v>
      </c>
      <c r="P117" s="42"/>
      <c r="Q117" s="73" t="str">
        <f t="shared" si="21"/>
        <v>NO</v>
      </c>
      <c r="R117" s="77" t="s">
        <v>485</v>
      </c>
      <c r="S117" s="45">
        <v>628065</v>
      </c>
      <c r="T117" s="119">
        <v>43227.38807675935</v>
      </c>
      <c r="U117" s="46">
        <v>45834</v>
      </c>
      <c r="V117" s="40">
        <v>36958</v>
      </c>
      <c r="W117" s="50">
        <f t="shared" si="27"/>
        <v>0</v>
      </c>
      <c r="X117" s="34">
        <f t="shared" si="22"/>
        <v>0</v>
      </c>
      <c r="Y117" s="34">
        <f t="shared" si="28"/>
        <v>0</v>
      </c>
      <c r="Z117" s="36">
        <f t="shared" si="29"/>
        <v>0</v>
      </c>
      <c r="AA117" s="86" t="str">
        <f t="shared" si="23"/>
        <v>-</v>
      </c>
      <c r="AB117" s="50">
        <f t="shared" si="24"/>
        <v>0</v>
      </c>
      <c r="AC117" s="34">
        <f t="shared" si="25"/>
        <v>1</v>
      </c>
      <c r="AD117" s="36">
        <f t="shared" si="26"/>
        <v>0</v>
      </c>
      <c r="AE117" s="86" t="str">
        <f t="shared" si="30"/>
        <v>-</v>
      </c>
      <c r="AF117" s="50">
        <f t="shared" si="31"/>
        <v>0</v>
      </c>
    </row>
    <row r="118" spans="1:32" ht="12.75">
      <c r="A118" s="91">
        <v>2803510</v>
      </c>
      <c r="B118" s="91">
        <v>2423</v>
      </c>
      <c r="C118" s="50" t="s">
        <v>179</v>
      </c>
      <c r="D118" s="34" t="s">
        <v>180</v>
      </c>
      <c r="E118" s="34" t="s">
        <v>181</v>
      </c>
      <c r="F118" s="34">
        <v>39571</v>
      </c>
      <c r="G118" s="35">
        <v>3522</v>
      </c>
      <c r="H118" s="36">
        <v>2284527271</v>
      </c>
      <c r="I118" s="37" t="s">
        <v>487</v>
      </c>
      <c r="J118" s="38" t="s">
        <v>485</v>
      </c>
      <c r="K118" s="73" t="s">
        <v>482</v>
      </c>
      <c r="L118" s="65">
        <v>1899</v>
      </c>
      <c r="M118" s="69" t="s">
        <v>483</v>
      </c>
      <c r="N118" s="49">
        <v>22.81264315</v>
      </c>
      <c r="O118" s="38" t="s">
        <v>486</v>
      </c>
      <c r="P118" s="42"/>
      <c r="Q118" s="73" t="str">
        <f t="shared" si="21"/>
        <v>NO</v>
      </c>
      <c r="R118" s="77" t="s">
        <v>485</v>
      </c>
      <c r="S118" s="45">
        <v>123346</v>
      </c>
      <c r="T118" s="119">
        <v>11146.4512198442</v>
      </c>
      <c r="U118" s="46">
        <v>11968</v>
      </c>
      <c r="V118" s="40">
        <v>9965</v>
      </c>
      <c r="W118" s="50">
        <f t="shared" si="27"/>
        <v>0</v>
      </c>
      <c r="X118" s="34">
        <f t="shared" si="22"/>
        <v>0</v>
      </c>
      <c r="Y118" s="34">
        <f t="shared" si="28"/>
        <v>0</v>
      </c>
      <c r="Z118" s="36">
        <f t="shared" si="29"/>
        <v>0</v>
      </c>
      <c r="AA118" s="86" t="str">
        <f t="shared" si="23"/>
        <v>-</v>
      </c>
      <c r="AB118" s="50">
        <f t="shared" si="24"/>
        <v>0</v>
      </c>
      <c r="AC118" s="34">
        <f t="shared" si="25"/>
        <v>1</v>
      </c>
      <c r="AD118" s="36">
        <f t="shared" si="26"/>
        <v>0</v>
      </c>
      <c r="AE118" s="86" t="str">
        <f t="shared" si="30"/>
        <v>-</v>
      </c>
      <c r="AF118" s="50">
        <f t="shared" si="31"/>
        <v>0</v>
      </c>
    </row>
    <row r="119" spans="1:32" ht="12.75">
      <c r="A119" s="91">
        <v>2803520</v>
      </c>
      <c r="B119" s="91">
        <v>6120</v>
      </c>
      <c r="C119" s="50" t="s">
        <v>182</v>
      </c>
      <c r="D119" s="34" t="s">
        <v>183</v>
      </c>
      <c r="E119" s="34" t="s">
        <v>184</v>
      </c>
      <c r="F119" s="34">
        <v>39288</v>
      </c>
      <c r="G119" s="35">
        <v>5750</v>
      </c>
      <c r="H119" s="36">
        <v>6019327916</v>
      </c>
      <c r="I119" s="37">
        <v>4</v>
      </c>
      <c r="J119" s="38" t="s">
        <v>485</v>
      </c>
      <c r="K119" s="73" t="s">
        <v>482</v>
      </c>
      <c r="L119" s="65">
        <v>3562</v>
      </c>
      <c r="M119" s="69" t="s">
        <v>483</v>
      </c>
      <c r="N119" s="49">
        <v>17.5364363</v>
      </c>
      <c r="O119" s="38" t="s">
        <v>485</v>
      </c>
      <c r="P119" s="42"/>
      <c r="Q119" s="73" t="str">
        <f t="shared" si="21"/>
        <v>NO</v>
      </c>
      <c r="R119" s="77" t="s">
        <v>485</v>
      </c>
      <c r="S119" s="45">
        <v>216065</v>
      </c>
      <c r="T119" s="119">
        <v>19416.073663162017</v>
      </c>
      <c r="U119" s="46">
        <v>20655</v>
      </c>
      <c r="V119" s="40">
        <v>16031</v>
      </c>
      <c r="W119" s="50">
        <f t="shared" si="27"/>
        <v>0</v>
      </c>
      <c r="X119" s="34">
        <f t="shared" si="22"/>
        <v>0</v>
      </c>
      <c r="Y119" s="34">
        <f t="shared" si="28"/>
        <v>0</v>
      </c>
      <c r="Z119" s="36">
        <f t="shared" si="29"/>
        <v>0</v>
      </c>
      <c r="AA119" s="86" t="str">
        <f t="shared" si="23"/>
        <v>-</v>
      </c>
      <c r="AB119" s="50">
        <f t="shared" si="24"/>
        <v>0</v>
      </c>
      <c r="AC119" s="34">
        <f t="shared" si="25"/>
        <v>0</v>
      </c>
      <c r="AD119" s="36">
        <f t="shared" si="26"/>
        <v>0</v>
      </c>
      <c r="AE119" s="86" t="str">
        <f t="shared" si="30"/>
        <v>-</v>
      </c>
      <c r="AF119" s="50">
        <f t="shared" si="31"/>
        <v>0</v>
      </c>
    </row>
    <row r="120" spans="1:32" ht="12.75">
      <c r="A120" s="91">
        <v>2803540</v>
      </c>
      <c r="B120" s="91">
        <v>5500</v>
      </c>
      <c r="C120" s="50" t="s">
        <v>188</v>
      </c>
      <c r="D120" s="34" t="s">
        <v>189</v>
      </c>
      <c r="E120" s="34" t="s">
        <v>190</v>
      </c>
      <c r="F120" s="34">
        <v>39426</v>
      </c>
      <c r="G120" s="35">
        <v>9231</v>
      </c>
      <c r="H120" s="36">
        <v>6017987744</v>
      </c>
      <c r="I120" s="37">
        <v>7</v>
      </c>
      <c r="J120" s="38" t="s">
        <v>486</v>
      </c>
      <c r="K120" s="73" t="s">
        <v>482</v>
      </c>
      <c r="L120" s="65">
        <v>2675</v>
      </c>
      <c r="M120" s="69" t="s">
        <v>483</v>
      </c>
      <c r="N120" s="49">
        <v>20.9444845</v>
      </c>
      <c r="O120" s="38" t="s">
        <v>486</v>
      </c>
      <c r="P120" s="42"/>
      <c r="Q120" s="73" t="str">
        <f t="shared" si="21"/>
        <v>NO</v>
      </c>
      <c r="R120" s="77" t="s">
        <v>486</v>
      </c>
      <c r="S120" s="45">
        <v>172230</v>
      </c>
      <c r="T120" s="119">
        <v>14423.436395134411</v>
      </c>
      <c r="U120" s="46">
        <v>15952</v>
      </c>
      <c r="V120" s="40">
        <v>12695</v>
      </c>
      <c r="W120" s="50">
        <f t="shared" si="27"/>
        <v>1</v>
      </c>
      <c r="X120" s="34">
        <f t="shared" si="22"/>
        <v>0</v>
      </c>
      <c r="Y120" s="34">
        <f t="shared" si="28"/>
        <v>0</v>
      </c>
      <c r="Z120" s="36">
        <f t="shared" si="29"/>
        <v>0</v>
      </c>
      <c r="AA120" s="86" t="str">
        <f t="shared" si="23"/>
        <v>-</v>
      </c>
      <c r="AB120" s="50">
        <f t="shared" si="24"/>
        <v>1</v>
      </c>
      <c r="AC120" s="34">
        <f t="shared" si="25"/>
        <v>1</v>
      </c>
      <c r="AD120" s="36" t="str">
        <f t="shared" si="26"/>
        <v>Initial</v>
      </c>
      <c r="AE120" s="86" t="str">
        <f t="shared" si="30"/>
        <v>RLIS</v>
      </c>
      <c r="AF120" s="50">
        <f t="shared" si="31"/>
        <v>0</v>
      </c>
    </row>
    <row r="121" spans="1:32" ht="12.75">
      <c r="A121" s="91">
        <v>2803570</v>
      </c>
      <c r="B121" s="91">
        <v>5600</v>
      </c>
      <c r="C121" s="50" t="s">
        <v>191</v>
      </c>
      <c r="D121" s="34" t="s">
        <v>192</v>
      </c>
      <c r="E121" s="34" t="s">
        <v>193</v>
      </c>
      <c r="F121" s="34">
        <v>39462</v>
      </c>
      <c r="G121" s="35" t="s">
        <v>463</v>
      </c>
      <c r="H121" s="36">
        <v>6019643211</v>
      </c>
      <c r="I121" s="37">
        <v>8</v>
      </c>
      <c r="J121" s="38" t="s">
        <v>486</v>
      </c>
      <c r="K121" s="73" t="s">
        <v>482</v>
      </c>
      <c r="L121" s="65">
        <v>1301</v>
      </c>
      <c r="M121" s="69" t="s">
        <v>483</v>
      </c>
      <c r="N121" s="49">
        <v>21.28537736</v>
      </c>
      <c r="O121" s="38" t="s">
        <v>486</v>
      </c>
      <c r="P121" s="42"/>
      <c r="Q121" s="73" t="str">
        <f t="shared" si="21"/>
        <v>NO</v>
      </c>
      <c r="R121" s="77" t="s">
        <v>486</v>
      </c>
      <c r="S121" s="45">
        <v>130368</v>
      </c>
      <c r="T121" s="119">
        <v>11093.603308899228</v>
      </c>
      <c r="U121" s="46">
        <v>9729</v>
      </c>
      <c r="V121" s="40">
        <v>7940</v>
      </c>
      <c r="W121" s="50">
        <f t="shared" si="27"/>
        <v>1</v>
      </c>
      <c r="X121" s="34">
        <f t="shared" si="22"/>
        <v>0</v>
      </c>
      <c r="Y121" s="34">
        <f t="shared" si="28"/>
        <v>0</v>
      </c>
      <c r="Z121" s="36">
        <f t="shared" si="29"/>
        <v>0</v>
      </c>
      <c r="AA121" s="86" t="str">
        <f t="shared" si="23"/>
        <v>-</v>
      </c>
      <c r="AB121" s="50">
        <f t="shared" si="24"/>
        <v>1</v>
      </c>
      <c r="AC121" s="34">
        <f t="shared" si="25"/>
        <v>1</v>
      </c>
      <c r="AD121" s="36" t="str">
        <f t="shared" si="26"/>
        <v>Initial</v>
      </c>
      <c r="AE121" s="86" t="str">
        <f t="shared" si="30"/>
        <v>RLIS</v>
      </c>
      <c r="AF121" s="50">
        <f t="shared" si="31"/>
        <v>0</v>
      </c>
    </row>
    <row r="122" spans="1:32" ht="12.75">
      <c r="A122" s="91">
        <v>2803530</v>
      </c>
      <c r="B122" s="91">
        <v>1821</v>
      </c>
      <c r="C122" s="50" t="s">
        <v>185</v>
      </c>
      <c r="D122" s="34" t="s">
        <v>186</v>
      </c>
      <c r="E122" s="34" t="s">
        <v>187</v>
      </c>
      <c r="F122" s="34">
        <v>39465</v>
      </c>
      <c r="G122" s="35" t="s">
        <v>463</v>
      </c>
      <c r="H122" s="36">
        <v>6015453002</v>
      </c>
      <c r="I122" s="37" t="s">
        <v>487</v>
      </c>
      <c r="J122" s="38" t="s">
        <v>485</v>
      </c>
      <c r="K122" s="73" t="s">
        <v>482</v>
      </c>
      <c r="L122" s="65">
        <v>3543</v>
      </c>
      <c r="M122" s="69" t="s">
        <v>483</v>
      </c>
      <c r="N122" s="49">
        <v>15.03759398</v>
      </c>
      <c r="O122" s="38" t="s">
        <v>485</v>
      </c>
      <c r="P122" s="42"/>
      <c r="Q122" s="73" t="str">
        <f t="shared" si="21"/>
        <v>NO</v>
      </c>
      <c r="R122" s="77" t="s">
        <v>485</v>
      </c>
      <c r="S122" s="45">
        <v>171212</v>
      </c>
      <c r="T122" s="119">
        <v>20006.13523283993</v>
      </c>
      <c r="U122" s="46">
        <v>21148</v>
      </c>
      <c r="V122" s="40">
        <v>17278</v>
      </c>
      <c r="W122" s="50">
        <f t="shared" si="27"/>
        <v>0</v>
      </c>
      <c r="X122" s="34">
        <f t="shared" si="22"/>
        <v>0</v>
      </c>
      <c r="Y122" s="34">
        <f t="shared" si="28"/>
        <v>0</v>
      </c>
      <c r="Z122" s="36">
        <f t="shared" si="29"/>
        <v>0</v>
      </c>
      <c r="AA122" s="86" t="str">
        <f t="shared" si="23"/>
        <v>-</v>
      </c>
      <c r="AB122" s="50">
        <f t="shared" si="24"/>
        <v>0</v>
      </c>
      <c r="AC122" s="34">
        <f t="shared" si="25"/>
        <v>0</v>
      </c>
      <c r="AD122" s="36">
        <f t="shared" si="26"/>
        <v>0</v>
      </c>
      <c r="AE122" s="86" t="str">
        <f t="shared" si="30"/>
        <v>-</v>
      </c>
      <c r="AF122" s="50">
        <f t="shared" si="31"/>
        <v>0</v>
      </c>
    </row>
    <row r="123" spans="1:32" ht="12.75">
      <c r="A123" s="91">
        <v>2803600</v>
      </c>
      <c r="B123" s="91">
        <v>5020</v>
      </c>
      <c r="C123" s="50" t="s">
        <v>194</v>
      </c>
      <c r="D123" s="34" t="s">
        <v>195</v>
      </c>
      <c r="E123" s="34" t="s">
        <v>150</v>
      </c>
      <c r="F123" s="34">
        <v>39350</v>
      </c>
      <c r="G123" s="35">
        <v>3000</v>
      </c>
      <c r="H123" s="36">
        <v>6016562955</v>
      </c>
      <c r="I123" s="37">
        <v>6</v>
      </c>
      <c r="J123" s="38" t="s">
        <v>485</v>
      </c>
      <c r="K123" s="73" t="s">
        <v>482</v>
      </c>
      <c r="L123" s="65">
        <v>1088</v>
      </c>
      <c r="M123" s="69" t="s">
        <v>483</v>
      </c>
      <c r="N123" s="49">
        <v>36.67924528</v>
      </c>
      <c r="O123" s="38" t="s">
        <v>486</v>
      </c>
      <c r="P123" s="42"/>
      <c r="Q123" s="73" t="str">
        <f t="shared" si="21"/>
        <v>NO</v>
      </c>
      <c r="R123" s="77" t="s">
        <v>486</v>
      </c>
      <c r="S123" s="45">
        <v>128545</v>
      </c>
      <c r="T123" s="119">
        <v>13253.265976623548</v>
      </c>
      <c r="U123" s="46">
        <v>10441</v>
      </c>
      <c r="V123" s="40">
        <v>7196</v>
      </c>
      <c r="W123" s="50">
        <f t="shared" si="27"/>
        <v>0</v>
      </c>
      <c r="X123" s="34">
        <f t="shared" si="22"/>
        <v>0</v>
      </c>
      <c r="Y123" s="34">
        <f t="shared" si="28"/>
        <v>0</v>
      </c>
      <c r="Z123" s="36">
        <f t="shared" si="29"/>
        <v>0</v>
      </c>
      <c r="AA123" s="86" t="str">
        <f t="shared" si="23"/>
        <v>-</v>
      </c>
      <c r="AB123" s="50">
        <f t="shared" si="24"/>
        <v>1</v>
      </c>
      <c r="AC123" s="34">
        <f t="shared" si="25"/>
        <v>1</v>
      </c>
      <c r="AD123" s="36" t="str">
        <f t="shared" si="26"/>
        <v>Initial</v>
      </c>
      <c r="AE123" s="86" t="str">
        <f t="shared" si="30"/>
        <v>RLIS</v>
      </c>
      <c r="AF123" s="50">
        <f t="shared" si="31"/>
        <v>0</v>
      </c>
    </row>
    <row r="124" spans="1:32" ht="12.75">
      <c r="A124" s="91">
        <v>2803630</v>
      </c>
      <c r="B124" s="91">
        <v>5520</v>
      </c>
      <c r="C124" s="50" t="s">
        <v>196</v>
      </c>
      <c r="D124" s="34" t="s">
        <v>197</v>
      </c>
      <c r="E124" s="34" t="s">
        <v>198</v>
      </c>
      <c r="F124" s="34">
        <v>39466</v>
      </c>
      <c r="G124" s="35">
        <v>3220</v>
      </c>
      <c r="H124" s="36">
        <v>6017983230</v>
      </c>
      <c r="I124" s="37" t="s">
        <v>484</v>
      </c>
      <c r="J124" s="38" t="s">
        <v>485</v>
      </c>
      <c r="K124" s="73" t="s">
        <v>482</v>
      </c>
      <c r="L124" s="65">
        <v>3516</v>
      </c>
      <c r="M124" s="69" t="s">
        <v>483</v>
      </c>
      <c r="N124" s="49">
        <v>28.50553506</v>
      </c>
      <c r="O124" s="38" t="s">
        <v>486</v>
      </c>
      <c r="P124" s="42"/>
      <c r="Q124" s="73" t="str">
        <f t="shared" si="21"/>
        <v>NO</v>
      </c>
      <c r="R124" s="77" t="s">
        <v>486</v>
      </c>
      <c r="S124" s="45">
        <v>340195</v>
      </c>
      <c r="T124" s="119">
        <v>31792.80040474484</v>
      </c>
      <c r="U124" s="46">
        <v>27764</v>
      </c>
      <c r="V124" s="40">
        <v>17724</v>
      </c>
      <c r="W124" s="50">
        <f t="shared" si="27"/>
        <v>0</v>
      </c>
      <c r="X124" s="34">
        <f t="shared" si="22"/>
        <v>0</v>
      </c>
      <c r="Y124" s="34">
        <f t="shared" si="28"/>
        <v>0</v>
      </c>
      <c r="Z124" s="36">
        <f t="shared" si="29"/>
        <v>0</v>
      </c>
      <c r="AA124" s="86" t="str">
        <f t="shared" si="23"/>
        <v>-</v>
      </c>
      <c r="AB124" s="50">
        <f t="shared" si="24"/>
        <v>1</v>
      </c>
      <c r="AC124" s="34">
        <f t="shared" si="25"/>
        <v>1</v>
      </c>
      <c r="AD124" s="36" t="str">
        <f t="shared" si="26"/>
        <v>Initial</v>
      </c>
      <c r="AE124" s="86" t="str">
        <f t="shared" si="30"/>
        <v>RLIS</v>
      </c>
      <c r="AF124" s="50">
        <f t="shared" si="31"/>
        <v>0</v>
      </c>
    </row>
    <row r="125" spans="1:32" ht="12.75">
      <c r="A125" s="91">
        <v>2803690</v>
      </c>
      <c r="B125" s="91">
        <v>5820</v>
      </c>
      <c r="C125" s="50" t="s">
        <v>202</v>
      </c>
      <c r="D125" s="34" t="s">
        <v>203</v>
      </c>
      <c r="E125" s="34" t="s">
        <v>201</v>
      </c>
      <c r="F125" s="34">
        <v>38863</v>
      </c>
      <c r="G125" s="35">
        <v>2108</v>
      </c>
      <c r="H125" s="36">
        <v>6624893336</v>
      </c>
      <c r="I125" s="37" t="s">
        <v>484</v>
      </c>
      <c r="J125" s="38" t="s">
        <v>485</v>
      </c>
      <c r="K125" s="73" t="s">
        <v>482</v>
      </c>
      <c r="L125" s="65">
        <v>2196</v>
      </c>
      <c r="M125" s="69" t="s">
        <v>483</v>
      </c>
      <c r="N125" s="49">
        <v>19.00638104</v>
      </c>
      <c r="O125" s="38" t="s">
        <v>485</v>
      </c>
      <c r="P125" s="42"/>
      <c r="Q125" s="73" t="str">
        <f t="shared" si="21"/>
        <v>NO</v>
      </c>
      <c r="R125" s="77" t="s">
        <v>486</v>
      </c>
      <c r="S125" s="45">
        <v>123700</v>
      </c>
      <c r="T125" s="119">
        <v>10035.89345222762</v>
      </c>
      <c r="U125" s="46">
        <v>11856</v>
      </c>
      <c r="V125" s="40">
        <v>10635</v>
      </c>
      <c r="W125" s="50">
        <f t="shared" si="27"/>
        <v>0</v>
      </c>
      <c r="X125" s="34">
        <f t="shared" si="22"/>
        <v>0</v>
      </c>
      <c r="Y125" s="34">
        <f t="shared" si="28"/>
        <v>0</v>
      </c>
      <c r="Z125" s="36">
        <f t="shared" si="29"/>
        <v>0</v>
      </c>
      <c r="AA125" s="86" t="str">
        <f t="shared" si="23"/>
        <v>-</v>
      </c>
      <c r="AB125" s="50">
        <f t="shared" si="24"/>
        <v>1</v>
      </c>
      <c r="AC125" s="34">
        <f t="shared" si="25"/>
        <v>0</v>
      </c>
      <c r="AD125" s="36">
        <f t="shared" si="26"/>
        <v>0</v>
      </c>
      <c r="AE125" s="86" t="str">
        <f t="shared" si="30"/>
        <v>-</v>
      </c>
      <c r="AF125" s="50">
        <f t="shared" si="31"/>
        <v>0</v>
      </c>
    </row>
    <row r="126" spans="1:32" ht="12.75">
      <c r="A126" s="91">
        <v>2803660</v>
      </c>
      <c r="B126" s="91">
        <v>5800</v>
      </c>
      <c r="C126" s="50" t="s">
        <v>199</v>
      </c>
      <c r="D126" s="34" t="s">
        <v>200</v>
      </c>
      <c r="E126" s="34" t="s">
        <v>201</v>
      </c>
      <c r="F126" s="34">
        <v>38863</v>
      </c>
      <c r="G126" s="35">
        <v>3527</v>
      </c>
      <c r="H126" s="36">
        <v>6014893932</v>
      </c>
      <c r="I126" s="37" t="s">
        <v>484</v>
      </c>
      <c r="J126" s="38" t="s">
        <v>485</v>
      </c>
      <c r="K126" s="73" t="s">
        <v>482</v>
      </c>
      <c r="L126" s="65">
        <v>3017</v>
      </c>
      <c r="M126" s="69" t="s">
        <v>483</v>
      </c>
      <c r="N126" s="49">
        <v>13.54718156</v>
      </c>
      <c r="O126" s="38" t="s">
        <v>485</v>
      </c>
      <c r="P126" s="42"/>
      <c r="Q126" s="73" t="str">
        <f t="shared" si="21"/>
        <v>NO</v>
      </c>
      <c r="R126" s="77" t="s">
        <v>486</v>
      </c>
      <c r="S126" s="45">
        <v>164369</v>
      </c>
      <c r="T126" s="119">
        <v>9993.361121741744</v>
      </c>
      <c r="U126" s="46">
        <v>14113</v>
      </c>
      <c r="V126" s="40">
        <v>14614</v>
      </c>
      <c r="W126" s="50">
        <f t="shared" si="27"/>
        <v>0</v>
      </c>
      <c r="X126" s="34">
        <f t="shared" si="22"/>
        <v>0</v>
      </c>
      <c r="Y126" s="34">
        <f t="shared" si="28"/>
        <v>0</v>
      </c>
      <c r="Z126" s="36">
        <f t="shared" si="29"/>
        <v>0</v>
      </c>
      <c r="AA126" s="86" t="str">
        <f t="shared" si="23"/>
        <v>-</v>
      </c>
      <c r="AB126" s="50">
        <f t="shared" si="24"/>
        <v>1</v>
      </c>
      <c r="AC126" s="34">
        <f t="shared" si="25"/>
        <v>0</v>
      </c>
      <c r="AD126" s="36">
        <f t="shared" si="26"/>
        <v>0</v>
      </c>
      <c r="AE126" s="86" t="str">
        <f t="shared" si="30"/>
        <v>-</v>
      </c>
      <c r="AF126" s="50">
        <f t="shared" si="31"/>
        <v>0</v>
      </c>
    </row>
    <row r="127" spans="1:32" ht="12.75">
      <c r="A127" s="91">
        <v>2803720</v>
      </c>
      <c r="B127" s="91">
        <v>5530</v>
      </c>
      <c r="C127" s="50" t="s">
        <v>204</v>
      </c>
      <c r="D127" s="34" t="s">
        <v>205</v>
      </c>
      <c r="E127" s="34" t="s">
        <v>206</v>
      </c>
      <c r="F127" s="34">
        <v>39470</v>
      </c>
      <c r="G127" s="35">
        <v>3017</v>
      </c>
      <c r="H127" s="36">
        <v>6017958477</v>
      </c>
      <c r="I127" s="37">
        <v>7</v>
      </c>
      <c r="J127" s="38" t="s">
        <v>486</v>
      </c>
      <c r="K127" s="73" t="s">
        <v>482</v>
      </c>
      <c r="L127" s="65">
        <v>2001</v>
      </c>
      <c r="M127" s="69" t="s">
        <v>483</v>
      </c>
      <c r="N127" s="49">
        <v>22.04995693</v>
      </c>
      <c r="O127" s="38" t="s">
        <v>486</v>
      </c>
      <c r="P127" s="42"/>
      <c r="Q127" s="73" t="str">
        <f t="shared" si="21"/>
        <v>NO</v>
      </c>
      <c r="R127" s="77" t="s">
        <v>486</v>
      </c>
      <c r="S127" s="45">
        <v>158530</v>
      </c>
      <c r="T127" s="119">
        <v>12367.810762492543</v>
      </c>
      <c r="U127" s="46">
        <v>12383</v>
      </c>
      <c r="V127" s="40">
        <v>9522</v>
      </c>
      <c r="W127" s="50">
        <f t="shared" si="27"/>
        <v>1</v>
      </c>
      <c r="X127" s="34">
        <f t="shared" si="22"/>
        <v>0</v>
      </c>
      <c r="Y127" s="34">
        <f t="shared" si="28"/>
        <v>0</v>
      </c>
      <c r="Z127" s="36">
        <f t="shared" si="29"/>
        <v>0</v>
      </c>
      <c r="AA127" s="86" t="str">
        <f t="shared" si="23"/>
        <v>-</v>
      </c>
      <c r="AB127" s="50">
        <f t="shared" si="24"/>
        <v>1</v>
      </c>
      <c r="AC127" s="34">
        <f t="shared" si="25"/>
        <v>1</v>
      </c>
      <c r="AD127" s="36" t="str">
        <f t="shared" si="26"/>
        <v>Initial</v>
      </c>
      <c r="AE127" s="86" t="str">
        <f t="shared" si="30"/>
        <v>RLIS</v>
      </c>
      <c r="AF127" s="50">
        <f t="shared" si="31"/>
        <v>0</v>
      </c>
    </row>
    <row r="128" spans="1:32" ht="12.75">
      <c r="A128" s="91">
        <v>2803750</v>
      </c>
      <c r="B128" s="91">
        <v>5900</v>
      </c>
      <c r="C128" s="50" t="s">
        <v>207</v>
      </c>
      <c r="D128" s="34" t="s">
        <v>208</v>
      </c>
      <c r="E128" s="34" t="s">
        <v>395</v>
      </c>
      <c r="F128" s="34">
        <v>38829</v>
      </c>
      <c r="G128" s="35">
        <v>179</v>
      </c>
      <c r="H128" s="36">
        <v>6627284911</v>
      </c>
      <c r="I128" s="37" t="s">
        <v>484</v>
      </c>
      <c r="J128" s="38" t="s">
        <v>485</v>
      </c>
      <c r="K128" s="73" t="s">
        <v>482</v>
      </c>
      <c r="L128" s="65">
        <v>2107</v>
      </c>
      <c r="M128" s="69" t="s">
        <v>483</v>
      </c>
      <c r="N128" s="49">
        <v>15.79298831</v>
      </c>
      <c r="O128" s="38" t="s">
        <v>485</v>
      </c>
      <c r="P128" s="42"/>
      <c r="Q128" s="73" t="str">
        <f t="shared" si="21"/>
        <v>NO</v>
      </c>
      <c r="R128" s="77" t="s">
        <v>486</v>
      </c>
      <c r="S128" s="45">
        <v>189796</v>
      </c>
      <c r="T128" s="119">
        <v>14471.333864200773</v>
      </c>
      <c r="U128" s="46">
        <v>14004</v>
      </c>
      <c r="V128" s="40">
        <v>10490</v>
      </c>
      <c r="W128" s="50">
        <f t="shared" si="27"/>
        <v>0</v>
      </c>
      <c r="X128" s="34">
        <f t="shared" si="22"/>
        <v>0</v>
      </c>
      <c r="Y128" s="34">
        <f t="shared" si="28"/>
        <v>0</v>
      </c>
      <c r="Z128" s="36">
        <f t="shared" si="29"/>
        <v>0</v>
      </c>
      <c r="AA128" s="86" t="str">
        <f t="shared" si="23"/>
        <v>-</v>
      </c>
      <c r="AB128" s="50">
        <f t="shared" si="24"/>
        <v>1</v>
      </c>
      <c r="AC128" s="34">
        <f t="shared" si="25"/>
        <v>0</v>
      </c>
      <c r="AD128" s="36">
        <f t="shared" si="26"/>
        <v>0</v>
      </c>
      <c r="AE128" s="86" t="str">
        <f t="shared" si="30"/>
        <v>-</v>
      </c>
      <c r="AF128" s="50">
        <f t="shared" si="31"/>
        <v>0</v>
      </c>
    </row>
    <row r="129" spans="1:32" ht="12.75">
      <c r="A129" s="91">
        <v>2803810</v>
      </c>
      <c r="B129" s="91">
        <v>6000</v>
      </c>
      <c r="C129" s="50" t="s">
        <v>211</v>
      </c>
      <c r="D129" s="34" t="s">
        <v>23</v>
      </c>
      <c r="E129" s="34" t="s">
        <v>212</v>
      </c>
      <c r="F129" s="34">
        <v>38646</v>
      </c>
      <c r="G129" s="35" t="s">
        <v>463</v>
      </c>
      <c r="H129" s="36">
        <v>6623265451</v>
      </c>
      <c r="I129" s="37">
        <v>7</v>
      </c>
      <c r="J129" s="38" t="s">
        <v>486</v>
      </c>
      <c r="K129" s="73" t="s">
        <v>482</v>
      </c>
      <c r="L129" s="65">
        <v>1526</v>
      </c>
      <c r="M129" s="69" t="s">
        <v>483</v>
      </c>
      <c r="N129" s="49">
        <v>37.68639855</v>
      </c>
      <c r="O129" s="38" t="s">
        <v>486</v>
      </c>
      <c r="P129" s="42"/>
      <c r="Q129" s="73" t="str">
        <f t="shared" si="21"/>
        <v>NO</v>
      </c>
      <c r="R129" s="77" t="s">
        <v>486</v>
      </c>
      <c r="S129" s="45">
        <v>242461</v>
      </c>
      <c r="T129" s="119">
        <v>28291.205128302525</v>
      </c>
      <c r="U129" s="46">
        <v>19736</v>
      </c>
      <c r="V129" s="40">
        <v>9313</v>
      </c>
      <c r="W129" s="50">
        <f t="shared" si="27"/>
        <v>1</v>
      </c>
      <c r="X129" s="34">
        <f t="shared" si="22"/>
        <v>0</v>
      </c>
      <c r="Y129" s="34">
        <f t="shared" si="28"/>
        <v>0</v>
      </c>
      <c r="Z129" s="36">
        <f t="shared" si="29"/>
        <v>0</v>
      </c>
      <c r="AA129" s="86" t="str">
        <f t="shared" si="23"/>
        <v>-</v>
      </c>
      <c r="AB129" s="50">
        <f t="shared" si="24"/>
        <v>1</v>
      </c>
      <c r="AC129" s="34">
        <f t="shared" si="25"/>
        <v>1</v>
      </c>
      <c r="AD129" s="36" t="str">
        <f t="shared" si="26"/>
        <v>Initial</v>
      </c>
      <c r="AE129" s="86" t="str">
        <f t="shared" si="30"/>
        <v>RLIS</v>
      </c>
      <c r="AF129" s="50">
        <f t="shared" si="31"/>
        <v>0</v>
      </c>
    </row>
    <row r="130" spans="1:32" ht="12.75">
      <c r="A130" s="91">
        <v>2803780</v>
      </c>
      <c r="B130" s="91">
        <v>1212</v>
      </c>
      <c r="C130" s="50" t="s">
        <v>209</v>
      </c>
      <c r="D130" s="34" t="s">
        <v>210</v>
      </c>
      <c r="E130" s="34" t="s">
        <v>472</v>
      </c>
      <c r="F130" s="34">
        <v>39355</v>
      </c>
      <c r="G130" s="35">
        <v>2510</v>
      </c>
      <c r="H130" s="36">
        <v>6017762186</v>
      </c>
      <c r="I130" s="37">
        <v>7</v>
      </c>
      <c r="J130" s="38" t="s">
        <v>486</v>
      </c>
      <c r="K130" s="73" t="s">
        <v>482</v>
      </c>
      <c r="L130" s="65">
        <v>2243</v>
      </c>
      <c r="M130" s="69" t="s">
        <v>483</v>
      </c>
      <c r="N130" s="49">
        <v>26.20037807</v>
      </c>
      <c r="O130" s="38" t="s">
        <v>486</v>
      </c>
      <c r="P130" s="42"/>
      <c r="Q130" s="73" t="str">
        <f t="shared" si="21"/>
        <v>NO</v>
      </c>
      <c r="R130" s="77" t="s">
        <v>486</v>
      </c>
      <c r="S130" s="45">
        <v>207041</v>
      </c>
      <c r="T130" s="119">
        <v>23881.994282722855</v>
      </c>
      <c r="U130" s="46">
        <v>19517</v>
      </c>
      <c r="V130" s="40">
        <v>12515</v>
      </c>
      <c r="W130" s="50">
        <f t="shared" si="27"/>
        <v>1</v>
      </c>
      <c r="X130" s="34">
        <f t="shared" si="22"/>
        <v>0</v>
      </c>
      <c r="Y130" s="34">
        <f t="shared" si="28"/>
        <v>0</v>
      </c>
      <c r="Z130" s="36">
        <f t="shared" si="29"/>
        <v>0</v>
      </c>
      <c r="AA130" s="86" t="str">
        <f t="shared" si="23"/>
        <v>-</v>
      </c>
      <c r="AB130" s="50">
        <f t="shared" si="24"/>
        <v>1</v>
      </c>
      <c r="AC130" s="34">
        <f t="shared" si="25"/>
        <v>1</v>
      </c>
      <c r="AD130" s="36" t="str">
        <f t="shared" si="26"/>
        <v>Initial</v>
      </c>
      <c r="AE130" s="86" t="str">
        <f t="shared" si="30"/>
        <v>RLIS</v>
      </c>
      <c r="AF130" s="50">
        <f t="shared" si="31"/>
        <v>0</v>
      </c>
    </row>
    <row r="131" spans="1:32" ht="12.75">
      <c r="A131" s="91">
        <v>2803830</v>
      </c>
      <c r="B131" s="91">
        <v>6100</v>
      </c>
      <c r="C131" s="50" t="s">
        <v>213</v>
      </c>
      <c r="D131" s="34" t="s">
        <v>214</v>
      </c>
      <c r="E131" s="34" t="s">
        <v>294</v>
      </c>
      <c r="F131" s="34">
        <v>39042</v>
      </c>
      <c r="G131" s="35" t="s">
        <v>463</v>
      </c>
      <c r="H131" s="36">
        <v>6018255590</v>
      </c>
      <c r="I131" s="37" t="s">
        <v>487</v>
      </c>
      <c r="J131" s="38" t="s">
        <v>485</v>
      </c>
      <c r="K131" s="73" t="s">
        <v>482</v>
      </c>
      <c r="L131" s="65">
        <v>15721</v>
      </c>
      <c r="M131" s="69" t="s">
        <v>483</v>
      </c>
      <c r="N131" s="49">
        <v>11.25536363</v>
      </c>
      <c r="O131" s="38" t="s">
        <v>485</v>
      </c>
      <c r="P131" s="42"/>
      <c r="Q131" s="73" t="str">
        <f t="shared" si="21"/>
        <v>NO</v>
      </c>
      <c r="R131" s="77" t="s">
        <v>485</v>
      </c>
      <c r="S131" s="45">
        <v>756619</v>
      </c>
      <c r="T131" s="119">
        <v>47324.721083986464</v>
      </c>
      <c r="U131" s="46">
        <v>71249</v>
      </c>
      <c r="V131" s="40">
        <v>37635</v>
      </c>
      <c r="W131" s="50">
        <f t="shared" si="27"/>
        <v>0</v>
      </c>
      <c r="X131" s="34">
        <f t="shared" si="22"/>
        <v>0</v>
      </c>
      <c r="Y131" s="34">
        <f t="shared" si="28"/>
        <v>0</v>
      </c>
      <c r="Z131" s="36">
        <f t="shared" si="29"/>
        <v>0</v>
      </c>
      <c r="AA131" s="86" t="str">
        <f t="shared" si="23"/>
        <v>-</v>
      </c>
      <c r="AB131" s="50">
        <f t="shared" si="24"/>
        <v>0</v>
      </c>
      <c r="AC131" s="34">
        <f t="shared" si="25"/>
        <v>0</v>
      </c>
      <c r="AD131" s="36">
        <f t="shared" si="26"/>
        <v>0</v>
      </c>
      <c r="AE131" s="86" t="str">
        <f t="shared" si="30"/>
        <v>-</v>
      </c>
      <c r="AF131" s="50">
        <f t="shared" si="31"/>
        <v>0</v>
      </c>
    </row>
    <row r="132" spans="1:32" ht="12.75">
      <c r="A132" s="91">
        <v>2803870</v>
      </c>
      <c r="B132" s="91">
        <v>5620</v>
      </c>
      <c r="C132" s="50" t="s">
        <v>215</v>
      </c>
      <c r="D132" s="34" t="s">
        <v>216</v>
      </c>
      <c r="E132" s="34" t="s">
        <v>217</v>
      </c>
      <c r="F132" s="34">
        <v>39476</v>
      </c>
      <c r="G132" s="35" t="s">
        <v>463</v>
      </c>
      <c r="H132" s="36">
        <v>6017886581</v>
      </c>
      <c r="I132" s="37">
        <v>8</v>
      </c>
      <c r="J132" s="38" t="s">
        <v>486</v>
      </c>
      <c r="K132" s="73" t="s">
        <v>482</v>
      </c>
      <c r="L132" s="65">
        <v>725</v>
      </c>
      <c r="M132" s="69" t="s">
        <v>483</v>
      </c>
      <c r="N132" s="49">
        <v>29.67651195</v>
      </c>
      <c r="O132" s="38" t="s">
        <v>486</v>
      </c>
      <c r="P132" s="42"/>
      <c r="Q132" s="73" t="str">
        <f t="shared" si="21"/>
        <v>NO</v>
      </c>
      <c r="R132" s="77" t="s">
        <v>486</v>
      </c>
      <c r="S132" s="45">
        <v>64899</v>
      </c>
      <c r="T132" s="119">
        <v>7008.063239131636</v>
      </c>
      <c r="U132" s="46">
        <v>5957</v>
      </c>
      <c r="V132" s="40">
        <v>3611</v>
      </c>
      <c r="W132" s="50">
        <f t="shared" si="27"/>
        <v>1</v>
      </c>
      <c r="X132" s="34">
        <f t="shared" si="22"/>
        <v>0</v>
      </c>
      <c r="Y132" s="34">
        <f t="shared" si="28"/>
        <v>0</v>
      </c>
      <c r="Z132" s="36">
        <f t="shared" si="29"/>
        <v>0</v>
      </c>
      <c r="AA132" s="86" t="str">
        <f t="shared" si="23"/>
        <v>-</v>
      </c>
      <c r="AB132" s="50">
        <f t="shared" si="24"/>
        <v>1</v>
      </c>
      <c r="AC132" s="34">
        <f t="shared" si="25"/>
        <v>1</v>
      </c>
      <c r="AD132" s="36" t="str">
        <f t="shared" si="26"/>
        <v>Initial</v>
      </c>
      <c r="AE132" s="86" t="str">
        <f t="shared" si="30"/>
        <v>RLIS</v>
      </c>
      <c r="AF132" s="50">
        <f t="shared" si="31"/>
        <v>0</v>
      </c>
    </row>
    <row r="133" spans="1:32" ht="12.75">
      <c r="A133" s="91">
        <v>2803900</v>
      </c>
      <c r="B133" s="91">
        <v>6200</v>
      </c>
      <c r="C133" s="50" t="s">
        <v>218</v>
      </c>
      <c r="D133" s="34" t="s">
        <v>219</v>
      </c>
      <c r="E133" s="34" t="s">
        <v>32</v>
      </c>
      <c r="F133" s="34">
        <v>39074</v>
      </c>
      <c r="G133" s="35" t="s">
        <v>463</v>
      </c>
      <c r="H133" s="36">
        <v>6014693861</v>
      </c>
      <c r="I133" s="37" t="s">
        <v>484</v>
      </c>
      <c r="J133" s="38" t="s">
        <v>485</v>
      </c>
      <c r="K133" s="73" t="s">
        <v>482</v>
      </c>
      <c r="L133" s="65">
        <v>3798</v>
      </c>
      <c r="M133" s="69" t="s">
        <v>483</v>
      </c>
      <c r="N133" s="49">
        <v>24.11007321</v>
      </c>
      <c r="O133" s="38" t="s">
        <v>486</v>
      </c>
      <c r="P133" s="42"/>
      <c r="Q133" s="73" t="str">
        <f t="shared" si="21"/>
        <v>NO</v>
      </c>
      <c r="R133" s="77" t="s">
        <v>486</v>
      </c>
      <c r="S133" s="45">
        <v>265712</v>
      </c>
      <c r="T133" s="119">
        <v>26378.02781275412</v>
      </c>
      <c r="U133" s="46">
        <v>25150</v>
      </c>
      <c r="V133" s="40">
        <v>23297</v>
      </c>
      <c r="W133" s="50">
        <f aca="true" t="shared" si="32" ref="W133:W167">IF(OR(J133="YES",K133="YES"),1,0)</f>
        <v>0</v>
      </c>
      <c r="X133" s="34">
        <f t="shared" si="22"/>
        <v>0</v>
      </c>
      <c r="Y133" s="34">
        <f aca="true" t="shared" si="33" ref="Y133:Y167">IF(AND(OR(J133="YES",K133="YES"),(W133=0)),"Trouble",0)</f>
        <v>0</v>
      </c>
      <c r="Z133" s="36">
        <f aca="true" t="shared" si="34" ref="Z133:Z167">IF(AND(OR(AND(ISNUMBER(L133),AND(L133&gt;0,L133&lt;600)),AND(ISNUMBER(L133),AND(L133&gt;0,M133="YES"))),(X133=0)),"Trouble",0)</f>
        <v>0</v>
      </c>
      <c r="AA133" s="86" t="str">
        <f t="shared" si="23"/>
        <v>-</v>
      </c>
      <c r="AB133" s="50">
        <f t="shared" si="24"/>
        <v>1</v>
      </c>
      <c r="AC133" s="34">
        <f t="shared" si="25"/>
        <v>1</v>
      </c>
      <c r="AD133" s="36" t="str">
        <f t="shared" si="26"/>
        <v>Initial</v>
      </c>
      <c r="AE133" s="86" t="str">
        <f aca="true" t="shared" si="35" ref="AE133:AE164">IF(AND(AND(AD133="Initial",AF133=0),AND(ISNUMBER(L133),L133&gt;0)),"RLIS","-")</f>
        <v>RLIS</v>
      </c>
      <c r="AF133" s="50">
        <f aca="true" t="shared" si="36" ref="AF133:AF167">IF(AND(AA133="SRSA",AD133="Initial"),"SRSA",0)</f>
        <v>0</v>
      </c>
    </row>
    <row r="134" spans="1:32" ht="12.75">
      <c r="A134" s="91">
        <v>2803930</v>
      </c>
      <c r="B134" s="91">
        <v>6920</v>
      </c>
      <c r="C134" s="50" t="s">
        <v>220</v>
      </c>
      <c r="D134" s="34" t="s">
        <v>221</v>
      </c>
      <c r="E134" s="34" t="s">
        <v>222</v>
      </c>
      <c r="F134" s="34">
        <v>38668</v>
      </c>
      <c r="G134" s="35">
        <v>2109</v>
      </c>
      <c r="H134" s="36">
        <v>6625624897</v>
      </c>
      <c r="I134" s="37">
        <v>3</v>
      </c>
      <c r="J134" s="38" t="s">
        <v>485</v>
      </c>
      <c r="K134" s="73" t="s">
        <v>482</v>
      </c>
      <c r="L134" s="65">
        <v>1787</v>
      </c>
      <c r="M134" s="69" t="s">
        <v>483</v>
      </c>
      <c r="N134" s="49">
        <v>24.60165711</v>
      </c>
      <c r="O134" s="38" t="s">
        <v>486</v>
      </c>
      <c r="P134" s="42"/>
      <c r="Q134" s="73" t="str">
        <f aca="true" t="shared" si="37" ref="Q134:Q167">IF(AND(ISNUMBER(P134),P134&gt;=20),"YES","NO")</f>
        <v>NO</v>
      </c>
      <c r="R134" s="77" t="s">
        <v>485</v>
      </c>
      <c r="S134" s="45">
        <v>93740</v>
      </c>
      <c r="T134" s="119">
        <v>8558.873392874415</v>
      </c>
      <c r="U134" s="46">
        <v>9529</v>
      </c>
      <c r="V134" s="40">
        <v>8205</v>
      </c>
      <c r="W134" s="50">
        <f t="shared" si="32"/>
        <v>0</v>
      </c>
      <c r="X134" s="34">
        <f aca="true" t="shared" si="38" ref="X134:X167">IF(OR(AND(ISNUMBER(L134),AND(L134&gt;0,L134&lt;600)),AND(ISNUMBER(L134),AND(L134&gt;0,M134="YES"))),1,0)</f>
        <v>0</v>
      </c>
      <c r="Y134" s="34">
        <f t="shared" si="33"/>
        <v>0</v>
      </c>
      <c r="Z134" s="36">
        <f t="shared" si="34"/>
        <v>0</v>
      </c>
      <c r="AA134" s="86" t="str">
        <f aca="true" t="shared" si="39" ref="AA134:AA167">IF(AND(W134=1,X134=1),"SRSA","-")</f>
        <v>-</v>
      </c>
      <c r="AB134" s="50">
        <f aca="true" t="shared" si="40" ref="AB134:AB167">IF(R134="YES",1,0)</f>
        <v>0</v>
      </c>
      <c r="AC134" s="34">
        <f aca="true" t="shared" si="41" ref="AC134:AC167">IF(OR(AND(ISNUMBER(P134),P134&gt;=20),(AND(ISNUMBER(P134)=FALSE,AND(ISNUMBER(N134),N134&gt;=20)))),1,0)</f>
        <v>1</v>
      </c>
      <c r="AD134" s="36">
        <f aca="true" t="shared" si="42" ref="AD134:AD167">IF(AND(AB134=1,AC134=1),"Initial",0)</f>
        <v>0</v>
      </c>
      <c r="AE134" s="86" t="str">
        <f t="shared" si="35"/>
        <v>-</v>
      </c>
      <c r="AF134" s="50">
        <f t="shared" si="36"/>
        <v>0</v>
      </c>
    </row>
    <row r="135" spans="1:32" ht="12.75">
      <c r="A135" s="91">
        <v>2800780</v>
      </c>
      <c r="B135" s="91">
        <v>615</v>
      </c>
      <c r="C135" s="50" t="s">
        <v>334</v>
      </c>
      <c r="D135" s="34" t="s">
        <v>335</v>
      </c>
      <c r="E135" s="34" t="s">
        <v>336</v>
      </c>
      <c r="F135" s="34">
        <v>38773</v>
      </c>
      <c r="G135" s="35" t="s">
        <v>463</v>
      </c>
      <c r="H135" s="36">
        <v>6627542611</v>
      </c>
      <c r="I135" s="37">
        <v>7</v>
      </c>
      <c r="J135" s="38" t="s">
        <v>486</v>
      </c>
      <c r="K135" s="73" t="s">
        <v>482</v>
      </c>
      <c r="L135" s="65">
        <v>686</v>
      </c>
      <c r="M135" s="69" t="s">
        <v>483</v>
      </c>
      <c r="N135" s="49">
        <v>42.03233256</v>
      </c>
      <c r="O135" s="38" t="s">
        <v>486</v>
      </c>
      <c r="P135" s="42"/>
      <c r="Q135" s="73" t="str">
        <f t="shared" si="37"/>
        <v>NO</v>
      </c>
      <c r="R135" s="77" t="s">
        <v>486</v>
      </c>
      <c r="S135" s="45">
        <v>94298</v>
      </c>
      <c r="T135" s="119">
        <v>12716.803955662755</v>
      </c>
      <c r="U135" s="46">
        <v>8921</v>
      </c>
      <c r="V135" s="40">
        <v>4440</v>
      </c>
      <c r="W135" s="50">
        <f t="shared" si="32"/>
        <v>1</v>
      </c>
      <c r="X135" s="34">
        <f t="shared" si="38"/>
        <v>0</v>
      </c>
      <c r="Y135" s="34">
        <f t="shared" si="33"/>
        <v>0</v>
      </c>
      <c r="Z135" s="36">
        <f t="shared" si="34"/>
        <v>0</v>
      </c>
      <c r="AA135" s="86" t="str">
        <f t="shared" si="39"/>
        <v>-</v>
      </c>
      <c r="AB135" s="50">
        <f t="shared" si="40"/>
        <v>1</v>
      </c>
      <c r="AC135" s="34">
        <f t="shared" si="41"/>
        <v>1</v>
      </c>
      <c r="AD135" s="36" t="str">
        <f t="shared" si="42"/>
        <v>Initial</v>
      </c>
      <c r="AE135" s="86" t="str">
        <f t="shared" si="35"/>
        <v>RLIS</v>
      </c>
      <c r="AF135" s="50">
        <f t="shared" si="36"/>
        <v>0</v>
      </c>
    </row>
    <row r="136" spans="1:32" ht="12.75">
      <c r="A136" s="91">
        <v>2803990</v>
      </c>
      <c r="B136" s="91">
        <v>6400</v>
      </c>
      <c r="C136" s="50" t="s">
        <v>225</v>
      </c>
      <c r="D136" s="34" t="s">
        <v>226</v>
      </c>
      <c r="E136" s="34" t="s">
        <v>227</v>
      </c>
      <c r="F136" s="34">
        <v>39114</v>
      </c>
      <c r="G136" s="35">
        <v>3636</v>
      </c>
      <c r="H136" s="36">
        <v>6018471562</v>
      </c>
      <c r="I136" s="37" t="s">
        <v>487</v>
      </c>
      <c r="J136" s="38" t="s">
        <v>485</v>
      </c>
      <c r="K136" s="73" t="s">
        <v>482</v>
      </c>
      <c r="L136" s="65">
        <v>4072</v>
      </c>
      <c r="M136" s="69" t="s">
        <v>483</v>
      </c>
      <c r="N136" s="49">
        <v>26.95191077</v>
      </c>
      <c r="O136" s="38" t="s">
        <v>486</v>
      </c>
      <c r="P136" s="42"/>
      <c r="Q136" s="73" t="str">
        <f t="shared" si="37"/>
        <v>NO</v>
      </c>
      <c r="R136" s="77" t="s">
        <v>485</v>
      </c>
      <c r="S136" s="45">
        <v>407340</v>
      </c>
      <c r="T136" s="119">
        <v>34575.28568159505</v>
      </c>
      <c r="U136" s="46">
        <v>30547</v>
      </c>
      <c r="V136" s="40">
        <v>25165</v>
      </c>
      <c r="W136" s="50">
        <f t="shared" si="32"/>
        <v>0</v>
      </c>
      <c r="X136" s="34">
        <f t="shared" si="38"/>
        <v>0</v>
      </c>
      <c r="Y136" s="34">
        <f t="shared" si="33"/>
        <v>0</v>
      </c>
      <c r="Z136" s="36">
        <f t="shared" si="34"/>
        <v>0</v>
      </c>
      <c r="AA136" s="86" t="str">
        <f t="shared" si="39"/>
        <v>-</v>
      </c>
      <c r="AB136" s="50">
        <f t="shared" si="40"/>
        <v>0</v>
      </c>
      <c r="AC136" s="34">
        <f t="shared" si="41"/>
        <v>1</v>
      </c>
      <c r="AD136" s="36">
        <f t="shared" si="42"/>
        <v>0</v>
      </c>
      <c r="AE136" s="86" t="str">
        <f t="shared" si="35"/>
        <v>-</v>
      </c>
      <c r="AF136" s="50">
        <f t="shared" si="36"/>
        <v>0</v>
      </c>
    </row>
    <row r="137" spans="1:32" ht="12.75">
      <c r="A137" s="91">
        <v>2804020</v>
      </c>
      <c r="B137" s="91">
        <v>6500</v>
      </c>
      <c r="C137" s="50" t="s">
        <v>228</v>
      </c>
      <c r="D137" s="34" t="s">
        <v>411</v>
      </c>
      <c r="E137" s="34" t="s">
        <v>229</v>
      </c>
      <c r="F137" s="34">
        <v>39153</v>
      </c>
      <c r="G137" s="35" t="s">
        <v>463</v>
      </c>
      <c r="H137" s="36">
        <v>6017824296</v>
      </c>
      <c r="I137" s="37">
        <v>7</v>
      </c>
      <c r="J137" s="38" t="s">
        <v>486</v>
      </c>
      <c r="K137" s="73" t="s">
        <v>482</v>
      </c>
      <c r="L137" s="65">
        <v>2955</v>
      </c>
      <c r="M137" s="69" t="s">
        <v>483</v>
      </c>
      <c r="N137" s="49">
        <v>23.47600519</v>
      </c>
      <c r="O137" s="38" t="s">
        <v>486</v>
      </c>
      <c r="P137" s="42"/>
      <c r="Q137" s="73" t="str">
        <f t="shared" si="37"/>
        <v>NO</v>
      </c>
      <c r="R137" s="77" t="s">
        <v>486</v>
      </c>
      <c r="S137" s="45">
        <v>224129</v>
      </c>
      <c r="T137" s="119">
        <v>19914.979714059413</v>
      </c>
      <c r="U137" s="46">
        <v>19535</v>
      </c>
      <c r="V137" s="40">
        <v>14991</v>
      </c>
      <c r="W137" s="50">
        <f t="shared" si="32"/>
        <v>1</v>
      </c>
      <c r="X137" s="34">
        <f t="shared" si="38"/>
        <v>0</v>
      </c>
      <c r="Y137" s="34">
        <f t="shared" si="33"/>
        <v>0</v>
      </c>
      <c r="Z137" s="36">
        <f t="shared" si="34"/>
        <v>0</v>
      </c>
      <c r="AA137" s="86" t="str">
        <f t="shared" si="39"/>
        <v>-</v>
      </c>
      <c r="AB137" s="50">
        <f t="shared" si="40"/>
        <v>1</v>
      </c>
      <c r="AC137" s="34">
        <f t="shared" si="41"/>
        <v>1</v>
      </c>
      <c r="AD137" s="36" t="str">
        <f t="shared" si="42"/>
        <v>Initial</v>
      </c>
      <c r="AE137" s="86" t="str">
        <f t="shared" si="35"/>
        <v>RLIS</v>
      </c>
      <c r="AF137" s="50">
        <f t="shared" si="36"/>
        <v>0</v>
      </c>
    </row>
    <row r="138" spans="1:32" ht="12.75">
      <c r="A138" s="91">
        <v>2803960</v>
      </c>
      <c r="B138" s="91">
        <v>6312</v>
      </c>
      <c r="C138" s="50" t="s">
        <v>223</v>
      </c>
      <c r="D138" s="34" t="s">
        <v>97</v>
      </c>
      <c r="E138" s="34" t="s">
        <v>224</v>
      </c>
      <c r="F138" s="34">
        <v>39159</v>
      </c>
      <c r="G138" s="35">
        <v>3122</v>
      </c>
      <c r="H138" s="36">
        <v>6628734302</v>
      </c>
      <c r="I138" s="37">
        <v>7</v>
      </c>
      <c r="J138" s="38" t="s">
        <v>486</v>
      </c>
      <c r="K138" s="73" t="s">
        <v>482</v>
      </c>
      <c r="L138" s="65">
        <v>1300</v>
      </c>
      <c r="M138" s="69" t="s">
        <v>483</v>
      </c>
      <c r="N138" s="49">
        <v>44.28489374</v>
      </c>
      <c r="O138" s="38" t="s">
        <v>486</v>
      </c>
      <c r="P138" s="42"/>
      <c r="Q138" s="73" t="str">
        <f t="shared" si="37"/>
        <v>NO</v>
      </c>
      <c r="R138" s="77" t="s">
        <v>486</v>
      </c>
      <c r="S138" s="45">
        <v>231699</v>
      </c>
      <c r="T138" s="119">
        <v>31009.023638204384</v>
      </c>
      <c r="U138" s="46">
        <v>20493</v>
      </c>
      <c r="V138" s="40">
        <v>6836</v>
      </c>
      <c r="W138" s="50">
        <f t="shared" si="32"/>
        <v>1</v>
      </c>
      <c r="X138" s="34">
        <f t="shared" si="38"/>
        <v>0</v>
      </c>
      <c r="Y138" s="34">
        <f t="shared" si="33"/>
        <v>0</v>
      </c>
      <c r="Z138" s="36">
        <f t="shared" si="34"/>
        <v>0</v>
      </c>
      <c r="AA138" s="86" t="str">
        <f t="shared" si="39"/>
        <v>-</v>
      </c>
      <c r="AB138" s="50">
        <f t="shared" si="40"/>
        <v>1</v>
      </c>
      <c r="AC138" s="34">
        <f t="shared" si="41"/>
        <v>1</v>
      </c>
      <c r="AD138" s="36" t="str">
        <f t="shared" si="42"/>
        <v>Initial</v>
      </c>
      <c r="AE138" s="86" t="str">
        <f t="shared" si="35"/>
        <v>RLIS</v>
      </c>
      <c r="AF138" s="50">
        <f t="shared" si="36"/>
        <v>0</v>
      </c>
    </row>
    <row r="139" spans="1:32" ht="12.75">
      <c r="A139" s="91">
        <v>2801188</v>
      </c>
      <c r="B139" s="91">
        <v>2481</v>
      </c>
      <c r="C139" s="50" t="s">
        <v>373</v>
      </c>
      <c r="D139" s="34" t="s">
        <v>374</v>
      </c>
      <c r="E139" s="34" t="s">
        <v>375</v>
      </c>
      <c r="F139" s="34">
        <v>39560</v>
      </c>
      <c r="G139" s="35">
        <v>4106</v>
      </c>
      <c r="H139" s="36">
        <v>2288671377</v>
      </c>
      <c r="I139" s="37">
        <v>4</v>
      </c>
      <c r="J139" s="38" t="s">
        <v>485</v>
      </c>
      <c r="K139" s="73" t="s">
        <v>482</v>
      </c>
      <c r="L139" s="65"/>
      <c r="M139" s="69"/>
      <c r="N139" s="49" t="s">
        <v>488</v>
      </c>
      <c r="O139" s="38" t="s">
        <v>488</v>
      </c>
      <c r="P139" s="42"/>
      <c r="Q139" s="73" t="str">
        <f t="shared" si="37"/>
        <v>NO</v>
      </c>
      <c r="R139" s="77" t="s">
        <v>485</v>
      </c>
      <c r="S139" s="45"/>
      <c r="T139" s="119"/>
      <c r="U139" s="46"/>
      <c r="V139" s="40"/>
      <c r="W139" s="50">
        <f t="shared" si="32"/>
        <v>0</v>
      </c>
      <c r="X139" s="34">
        <f t="shared" si="38"/>
        <v>0</v>
      </c>
      <c r="Y139" s="34">
        <f t="shared" si="33"/>
        <v>0</v>
      </c>
      <c r="Z139" s="36">
        <f t="shared" si="34"/>
        <v>0</v>
      </c>
      <c r="AA139" s="86" t="str">
        <f t="shared" si="39"/>
        <v>-</v>
      </c>
      <c r="AB139" s="50">
        <f t="shared" si="40"/>
        <v>0</v>
      </c>
      <c r="AC139" s="34">
        <f t="shared" si="41"/>
        <v>0</v>
      </c>
      <c r="AD139" s="36">
        <f t="shared" si="42"/>
        <v>0</v>
      </c>
      <c r="AE139" s="86" t="str">
        <f t="shared" si="35"/>
        <v>-</v>
      </c>
      <c r="AF139" s="50">
        <f t="shared" si="36"/>
        <v>0</v>
      </c>
    </row>
    <row r="140" spans="1:32" ht="12.75">
      <c r="A140" s="91">
        <v>2804050</v>
      </c>
      <c r="B140" s="91">
        <v>5412</v>
      </c>
      <c r="C140" s="50" t="s">
        <v>230</v>
      </c>
      <c r="D140" s="34" t="s">
        <v>231</v>
      </c>
      <c r="E140" s="34" t="s">
        <v>405</v>
      </c>
      <c r="F140" s="34">
        <v>38606</v>
      </c>
      <c r="G140" s="35">
        <v>2118</v>
      </c>
      <c r="H140" s="36">
        <v>6625639361</v>
      </c>
      <c r="I140" s="37" t="s">
        <v>484</v>
      </c>
      <c r="J140" s="38" t="s">
        <v>485</v>
      </c>
      <c r="K140" s="73" t="s">
        <v>482</v>
      </c>
      <c r="L140" s="65">
        <v>4465</v>
      </c>
      <c r="M140" s="69" t="s">
        <v>483</v>
      </c>
      <c r="N140" s="49">
        <v>25.37249894</v>
      </c>
      <c r="O140" s="38" t="s">
        <v>486</v>
      </c>
      <c r="P140" s="42"/>
      <c r="Q140" s="73" t="str">
        <f t="shared" si="37"/>
        <v>NO</v>
      </c>
      <c r="R140" s="77" t="s">
        <v>486</v>
      </c>
      <c r="S140" s="45">
        <v>330845</v>
      </c>
      <c r="T140" s="119">
        <v>30792.940737984547</v>
      </c>
      <c r="U140" s="46">
        <v>29765</v>
      </c>
      <c r="V140" s="40">
        <v>25490</v>
      </c>
      <c r="W140" s="50">
        <f t="shared" si="32"/>
        <v>0</v>
      </c>
      <c r="X140" s="34">
        <f t="shared" si="38"/>
        <v>0</v>
      </c>
      <c r="Y140" s="34">
        <f t="shared" si="33"/>
        <v>0</v>
      </c>
      <c r="Z140" s="36">
        <f t="shared" si="34"/>
        <v>0</v>
      </c>
      <c r="AA140" s="86" t="str">
        <f t="shared" si="39"/>
        <v>-</v>
      </c>
      <c r="AB140" s="50">
        <f t="shared" si="40"/>
        <v>1</v>
      </c>
      <c r="AC140" s="34">
        <f t="shared" si="41"/>
        <v>1</v>
      </c>
      <c r="AD140" s="36" t="str">
        <f t="shared" si="42"/>
        <v>Initial</v>
      </c>
      <c r="AE140" s="86" t="str">
        <f t="shared" si="35"/>
        <v>RLIS</v>
      </c>
      <c r="AF140" s="50">
        <f t="shared" si="36"/>
        <v>0</v>
      </c>
    </row>
    <row r="141" spans="1:32" ht="12.75">
      <c r="A141" s="91">
        <v>2804080</v>
      </c>
      <c r="B141" s="91">
        <v>5712</v>
      </c>
      <c r="C141" s="50" t="s">
        <v>232</v>
      </c>
      <c r="D141" s="34" t="s">
        <v>233</v>
      </c>
      <c r="E141" s="34" t="s">
        <v>234</v>
      </c>
      <c r="F141" s="34">
        <v>39652</v>
      </c>
      <c r="G141" s="35">
        <v>2716</v>
      </c>
      <c r="H141" s="36">
        <v>6017833742</v>
      </c>
      <c r="I141" s="37">
        <v>7</v>
      </c>
      <c r="J141" s="38" t="s">
        <v>486</v>
      </c>
      <c r="K141" s="73" t="s">
        <v>482</v>
      </c>
      <c r="L141" s="65">
        <v>1948</v>
      </c>
      <c r="M141" s="69" t="s">
        <v>483</v>
      </c>
      <c r="N141" s="49">
        <v>37.62057878</v>
      </c>
      <c r="O141" s="38" t="s">
        <v>486</v>
      </c>
      <c r="P141" s="42"/>
      <c r="Q141" s="73" t="str">
        <f t="shared" si="37"/>
        <v>NO</v>
      </c>
      <c r="R141" s="77" t="s">
        <v>486</v>
      </c>
      <c r="S141" s="45">
        <v>273340</v>
      </c>
      <c r="T141" s="119">
        <v>32136.73948186097</v>
      </c>
      <c r="U141" s="46">
        <v>23168</v>
      </c>
      <c r="V141" s="40">
        <v>12703</v>
      </c>
      <c r="W141" s="50">
        <f t="shared" si="32"/>
        <v>1</v>
      </c>
      <c r="X141" s="34">
        <f t="shared" si="38"/>
        <v>0</v>
      </c>
      <c r="Y141" s="34">
        <f t="shared" si="33"/>
        <v>0</v>
      </c>
      <c r="Z141" s="36">
        <f t="shared" si="34"/>
        <v>0</v>
      </c>
      <c r="AA141" s="86" t="str">
        <f t="shared" si="39"/>
        <v>-</v>
      </c>
      <c r="AB141" s="50">
        <f t="shared" si="40"/>
        <v>1</v>
      </c>
      <c r="AC141" s="34">
        <f t="shared" si="41"/>
        <v>1</v>
      </c>
      <c r="AD141" s="36" t="str">
        <f t="shared" si="42"/>
        <v>Initial</v>
      </c>
      <c r="AE141" s="86" t="str">
        <f t="shared" si="35"/>
        <v>RLIS</v>
      </c>
      <c r="AF141" s="50">
        <f t="shared" si="36"/>
        <v>0</v>
      </c>
    </row>
    <row r="142" spans="1:32" ht="12.75">
      <c r="A142" s="91">
        <v>2804110</v>
      </c>
      <c r="B142" s="91">
        <v>7012</v>
      </c>
      <c r="C142" s="50" t="s">
        <v>235</v>
      </c>
      <c r="D142" s="34" t="s">
        <v>407</v>
      </c>
      <c r="E142" s="34" t="s">
        <v>236</v>
      </c>
      <c r="F142" s="34">
        <v>38663</v>
      </c>
      <c r="G142" s="35">
        <v>2609</v>
      </c>
      <c r="H142" s="36">
        <v>6628377156</v>
      </c>
      <c r="I142" s="37" t="s">
        <v>484</v>
      </c>
      <c r="J142" s="38" t="s">
        <v>485</v>
      </c>
      <c r="K142" s="73" t="s">
        <v>482</v>
      </c>
      <c r="L142" s="65">
        <v>2645</v>
      </c>
      <c r="M142" s="69" t="s">
        <v>483</v>
      </c>
      <c r="N142" s="49">
        <v>23.00357569</v>
      </c>
      <c r="O142" s="38" t="s">
        <v>486</v>
      </c>
      <c r="P142" s="42"/>
      <c r="Q142" s="73" t="str">
        <f t="shared" si="37"/>
        <v>NO</v>
      </c>
      <c r="R142" s="77" t="s">
        <v>486</v>
      </c>
      <c r="S142" s="45">
        <v>156435</v>
      </c>
      <c r="T142" s="119">
        <v>14418.822894326071</v>
      </c>
      <c r="U142" s="46">
        <v>15402</v>
      </c>
      <c r="V142" s="40">
        <v>12514</v>
      </c>
      <c r="W142" s="50">
        <f t="shared" si="32"/>
        <v>0</v>
      </c>
      <c r="X142" s="34">
        <f t="shared" si="38"/>
        <v>0</v>
      </c>
      <c r="Y142" s="34">
        <f t="shared" si="33"/>
        <v>0</v>
      </c>
      <c r="Z142" s="36">
        <f t="shared" si="34"/>
        <v>0</v>
      </c>
      <c r="AA142" s="86" t="str">
        <f t="shared" si="39"/>
        <v>-</v>
      </c>
      <c r="AB142" s="50">
        <f t="shared" si="40"/>
        <v>1</v>
      </c>
      <c r="AC142" s="34">
        <f t="shared" si="41"/>
        <v>1</v>
      </c>
      <c r="AD142" s="36" t="str">
        <f t="shared" si="42"/>
        <v>Initial</v>
      </c>
      <c r="AE142" s="86" t="str">
        <f t="shared" si="35"/>
        <v>RLIS</v>
      </c>
      <c r="AF142" s="50">
        <f t="shared" si="36"/>
        <v>0</v>
      </c>
    </row>
    <row r="143" spans="1:32" ht="12.75">
      <c r="A143" s="91">
        <v>2804140</v>
      </c>
      <c r="B143" s="91">
        <v>5320</v>
      </c>
      <c r="C143" s="50" t="s">
        <v>237</v>
      </c>
      <c r="D143" s="34" t="s">
        <v>238</v>
      </c>
      <c r="E143" s="34" t="s">
        <v>175</v>
      </c>
      <c r="F143" s="34">
        <v>39759</v>
      </c>
      <c r="G143" s="35">
        <v>2803</v>
      </c>
      <c r="H143" s="36">
        <v>6623244050</v>
      </c>
      <c r="I143" s="37">
        <v>6</v>
      </c>
      <c r="J143" s="38" t="s">
        <v>485</v>
      </c>
      <c r="K143" s="73" t="s">
        <v>482</v>
      </c>
      <c r="L143" s="65">
        <v>3819</v>
      </c>
      <c r="M143" s="69" t="s">
        <v>483</v>
      </c>
      <c r="N143" s="49">
        <v>24.61734694</v>
      </c>
      <c r="O143" s="38" t="s">
        <v>486</v>
      </c>
      <c r="P143" s="42"/>
      <c r="Q143" s="73" t="str">
        <f t="shared" si="37"/>
        <v>NO</v>
      </c>
      <c r="R143" s="77" t="s">
        <v>486</v>
      </c>
      <c r="S143" s="45">
        <v>286012</v>
      </c>
      <c r="T143" s="119">
        <v>26141.547018510897</v>
      </c>
      <c r="U143" s="46">
        <v>25112</v>
      </c>
      <c r="V143" s="40">
        <v>18482</v>
      </c>
      <c r="W143" s="50">
        <f t="shared" si="32"/>
        <v>0</v>
      </c>
      <c r="X143" s="34">
        <f t="shared" si="38"/>
        <v>0</v>
      </c>
      <c r="Y143" s="34">
        <f t="shared" si="33"/>
        <v>0</v>
      </c>
      <c r="Z143" s="36">
        <f t="shared" si="34"/>
        <v>0</v>
      </c>
      <c r="AA143" s="86" t="str">
        <f t="shared" si="39"/>
        <v>-</v>
      </c>
      <c r="AB143" s="50">
        <f t="shared" si="40"/>
        <v>1</v>
      </c>
      <c r="AC143" s="34">
        <f t="shared" si="41"/>
        <v>1</v>
      </c>
      <c r="AD143" s="36" t="str">
        <f t="shared" si="42"/>
        <v>Initial</v>
      </c>
      <c r="AE143" s="86" t="str">
        <f t="shared" si="35"/>
        <v>RLIS</v>
      </c>
      <c r="AF143" s="50">
        <f t="shared" si="36"/>
        <v>0</v>
      </c>
    </row>
    <row r="144" spans="1:32" ht="12.75">
      <c r="A144" s="91">
        <v>2804170</v>
      </c>
      <c r="B144" s="91">
        <v>6600</v>
      </c>
      <c r="C144" s="50" t="s">
        <v>239</v>
      </c>
      <c r="D144" s="34" t="s">
        <v>240</v>
      </c>
      <c r="E144" s="34" t="s">
        <v>241</v>
      </c>
      <c r="F144" s="34">
        <v>39577</v>
      </c>
      <c r="G144" s="35">
        <v>3218</v>
      </c>
      <c r="H144" s="36">
        <v>6019287247</v>
      </c>
      <c r="I144" s="37" t="s">
        <v>487</v>
      </c>
      <c r="J144" s="38" t="s">
        <v>485</v>
      </c>
      <c r="K144" s="73" t="s">
        <v>482</v>
      </c>
      <c r="L144" s="65">
        <v>2521</v>
      </c>
      <c r="M144" s="69" t="s">
        <v>483</v>
      </c>
      <c r="N144" s="49">
        <v>24.30815258</v>
      </c>
      <c r="O144" s="38" t="s">
        <v>486</v>
      </c>
      <c r="P144" s="42"/>
      <c r="Q144" s="73" t="str">
        <f t="shared" si="37"/>
        <v>NO</v>
      </c>
      <c r="R144" s="77" t="s">
        <v>485</v>
      </c>
      <c r="S144" s="45">
        <v>216428</v>
      </c>
      <c r="T144" s="119">
        <v>16353.745868178952</v>
      </c>
      <c r="U144" s="46">
        <v>16211</v>
      </c>
      <c r="V144" s="40">
        <v>12026</v>
      </c>
      <c r="W144" s="50">
        <f t="shared" si="32"/>
        <v>0</v>
      </c>
      <c r="X144" s="34">
        <f t="shared" si="38"/>
        <v>0</v>
      </c>
      <c r="Y144" s="34">
        <f t="shared" si="33"/>
        <v>0</v>
      </c>
      <c r="Z144" s="36">
        <f t="shared" si="34"/>
        <v>0</v>
      </c>
      <c r="AA144" s="86" t="str">
        <f t="shared" si="39"/>
        <v>-</v>
      </c>
      <c r="AB144" s="50">
        <f t="shared" si="40"/>
        <v>0</v>
      </c>
      <c r="AC144" s="34">
        <f t="shared" si="41"/>
        <v>1</v>
      </c>
      <c r="AD144" s="36">
        <f t="shared" si="42"/>
        <v>0</v>
      </c>
      <c r="AE144" s="86" t="str">
        <f t="shared" si="35"/>
        <v>-</v>
      </c>
      <c r="AF144" s="50">
        <f t="shared" si="36"/>
        <v>0</v>
      </c>
    </row>
    <row r="145" spans="1:32" ht="12.75">
      <c r="A145" s="91">
        <v>2801193</v>
      </c>
      <c r="B145" s="91">
        <v>3681</v>
      </c>
      <c r="C145" s="50" t="s">
        <v>384</v>
      </c>
      <c r="D145" s="34" t="s">
        <v>0</v>
      </c>
      <c r="E145" s="34" t="s">
        <v>428</v>
      </c>
      <c r="F145" s="34">
        <v>38655</v>
      </c>
      <c r="G145" s="35">
        <v>5358</v>
      </c>
      <c r="H145" s="36">
        <v>6625137739</v>
      </c>
      <c r="I145" s="37">
        <v>6</v>
      </c>
      <c r="J145" s="38" t="s">
        <v>485</v>
      </c>
      <c r="K145" s="73" t="s">
        <v>482</v>
      </c>
      <c r="L145" s="65"/>
      <c r="M145" s="69"/>
      <c r="N145" s="49" t="s">
        <v>488</v>
      </c>
      <c r="O145" s="38" t="s">
        <v>488</v>
      </c>
      <c r="P145" s="42"/>
      <c r="Q145" s="73" t="str">
        <f t="shared" si="37"/>
        <v>NO</v>
      </c>
      <c r="R145" s="77" t="s">
        <v>486</v>
      </c>
      <c r="S145" s="45"/>
      <c r="T145" s="119"/>
      <c r="U145" s="46"/>
      <c r="V145" s="40"/>
      <c r="W145" s="50">
        <f t="shared" si="32"/>
        <v>0</v>
      </c>
      <c r="X145" s="34">
        <f t="shared" si="38"/>
        <v>0</v>
      </c>
      <c r="Y145" s="34">
        <f t="shared" si="33"/>
        <v>0</v>
      </c>
      <c r="Z145" s="36">
        <f t="shared" si="34"/>
        <v>0</v>
      </c>
      <c r="AA145" s="86" t="str">
        <f t="shared" si="39"/>
        <v>-</v>
      </c>
      <c r="AB145" s="50">
        <f t="shared" si="40"/>
        <v>1</v>
      </c>
      <c r="AC145" s="34">
        <f t="shared" si="41"/>
        <v>0</v>
      </c>
      <c r="AD145" s="36">
        <f t="shared" si="42"/>
        <v>0</v>
      </c>
      <c r="AE145" s="86" t="str">
        <f t="shared" si="35"/>
        <v>-</v>
      </c>
      <c r="AF145" s="50">
        <f t="shared" si="36"/>
        <v>0</v>
      </c>
    </row>
    <row r="146" spans="1:32" ht="12.75">
      <c r="A146" s="91">
        <v>2804200</v>
      </c>
      <c r="B146" s="91">
        <v>6700</v>
      </c>
      <c r="C146" s="50" t="s">
        <v>242</v>
      </c>
      <c r="D146" s="34" t="s">
        <v>243</v>
      </c>
      <c r="E146" s="34" t="s">
        <v>400</v>
      </c>
      <c r="F146" s="34">
        <v>38751</v>
      </c>
      <c r="G146" s="35" t="s">
        <v>463</v>
      </c>
      <c r="H146" s="36">
        <v>6628874919</v>
      </c>
      <c r="I146" s="37" t="s">
        <v>484</v>
      </c>
      <c r="J146" s="38" t="s">
        <v>485</v>
      </c>
      <c r="K146" s="73" t="s">
        <v>482</v>
      </c>
      <c r="L146" s="65">
        <v>1752</v>
      </c>
      <c r="M146" s="69" t="s">
        <v>483</v>
      </c>
      <c r="N146" s="49">
        <v>42.53761692</v>
      </c>
      <c r="O146" s="38" t="s">
        <v>486</v>
      </c>
      <c r="P146" s="42"/>
      <c r="Q146" s="73" t="str">
        <f t="shared" si="37"/>
        <v>NO</v>
      </c>
      <c r="R146" s="77" t="s">
        <v>486</v>
      </c>
      <c r="S146" s="45">
        <v>291468</v>
      </c>
      <c r="T146" s="119">
        <v>39186.63525079407</v>
      </c>
      <c r="U146" s="46">
        <v>26517</v>
      </c>
      <c r="V146" s="40">
        <v>9575</v>
      </c>
      <c r="W146" s="50">
        <f t="shared" si="32"/>
        <v>0</v>
      </c>
      <c r="X146" s="34">
        <f t="shared" si="38"/>
        <v>0</v>
      </c>
      <c r="Y146" s="34">
        <f t="shared" si="33"/>
        <v>0</v>
      </c>
      <c r="Z146" s="36">
        <f t="shared" si="34"/>
        <v>0</v>
      </c>
      <c r="AA146" s="86" t="str">
        <f t="shared" si="39"/>
        <v>-</v>
      </c>
      <c r="AB146" s="50">
        <f t="shared" si="40"/>
        <v>1</v>
      </c>
      <c r="AC146" s="34">
        <f t="shared" si="41"/>
        <v>1</v>
      </c>
      <c r="AD146" s="36" t="str">
        <f t="shared" si="42"/>
        <v>Initial</v>
      </c>
      <c r="AE146" s="86" t="str">
        <f t="shared" si="35"/>
        <v>RLIS</v>
      </c>
      <c r="AF146" s="50">
        <f t="shared" si="36"/>
        <v>0</v>
      </c>
    </row>
    <row r="147" spans="1:32" ht="12.75">
      <c r="A147" s="91">
        <v>2804230</v>
      </c>
      <c r="B147" s="91">
        <v>6900</v>
      </c>
      <c r="C147" s="50" t="s">
        <v>244</v>
      </c>
      <c r="D147" s="34" t="s">
        <v>245</v>
      </c>
      <c r="E147" s="34" t="s">
        <v>222</v>
      </c>
      <c r="F147" s="34">
        <v>38668</v>
      </c>
      <c r="G147" s="35">
        <v>2639</v>
      </c>
      <c r="H147" s="36">
        <v>6625625861</v>
      </c>
      <c r="I147" s="37" t="s">
        <v>489</v>
      </c>
      <c r="J147" s="38" t="s">
        <v>485</v>
      </c>
      <c r="K147" s="73" t="s">
        <v>482</v>
      </c>
      <c r="L147" s="65">
        <v>2658</v>
      </c>
      <c r="M147" s="69" t="s">
        <v>483</v>
      </c>
      <c r="N147" s="49">
        <v>15.8847981</v>
      </c>
      <c r="O147" s="38" t="s">
        <v>485</v>
      </c>
      <c r="P147" s="42"/>
      <c r="Q147" s="73" t="str">
        <f t="shared" si="37"/>
        <v>NO</v>
      </c>
      <c r="R147" s="77" t="s">
        <v>485</v>
      </c>
      <c r="S147" s="45">
        <v>209716</v>
      </c>
      <c r="T147" s="119">
        <v>15596.01723822491</v>
      </c>
      <c r="U147" s="46">
        <v>16431</v>
      </c>
      <c r="V147" s="40">
        <v>12922</v>
      </c>
      <c r="W147" s="50">
        <f t="shared" si="32"/>
        <v>0</v>
      </c>
      <c r="X147" s="34">
        <f t="shared" si="38"/>
        <v>0</v>
      </c>
      <c r="Y147" s="34">
        <f t="shared" si="33"/>
        <v>0</v>
      </c>
      <c r="Z147" s="36">
        <f t="shared" si="34"/>
        <v>0</v>
      </c>
      <c r="AA147" s="86" t="str">
        <f t="shared" si="39"/>
        <v>-</v>
      </c>
      <c r="AB147" s="50">
        <f t="shared" si="40"/>
        <v>0</v>
      </c>
      <c r="AC147" s="34">
        <f t="shared" si="41"/>
        <v>0</v>
      </c>
      <c r="AD147" s="36">
        <f t="shared" si="42"/>
        <v>0</v>
      </c>
      <c r="AE147" s="86" t="str">
        <f t="shared" si="35"/>
        <v>-</v>
      </c>
      <c r="AF147" s="50">
        <f t="shared" si="36"/>
        <v>0</v>
      </c>
    </row>
    <row r="148" spans="1:32" ht="12.75">
      <c r="A148" s="91">
        <v>2801194</v>
      </c>
      <c r="B148" s="91">
        <v>4406</v>
      </c>
      <c r="C148" s="50" t="s">
        <v>1</v>
      </c>
      <c r="D148" s="34" t="s">
        <v>2</v>
      </c>
      <c r="E148" s="34" t="s">
        <v>480</v>
      </c>
      <c r="F148" s="34">
        <v>39701</v>
      </c>
      <c r="G148" s="35">
        <v>1</v>
      </c>
      <c r="H148" s="36">
        <v>6623297360</v>
      </c>
      <c r="I148" s="37">
        <v>5</v>
      </c>
      <c r="J148" s="38" t="s">
        <v>485</v>
      </c>
      <c r="K148" s="73" t="s">
        <v>482</v>
      </c>
      <c r="L148" s="65"/>
      <c r="M148" s="69" t="s">
        <v>483</v>
      </c>
      <c r="N148" s="49" t="s">
        <v>488</v>
      </c>
      <c r="O148" s="38" t="s">
        <v>488</v>
      </c>
      <c r="P148" s="42"/>
      <c r="Q148" s="73" t="str">
        <f t="shared" si="37"/>
        <v>NO</v>
      </c>
      <c r="R148" s="77" t="s">
        <v>485</v>
      </c>
      <c r="S148" s="45">
        <v>1981</v>
      </c>
      <c r="T148" s="119"/>
      <c r="U148" s="46">
        <v>741</v>
      </c>
      <c r="V148" s="40">
        <v>1058</v>
      </c>
      <c r="W148" s="50">
        <f t="shared" si="32"/>
        <v>0</v>
      </c>
      <c r="X148" s="34">
        <f t="shared" si="38"/>
        <v>0</v>
      </c>
      <c r="Y148" s="34">
        <f t="shared" si="33"/>
        <v>0</v>
      </c>
      <c r="Z148" s="36">
        <f t="shared" si="34"/>
        <v>0</v>
      </c>
      <c r="AA148" s="86" t="str">
        <f t="shared" si="39"/>
        <v>-</v>
      </c>
      <c r="AB148" s="50">
        <f t="shared" si="40"/>
        <v>0</v>
      </c>
      <c r="AC148" s="34">
        <f t="shared" si="41"/>
        <v>0</v>
      </c>
      <c r="AD148" s="36">
        <f t="shared" si="42"/>
        <v>0</v>
      </c>
      <c r="AE148" s="86" t="str">
        <f t="shared" si="35"/>
        <v>-</v>
      </c>
      <c r="AF148" s="50">
        <f t="shared" si="36"/>
        <v>0</v>
      </c>
    </row>
    <row r="149" spans="1:32" ht="12.75">
      <c r="A149" s="91">
        <v>2804260</v>
      </c>
      <c r="B149" s="91">
        <v>7100</v>
      </c>
      <c r="C149" s="50" t="s">
        <v>246</v>
      </c>
      <c r="D149" s="34" t="s">
        <v>247</v>
      </c>
      <c r="E149" s="34" t="s">
        <v>408</v>
      </c>
      <c r="F149" s="34">
        <v>38852</v>
      </c>
      <c r="G149" s="35">
        <v>1904</v>
      </c>
      <c r="H149" s="36">
        <v>6624233206</v>
      </c>
      <c r="I149" s="37">
        <v>7</v>
      </c>
      <c r="J149" s="38" t="s">
        <v>486</v>
      </c>
      <c r="K149" s="73" t="s">
        <v>482</v>
      </c>
      <c r="L149" s="65">
        <v>3139</v>
      </c>
      <c r="M149" s="69" t="s">
        <v>483</v>
      </c>
      <c r="N149" s="49">
        <v>18.23133611</v>
      </c>
      <c r="O149" s="38" t="s">
        <v>485</v>
      </c>
      <c r="P149" s="42"/>
      <c r="Q149" s="73" t="str">
        <f t="shared" si="37"/>
        <v>NO</v>
      </c>
      <c r="R149" s="77" t="s">
        <v>486</v>
      </c>
      <c r="S149" s="45">
        <v>197037</v>
      </c>
      <c r="T149" s="119">
        <v>15190.573456512202</v>
      </c>
      <c r="U149" s="46">
        <v>17251</v>
      </c>
      <c r="V149" s="40">
        <v>15123</v>
      </c>
      <c r="W149" s="50">
        <f t="shared" si="32"/>
        <v>1</v>
      </c>
      <c r="X149" s="34">
        <f t="shared" si="38"/>
        <v>0</v>
      </c>
      <c r="Y149" s="34">
        <f t="shared" si="33"/>
        <v>0</v>
      </c>
      <c r="Z149" s="36">
        <f t="shared" si="34"/>
        <v>0</v>
      </c>
      <c r="AA149" s="86" t="str">
        <f t="shared" si="39"/>
        <v>-</v>
      </c>
      <c r="AB149" s="50">
        <f t="shared" si="40"/>
        <v>1</v>
      </c>
      <c r="AC149" s="34">
        <f t="shared" si="41"/>
        <v>0</v>
      </c>
      <c r="AD149" s="36">
        <f t="shared" si="42"/>
        <v>0</v>
      </c>
      <c r="AE149" s="86" t="str">
        <f t="shared" si="35"/>
        <v>-</v>
      </c>
      <c r="AF149" s="50">
        <f t="shared" si="36"/>
        <v>0</v>
      </c>
    </row>
    <row r="150" spans="1:32" ht="12.75">
      <c r="A150" s="91">
        <v>2804290</v>
      </c>
      <c r="B150" s="91">
        <v>7200</v>
      </c>
      <c r="C150" s="50" t="s">
        <v>248</v>
      </c>
      <c r="D150" s="34" t="s">
        <v>249</v>
      </c>
      <c r="E150" s="34" t="s">
        <v>250</v>
      </c>
      <c r="F150" s="34">
        <v>38676</v>
      </c>
      <c r="G150" s="35">
        <v>758</v>
      </c>
      <c r="H150" s="36">
        <v>6623632811</v>
      </c>
      <c r="I150" s="37" t="s">
        <v>489</v>
      </c>
      <c r="J150" s="38" t="s">
        <v>485</v>
      </c>
      <c r="K150" s="73" t="s">
        <v>482</v>
      </c>
      <c r="L150" s="65">
        <v>2119</v>
      </c>
      <c r="M150" s="69" t="s">
        <v>483</v>
      </c>
      <c r="N150" s="49">
        <v>28.61072902</v>
      </c>
      <c r="O150" s="38" t="s">
        <v>486</v>
      </c>
      <c r="P150" s="42"/>
      <c r="Q150" s="73" t="str">
        <f t="shared" si="37"/>
        <v>NO</v>
      </c>
      <c r="R150" s="77" t="s">
        <v>485</v>
      </c>
      <c r="S150" s="45">
        <v>189342</v>
      </c>
      <c r="T150" s="119">
        <v>29446.135443019542</v>
      </c>
      <c r="U150" s="46">
        <v>22260</v>
      </c>
      <c r="V150" s="40">
        <v>13558</v>
      </c>
      <c r="W150" s="50">
        <f t="shared" si="32"/>
        <v>0</v>
      </c>
      <c r="X150" s="34">
        <f t="shared" si="38"/>
        <v>0</v>
      </c>
      <c r="Y150" s="34">
        <f t="shared" si="33"/>
        <v>0</v>
      </c>
      <c r="Z150" s="36">
        <f t="shared" si="34"/>
        <v>0</v>
      </c>
      <c r="AA150" s="86" t="str">
        <f t="shared" si="39"/>
        <v>-</v>
      </c>
      <c r="AB150" s="50">
        <f t="shared" si="40"/>
        <v>0</v>
      </c>
      <c r="AC150" s="34">
        <f t="shared" si="41"/>
        <v>1</v>
      </c>
      <c r="AD150" s="36">
        <f t="shared" si="42"/>
        <v>0</v>
      </c>
      <c r="AE150" s="86" t="str">
        <f t="shared" si="35"/>
        <v>-</v>
      </c>
      <c r="AF150" s="50">
        <f t="shared" si="36"/>
        <v>0</v>
      </c>
    </row>
    <row r="151" spans="1:32" ht="12.75">
      <c r="A151" s="91">
        <v>2804320</v>
      </c>
      <c r="B151" s="91">
        <v>4120</v>
      </c>
      <c r="C151" s="50" t="s">
        <v>251</v>
      </c>
      <c r="D151" s="34" t="s">
        <v>252</v>
      </c>
      <c r="E151" s="34" t="s">
        <v>113</v>
      </c>
      <c r="F151" s="34">
        <v>38802</v>
      </c>
      <c r="G151" s="35">
        <v>557</v>
      </c>
      <c r="H151" s="36">
        <v>6628418850</v>
      </c>
      <c r="I151" s="37" t="s">
        <v>493</v>
      </c>
      <c r="J151" s="38" t="s">
        <v>485</v>
      </c>
      <c r="K151" s="73" t="s">
        <v>482</v>
      </c>
      <c r="L151" s="65">
        <v>6814</v>
      </c>
      <c r="M151" s="69" t="s">
        <v>483</v>
      </c>
      <c r="N151" s="49">
        <v>17.22468737</v>
      </c>
      <c r="O151" s="38" t="s">
        <v>485</v>
      </c>
      <c r="P151" s="42"/>
      <c r="Q151" s="73" t="str">
        <f t="shared" si="37"/>
        <v>NO</v>
      </c>
      <c r="R151" s="77" t="s">
        <v>485</v>
      </c>
      <c r="S151" s="45">
        <v>419569</v>
      </c>
      <c r="T151" s="119">
        <v>37042.109012688124</v>
      </c>
      <c r="U151" s="46">
        <v>40260</v>
      </c>
      <c r="V151" s="40">
        <v>33692</v>
      </c>
      <c r="W151" s="50">
        <f t="shared" si="32"/>
        <v>0</v>
      </c>
      <c r="X151" s="34">
        <f t="shared" si="38"/>
        <v>0</v>
      </c>
      <c r="Y151" s="34">
        <f t="shared" si="33"/>
        <v>0</v>
      </c>
      <c r="Z151" s="36">
        <f t="shared" si="34"/>
        <v>0</v>
      </c>
      <c r="AA151" s="86" t="str">
        <f t="shared" si="39"/>
        <v>-</v>
      </c>
      <c r="AB151" s="50">
        <f t="shared" si="40"/>
        <v>0</v>
      </c>
      <c r="AC151" s="34">
        <f t="shared" si="41"/>
        <v>0</v>
      </c>
      <c r="AD151" s="36">
        <f t="shared" si="42"/>
        <v>0</v>
      </c>
      <c r="AE151" s="86" t="str">
        <f t="shared" si="35"/>
        <v>-</v>
      </c>
      <c r="AF151" s="50">
        <f t="shared" si="36"/>
        <v>0</v>
      </c>
    </row>
    <row r="152" spans="1:32" ht="12.75">
      <c r="A152" s="91">
        <v>2804350</v>
      </c>
      <c r="B152" s="91">
        <v>7300</v>
      </c>
      <c r="C152" s="50" t="s">
        <v>253</v>
      </c>
      <c r="D152" s="34" t="s">
        <v>254</v>
      </c>
      <c r="E152" s="34" t="s">
        <v>398</v>
      </c>
      <c r="F152" s="34">
        <v>38652</v>
      </c>
      <c r="G152" s="35" t="s">
        <v>463</v>
      </c>
      <c r="H152" s="36">
        <v>6625341960</v>
      </c>
      <c r="I152" s="37">
        <v>7</v>
      </c>
      <c r="J152" s="38" t="s">
        <v>486</v>
      </c>
      <c r="K152" s="73" t="s">
        <v>482</v>
      </c>
      <c r="L152" s="65">
        <v>2624</v>
      </c>
      <c r="M152" s="69" t="s">
        <v>483</v>
      </c>
      <c r="N152" s="49">
        <v>15.78014184</v>
      </c>
      <c r="O152" s="38" t="s">
        <v>485</v>
      </c>
      <c r="P152" s="42"/>
      <c r="Q152" s="73" t="str">
        <f t="shared" si="37"/>
        <v>NO</v>
      </c>
      <c r="R152" s="77" t="s">
        <v>486</v>
      </c>
      <c r="S152" s="45">
        <v>125723</v>
      </c>
      <c r="T152" s="119">
        <v>9053.995336367216</v>
      </c>
      <c r="U152" s="46">
        <v>12618</v>
      </c>
      <c r="V152" s="40">
        <v>12463</v>
      </c>
      <c r="W152" s="50">
        <f t="shared" si="32"/>
        <v>1</v>
      </c>
      <c r="X152" s="34">
        <f t="shared" si="38"/>
        <v>0</v>
      </c>
      <c r="Y152" s="34">
        <f t="shared" si="33"/>
        <v>0</v>
      </c>
      <c r="Z152" s="36">
        <f t="shared" si="34"/>
        <v>0</v>
      </c>
      <c r="AA152" s="86" t="str">
        <f t="shared" si="39"/>
        <v>-</v>
      </c>
      <c r="AB152" s="50">
        <f t="shared" si="40"/>
        <v>1</v>
      </c>
      <c r="AC152" s="34">
        <f t="shared" si="41"/>
        <v>0</v>
      </c>
      <c r="AD152" s="36">
        <f t="shared" si="42"/>
        <v>0</v>
      </c>
      <c r="AE152" s="86" t="str">
        <f t="shared" si="35"/>
        <v>-</v>
      </c>
      <c r="AF152" s="50">
        <f t="shared" si="36"/>
        <v>0</v>
      </c>
    </row>
    <row r="153" spans="1:32" ht="12.75">
      <c r="A153" s="91">
        <v>2804380</v>
      </c>
      <c r="B153" s="91">
        <v>5131</v>
      </c>
      <c r="C153" s="50" t="s">
        <v>255</v>
      </c>
      <c r="D153" s="34" t="s">
        <v>256</v>
      </c>
      <c r="E153" s="34" t="s">
        <v>422</v>
      </c>
      <c r="F153" s="34">
        <v>39365</v>
      </c>
      <c r="G153" s="35">
        <v>2620</v>
      </c>
      <c r="H153" s="36">
        <v>6017749579</v>
      </c>
      <c r="I153" s="37">
        <v>7</v>
      </c>
      <c r="J153" s="38" t="s">
        <v>486</v>
      </c>
      <c r="K153" s="73" t="s">
        <v>482</v>
      </c>
      <c r="L153" s="65">
        <v>820</v>
      </c>
      <c r="M153" s="69" t="s">
        <v>483</v>
      </c>
      <c r="N153" s="49">
        <v>26.93266833</v>
      </c>
      <c r="O153" s="38" t="s">
        <v>486</v>
      </c>
      <c r="P153" s="42"/>
      <c r="Q153" s="73" t="str">
        <f t="shared" si="37"/>
        <v>NO</v>
      </c>
      <c r="R153" s="77" t="s">
        <v>486</v>
      </c>
      <c r="S153" s="45">
        <v>60072</v>
      </c>
      <c r="T153" s="119">
        <v>6111.411214050054</v>
      </c>
      <c r="U153" s="46">
        <v>5655</v>
      </c>
      <c r="V153" s="40">
        <v>3876</v>
      </c>
      <c r="W153" s="50">
        <f t="shared" si="32"/>
        <v>1</v>
      </c>
      <c r="X153" s="34">
        <f t="shared" si="38"/>
        <v>0</v>
      </c>
      <c r="Y153" s="34">
        <f t="shared" si="33"/>
        <v>0</v>
      </c>
      <c r="Z153" s="36">
        <f t="shared" si="34"/>
        <v>0</v>
      </c>
      <c r="AA153" s="86" t="str">
        <f t="shared" si="39"/>
        <v>-</v>
      </c>
      <c r="AB153" s="50">
        <f t="shared" si="40"/>
        <v>1</v>
      </c>
      <c r="AC153" s="34">
        <f t="shared" si="41"/>
        <v>1</v>
      </c>
      <c r="AD153" s="36" t="str">
        <f t="shared" si="42"/>
        <v>Initial</v>
      </c>
      <c r="AE153" s="86" t="str">
        <f t="shared" si="35"/>
        <v>RLIS</v>
      </c>
      <c r="AF153" s="50">
        <f t="shared" si="36"/>
        <v>0</v>
      </c>
    </row>
    <row r="154" spans="1:32" ht="12.75">
      <c r="A154" s="91">
        <v>2804470</v>
      </c>
      <c r="B154" s="91">
        <v>7500</v>
      </c>
      <c r="C154" s="50" t="s">
        <v>260</v>
      </c>
      <c r="D154" s="34" t="s">
        <v>261</v>
      </c>
      <c r="E154" s="34" t="s">
        <v>290</v>
      </c>
      <c r="F154" s="34">
        <v>39180</v>
      </c>
      <c r="G154" s="35" t="s">
        <v>463</v>
      </c>
      <c r="H154" s="36">
        <v>6016385122</v>
      </c>
      <c r="I154" s="37" t="s">
        <v>493</v>
      </c>
      <c r="J154" s="38" t="s">
        <v>485</v>
      </c>
      <c r="K154" s="73" t="s">
        <v>482</v>
      </c>
      <c r="L154" s="65">
        <v>8446</v>
      </c>
      <c r="M154" s="69" t="s">
        <v>483</v>
      </c>
      <c r="N154" s="49">
        <v>23.34824151</v>
      </c>
      <c r="O154" s="38" t="s">
        <v>486</v>
      </c>
      <c r="P154" s="42"/>
      <c r="Q154" s="73" t="str">
        <f t="shared" si="37"/>
        <v>NO</v>
      </c>
      <c r="R154" s="77" t="s">
        <v>485</v>
      </c>
      <c r="S154" s="45">
        <v>710401</v>
      </c>
      <c r="T154" s="119">
        <v>68015.8575126894</v>
      </c>
      <c r="U154" s="46">
        <v>63510</v>
      </c>
      <c r="V154" s="40">
        <v>21771</v>
      </c>
      <c r="W154" s="50">
        <f t="shared" si="32"/>
        <v>0</v>
      </c>
      <c r="X154" s="34">
        <f t="shared" si="38"/>
        <v>0</v>
      </c>
      <c r="Y154" s="34">
        <f t="shared" si="33"/>
        <v>0</v>
      </c>
      <c r="Z154" s="36">
        <f t="shared" si="34"/>
        <v>0</v>
      </c>
      <c r="AA154" s="86" t="str">
        <f t="shared" si="39"/>
        <v>-</v>
      </c>
      <c r="AB154" s="50">
        <f t="shared" si="40"/>
        <v>0</v>
      </c>
      <c r="AC154" s="34">
        <f t="shared" si="41"/>
        <v>1</v>
      </c>
      <c r="AD154" s="36">
        <f t="shared" si="42"/>
        <v>0</v>
      </c>
      <c r="AE154" s="86" t="str">
        <f t="shared" si="35"/>
        <v>-</v>
      </c>
      <c r="AF154" s="50">
        <f t="shared" si="36"/>
        <v>0</v>
      </c>
    </row>
    <row r="155" spans="1:32" ht="12.75">
      <c r="A155" s="91">
        <v>2804440</v>
      </c>
      <c r="B155" s="91">
        <v>7400</v>
      </c>
      <c r="C155" s="50" t="s">
        <v>257</v>
      </c>
      <c r="D155" s="34" t="s">
        <v>258</v>
      </c>
      <c r="E155" s="34" t="s">
        <v>259</v>
      </c>
      <c r="F155" s="34">
        <v>39667</v>
      </c>
      <c r="G155" s="35">
        <v>2130</v>
      </c>
      <c r="H155" s="36">
        <v>6018763401</v>
      </c>
      <c r="I155" s="37">
        <v>7</v>
      </c>
      <c r="J155" s="38" t="s">
        <v>486</v>
      </c>
      <c r="K155" s="73" t="s">
        <v>482</v>
      </c>
      <c r="L155" s="65">
        <v>2619</v>
      </c>
      <c r="M155" s="69" t="s">
        <v>483</v>
      </c>
      <c r="N155" s="49">
        <v>32.60437376</v>
      </c>
      <c r="O155" s="38" t="s">
        <v>486</v>
      </c>
      <c r="P155" s="42"/>
      <c r="Q155" s="73" t="str">
        <f t="shared" si="37"/>
        <v>NO</v>
      </c>
      <c r="R155" s="77" t="s">
        <v>486</v>
      </c>
      <c r="S155" s="45">
        <v>317977</v>
      </c>
      <c r="T155" s="119">
        <v>33720.49210485881</v>
      </c>
      <c r="U155" s="46">
        <v>25733</v>
      </c>
      <c r="V155" s="40">
        <v>16096</v>
      </c>
      <c r="W155" s="50">
        <f t="shared" si="32"/>
        <v>1</v>
      </c>
      <c r="X155" s="34">
        <f t="shared" si="38"/>
        <v>0</v>
      </c>
      <c r="Y155" s="34">
        <f t="shared" si="33"/>
        <v>0</v>
      </c>
      <c r="Z155" s="36">
        <f t="shared" si="34"/>
        <v>0</v>
      </c>
      <c r="AA155" s="86" t="str">
        <f t="shared" si="39"/>
        <v>-</v>
      </c>
      <c r="AB155" s="50">
        <f t="shared" si="40"/>
        <v>1</v>
      </c>
      <c r="AC155" s="34">
        <f t="shared" si="41"/>
        <v>1</v>
      </c>
      <c r="AD155" s="36" t="str">
        <f t="shared" si="42"/>
        <v>Initial</v>
      </c>
      <c r="AE155" s="86" t="str">
        <f t="shared" si="35"/>
        <v>RLIS</v>
      </c>
      <c r="AF155" s="50">
        <f t="shared" si="36"/>
        <v>0</v>
      </c>
    </row>
    <row r="156" spans="1:32" ht="12.75">
      <c r="A156" s="91">
        <v>2804500</v>
      </c>
      <c r="B156" s="91">
        <v>8113</v>
      </c>
      <c r="C156" s="50" t="s">
        <v>262</v>
      </c>
      <c r="D156" s="34" t="s">
        <v>263</v>
      </c>
      <c r="E156" s="34" t="s">
        <v>264</v>
      </c>
      <c r="F156" s="34">
        <v>38965</v>
      </c>
      <c r="G156" s="35">
        <v>788</v>
      </c>
      <c r="H156" s="36">
        <v>6624731203</v>
      </c>
      <c r="I156" s="37">
        <v>6</v>
      </c>
      <c r="J156" s="38" t="s">
        <v>485</v>
      </c>
      <c r="K156" s="73" t="s">
        <v>482</v>
      </c>
      <c r="L156" s="65">
        <v>1265</v>
      </c>
      <c r="M156" s="69" t="s">
        <v>483</v>
      </c>
      <c r="N156" s="49">
        <v>25.24491334</v>
      </c>
      <c r="O156" s="38" t="s">
        <v>486</v>
      </c>
      <c r="P156" s="42"/>
      <c r="Q156" s="73" t="str">
        <f t="shared" si="37"/>
        <v>NO</v>
      </c>
      <c r="R156" s="77" t="s">
        <v>486</v>
      </c>
      <c r="S156" s="45">
        <v>109577</v>
      </c>
      <c r="T156" s="119">
        <v>10461.631453788252</v>
      </c>
      <c r="U156" s="46">
        <v>9329</v>
      </c>
      <c r="V156" s="40">
        <v>6130</v>
      </c>
      <c r="W156" s="50">
        <f t="shared" si="32"/>
        <v>0</v>
      </c>
      <c r="X156" s="34">
        <f t="shared" si="38"/>
        <v>0</v>
      </c>
      <c r="Y156" s="34">
        <f t="shared" si="33"/>
        <v>0</v>
      </c>
      <c r="Z156" s="36">
        <f t="shared" si="34"/>
        <v>0</v>
      </c>
      <c r="AA156" s="86" t="str">
        <f t="shared" si="39"/>
        <v>-</v>
      </c>
      <c r="AB156" s="50">
        <f t="shared" si="40"/>
        <v>1</v>
      </c>
      <c r="AC156" s="34">
        <f t="shared" si="41"/>
        <v>1</v>
      </c>
      <c r="AD156" s="36" t="str">
        <f t="shared" si="42"/>
        <v>Initial</v>
      </c>
      <c r="AE156" s="86" t="str">
        <f t="shared" si="35"/>
        <v>RLIS</v>
      </c>
      <c r="AF156" s="50">
        <f t="shared" si="36"/>
        <v>0</v>
      </c>
    </row>
    <row r="157" spans="1:32" ht="12.75">
      <c r="A157" s="91">
        <v>2804530</v>
      </c>
      <c r="B157" s="91">
        <v>7700</v>
      </c>
      <c r="C157" s="50" t="s">
        <v>265</v>
      </c>
      <c r="D157" s="34" t="s">
        <v>266</v>
      </c>
      <c r="E157" s="34" t="s">
        <v>473</v>
      </c>
      <c r="F157" s="34">
        <v>39367</v>
      </c>
      <c r="G157" s="35">
        <v>2692</v>
      </c>
      <c r="H157" s="36">
        <v>6017354871</v>
      </c>
      <c r="I157" s="37" t="s">
        <v>484</v>
      </c>
      <c r="J157" s="38" t="s">
        <v>485</v>
      </c>
      <c r="K157" s="73" t="s">
        <v>482</v>
      </c>
      <c r="L157" s="65">
        <v>3778</v>
      </c>
      <c r="M157" s="69" t="s">
        <v>483</v>
      </c>
      <c r="N157" s="49">
        <v>27.63619359</v>
      </c>
      <c r="O157" s="38" t="s">
        <v>486</v>
      </c>
      <c r="P157" s="42"/>
      <c r="Q157" s="73" t="str">
        <f t="shared" si="37"/>
        <v>NO</v>
      </c>
      <c r="R157" s="77" t="s">
        <v>486</v>
      </c>
      <c r="S157" s="45">
        <v>358395</v>
      </c>
      <c r="T157" s="119">
        <v>34061.580142149556</v>
      </c>
      <c r="U157" s="46">
        <v>29483</v>
      </c>
      <c r="V157" s="40">
        <v>23897</v>
      </c>
      <c r="W157" s="50">
        <f t="shared" si="32"/>
        <v>0</v>
      </c>
      <c r="X157" s="34">
        <f t="shared" si="38"/>
        <v>0</v>
      </c>
      <c r="Y157" s="34">
        <f t="shared" si="33"/>
        <v>0</v>
      </c>
      <c r="Z157" s="36">
        <f t="shared" si="34"/>
        <v>0</v>
      </c>
      <c r="AA157" s="86" t="str">
        <f t="shared" si="39"/>
        <v>-</v>
      </c>
      <c r="AB157" s="50">
        <f t="shared" si="40"/>
        <v>1</v>
      </c>
      <c r="AC157" s="34">
        <f t="shared" si="41"/>
        <v>1</v>
      </c>
      <c r="AD157" s="36" t="str">
        <f t="shared" si="42"/>
        <v>Initial</v>
      </c>
      <c r="AE157" s="86" t="str">
        <f t="shared" si="35"/>
        <v>RLIS</v>
      </c>
      <c r="AF157" s="50">
        <f t="shared" si="36"/>
        <v>0</v>
      </c>
    </row>
    <row r="158" spans="1:32" ht="12.75">
      <c r="A158" s="91">
        <v>2804560</v>
      </c>
      <c r="B158" s="91">
        <v>7800</v>
      </c>
      <c r="C158" s="50" t="s">
        <v>267</v>
      </c>
      <c r="D158" s="34" t="s">
        <v>268</v>
      </c>
      <c r="E158" s="34" t="s">
        <v>269</v>
      </c>
      <c r="F158" s="34">
        <v>39744</v>
      </c>
      <c r="G158" s="35" t="s">
        <v>463</v>
      </c>
      <c r="H158" s="36">
        <v>6622585921</v>
      </c>
      <c r="I158" s="37">
        <v>7</v>
      </c>
      <c r="J158" s="38" t="s">
        <v>486</v>
      </c>
      <c r="K158" s="73" t="s">
        <v>482</v>
      </c>
      <c r="L158" s="65">
        <v>1732</v>
      </c>
      <c r="M158" s="69" t="s">
        <v>483</v>
      </c>
      <c r="N158" s="49">
        <v>27.49725576</v>
      </c>
      <c r="O158" s="38" t="s">
        <v>486</v>
      </c>
      <c r="P158" s="42"/>
      <c r="Q158" s="73" t="str">
        <f t="shared" si="37"/>
        <v>NO</v>
      </c>
      <c r="R158" s="77" t="s">
        <v>486</v>
      </c>
      <c r="S158" s="45">
        <v>147978</v>
      </c>
      <c r="T158" s="119">
        <v>13607.080018953038</v>
      </c>
      <c r="U158" s="46">
        <v>12645</v>
      </c>
      <c r="V158" s="40">
        <v>8891</v>
      </c>
      <c r="W158" s="50">
        <f t="shared" si="32"/>
        <v>1</v>
      </c>
      <c r="X158" s="34">
        <f t="shared" si="38"/>
        <v>0</v>
      </c>
      <c r="Y158" s="34">
        <f t="shared" si="33"/>
        <v>0</v>
      </c>
      <c r="Z158" s="36">
        <f t="shared" si="34"/>
        <v>0</v>
      </c>
      <c r="AA158" s="86" t="str">
        <f t="shared" si="39"/>
        <v>-</v>
      </c>
      <c r="AB158" s="50">
        <f t="shared" si="40"/>
        <v>1</v>
      </c>
      <c r="AC158" s="34">
        <f t="shared" si="41"/>
        <v>1</v>
      </c>
      <c r="AD158" s="36" t="str">
        <f t="shared" si="42"/>
        <v>Initial</v>
      </c>
      <c r="AE158" s="86" t="str">
        <f t="shared" si="35"/>
        <v>RLIS</v>
      </c>
      <c r="AF158" s="50">
        <f t="shared" si="36"/>
        <v>0</v>
      </c>
    </row>
    <row r="159" spans="1:32" ht="12.75">
      <c r="A159" s="91">
        <v>2800660</v>
      </c>
      <c r="B159" s="91">
        <v>611</v>
      </c>
      <c r="C159" s="50" t="s">
        <v>326</v>
      </c>
      <c r="D159" s="34" t="s">
        <v>417</v>
      </c>
      <c r="E159" s="34" t="s">
        <v>327</v>
      </c>
      <c r="F159" s="34">
        <v>38769</v>
      </c>
      <c r="G159" s="35">
        <v>189</v>
      </c>
      <c r="H159" s="36">
        <v>6627593525</v>
      </c>
      <c r="I159" s="37">
        <v>7</v>
      </c>
      <c r="J159" s="38" t="s">
        <v>486</v>
      </c>
      <c r="K159" s="73" t="s">
        <v>482</v>
      </c>
      <c r="L159" s="65">
        <v>1058</v>
      </c>
      <c r="M159" s="69" t="s">
        <v>483</v>
      </c>
      <c r="N159" s="49">
        <v>45.678033310000004</v>
      </c>
      <c r="O159" s="38" t="s">
        <v>486</v>
      </c>
      <c r="P159" s="42"/>
      <c r="Q159" s="73" t="str">
        <f t="shared" si="37"/>
        <v>NO</v>
      </c>
      <c r="R159" s="77" t="s">
        <v>486</v>
      </c>
      <c r="S159" s="45">
        <v>161917</v>
      </c>
      <c r="T159" s="119">
        <v>22707.57322301779</v>
      </c>
      <c r="U159" s="46">
        <v>15433</v>
      </c>
      <c r="V159" s="40">
        <v>6850</v>
      </c>
      <c r="W159" s="50">
        <f t="shared" si="32"/>
        <v>1</v>
      </c>
      <c r="X159" s="34">
        <f t="shared" si="38"/>
        <v>0</v>
      </c>
      <c r="Y159" s="34">
        <f t="shared" si="33"/>
        <v>0</v>
      </c>
      <c r="Z159" s="36">
        <f t="shared" si="34"/>
        <v>0</v>
      </c>
      <c r="AA159" s="86" t="str">
        <f t="shared" si="39"/>
        <v>-</v>
      </c>
      <c r="AB159" s="50">
        <f t="shared" si="40"/>
        <v>1</v>
      </c>
      <c r="AC159" s="34">
        <f t="shared" si="41"/>
        <v>1</v>
      </c>
      <c r="AD159" s="36" t="str">
        <f t="shared" si="42"/>
        <v>Initial</v>
      </c>
      <c r="AE159" s="86" t="str">
        <f t="shared" si="35"/>
        <v>RLIS</v>
      </c>
      <c r="AF159" s="50">
        <f t="shared" si="36"/>
        <v>0</v>
      </c>
    </row>
    <row r="160" spans="1:32" ht="12.75">
      <c r="A160" s="91">
        <v>2804590</v>
      </c>
      <c r="B160" s="91">
        <v>3112</v>
      </c>
      <c r="C160" s="50" t="s">
        <v>270</v>
      </c>
      <c r="D160" s="34" t="s">
        <v>271</v>
      </c>
      <c r="E160" s="34" t="s">
        <v>272</v>
      </c>
      <c r="F160" s="34">
        <v>39422</v>
      </c>
      <c r="G160" s="35">
        <v>610</v>
      </c>
      <c r="H160" s="36">
        <v>6017642280</v>
      </c>
      <c r="I160" s="37" t="s">
        <v>495</v>
      </c>
      <c r="J160" s="38" t="s">
        <v>486</v>
      </c>
      <c r="K160" s="73" t="s">
        <v>482</v>
      </c>
      <c r="L160" s="65">
        <v>1692</v>
      </c>
      <c r="M160" s="69" t="s">
        <v>483</v>
      </c>
      <c r="N160" s="49">
        <v>26.00098863</v>
      </c>
      <c r="O160" s="38" t="s">
        <v>486</v>
      </c>
      <c r="P160" s="42"/>
      <c r="Q160" s="73" t="str">
        <f t="shared" si="37"/>
        <v>NO</v>
      </c>
      <c r="R160" s="77" t="s">
        <v>486</v>
      </c>
      <c r="S160" s="45">
        <v>157482</v>
      </c>
      <c r="T160" s="119">
        <v>14837.822074481262</v>
      </c>
      <c r="U160" s="46">
        <v>13068</v>
      </c>
      <c r="V160" s="40">
        <v>10853</v>
      </c>
      <c r="W160" s="50">
        <f t="shared" si="32"/>
        <v>1</v>
      </c>
      <c r="X160" s="34">
        <f t="shared" si="38"/>
        <v>0</v>
      </c>
      <c r="Y160" s="34">
        <f t="shared" si="33"/>
        <v>0</v>
      </c>
      <c r="Z160" s="36">
        <f t="shared" si="34"/>
        <v>0</v>
      </c>
      <c r="AA160" s="86" t="str">
        <f t="shared" si="39"/>
        <v>-</v>
      </c>
      <c r="AB160" s="50">
        <f t="shared" si="40"/>
        <v>1</v>
      </c>
      <c r="AC160" s="34">
        <f t="shared" si="41"/>
        <v>1</v>
      </c>
      <c r="AD160" s="36" t="str">
        <f t="shared" si="42"/>
        <v>Initial</v>
      </c>
      <c r="AE160" s="86" t="str">
        <f t="shared" si="35"/>
        <v>RLIS</v>
      </c>
      <c r="AF160" s="50">
        <f t="shared" si="36"/>
        <v>0</v>
      </c>
    </row>
    <row r="161" spans="1:32" ht="12.75">
      <c r="A161" s="91">
        <v>2804620</v>
      </c>
      <c r="B161" s="91">
        <v>1320</v>
      </c>
      <c r="C161" s="50" t="s">
        <v>273</v>
      </c>
      <c r="D161" s="34" t="s">
        <v>274</v>
      </c>
      <c r="E161" s="34" t="s">
        <v>396</v>
      </c>
      <c r="F161" s="34">
        <v>39773</v>
      </c>
      <c r="G161" s="35">
        <v>2924</v>
      </c>
      <c r="H161" s="36">
        <v>6624944242</v>
      </c>
      <c r="I161" s="37" t="s">
        <v>496</v>
      </c>
      <c r="J161" s="38" t="s">
        <v>485</v>
      </c>
      <c r="K161" s="73" t="s">
        <v>482</v>
      </c>
      <c r="L161" s="65">
        <v>3375</v>
      </c>
      <c r="M161" s="69" t="s">
        <v>483</v>
      </c>
      <c r="N161" s="49">
        <v>28.22216317</v>
      </c>
      <c r="O161" s="38" t="s">
        <v>486</v>
      </c>
      <c r="P161" s="42"/>
      <c r="Q161" s="73" t="str">
        <f t="shared" si="37"/>
        <v>NO</v>
      </c>
      <c r="R161" s="77" t="s">
        <v>486</v>
      </c>
      <c r="S161" s="45">
        <v>321495</v>
      </c>
      <c r="T161" s="119">
        <v>32028.399968496582</v>
      </c>
      <c r="U161" s="46">
        <v>27667</v>
      </c>
      <c r="V161" s="40">
        <v>22440</v>
      </c>
      <c r="W161" s="50">
        <f t="shared" si="32"/>
        <v>0</v>
      </c>
      <c r="X161" s="34">
        <f t="shared" si="38"/>
        <v>0</v>
      </c>
      <c r="Y161" s="34">
        <f t="shared" si="33"/>
        <v>0</v>
      </c>
      <c r="Z161" s="36">
        <f t="shared" si="34"/>
        <v>0</v>
      </c>
      <c r="AA161" s="86" t="str">
        <f t="shared" si="39"/>
        <v>-</v>
      </c>
      <c r="AB161" s="50">
        <f t="shared" si="40"/>
        <v>1</v>
      </c>
      <c r="AC161" s="34">
        <f t="shared" si="41"/>
        <v>1</v>
      </c>
      <c r="AD161" s="36" t="str">
        <f t="shared" si="42"/>
        <v>Initial</v>
      </c>
      <c r="AE161" s="86" t="str">
        <f t="shared" si="35"/>
        <v>RLIS</v>
      </c>
      <c r="AF161" s="50">
        <f t="shared" si="36"/>
        <v>0</v>
      </c>
    </row>
    <row r="162" spans="1:32" ht="12.75">
      <c r="A162" s="91">
        <v>2804650</v>
      </c>
      <c r="B162" s="91">
        <v>6812</v>
      </c>
      <c r="C162" s="50" t="s">
        <v>275</v>
      </c>
      <c r="D162" s="34" t="s">
        <v>430</v>
      </c>
      <c r="E162" s="34" t="s">
        <v>276</v>
      </c>
      <c r="F162" s="34">
        <v>38966</v>
      </c>
      <c r="G162" s="35">
        <v>129</v>
      </c>
      <c r="H162" s="36">
        <v>6623759291</v>
      </c>
      <c r="I162" s="37">
        <v>7</v>
      </c>
      <c r="J162" s="38" t="s">
        <v>486</v>
      </c>
      <c r="K162" s="73" t="s">
        <v>482</v>
      </c>
      <c r="L162" s="65">
        <v>1086</v>
      </c>
      <c r="M162" s="69" t="s">
        <v>483</v>
      </c>
      <c r="N162" s="49">
        <v>36.33762518</v>
      </c>
      <c r="O162" s="38" t="s">
        <v>486</v>
      </c>
      <c r="P162" s="42"/>
      <c r="Q162" s="73" t="str">
        <f t="shared" si="37"/>
        <v>NO</v>
      </c>
      <c r="R162" s="77" t="s">
        <v>486</v>
      </c>
      <c r="S162" s="45">
        <v>173135</v>
      </c>
      <c r="T162" s="119">
        <v>22160.12173945736</v>
      </c>
      <c r="U162" s="46">
        <v>15291</v>
      </c>
      <c r="V162" s="40">
        <v>6872</v>
      </c>
      <c r="W162" s="50">
        <f t="shared" si="32"/>
        <v>1</v>
      </c>
      <c r="X162" s="34">
        <f t="shared" si="38"/>
        <v>0</v>
      </c>
      <c r="Y162" s="34">
        <f t="shared" si="33"/>
        <v>0</v>
      </c>
      <c r="Z162" s="36">
        <f t="shared" si="34"/>
        <v>0</v>
      </c>
      <c r="AA162" s="86" t="str">
        <f t="shared" si="39"/>
        <v>-</v>
      </c>
      <c r="AB162" s="50">
        <f t="shared" si="40"/>
        <v>1</v>
      </c>
      <c r="AC162" s="34">
        <f t="shared" si="41"/>
        <v>1</v>
      </c>
      <c r="AD162" s="36" t="str">
        <f t="shared" si="42"/>
        <v>Initial</v>
      </c>
      <c r="AE162" s="86" t="str">
        <f t="shared" si="35"/>
        <v>RLIS</v>
      </c>
      <c r="AF162" s="50">
        <f t="shared" si="36"/>
        <v>0</v>
      </c>
    </row>
    <row r="163" spans="1:32" ht="12.75">
      <c r="A163" s="91">
        <v>2804680</v>
      </c>
      <c r="B163" s="91">
        <v>7613</v>
      </c>
      <c r="C163" s="50" t="s">
        <v>277</v>
      </c>
      <c r="D163" s="34" t="s">
        <v>278</v>
      </c>
      <c r="E163" s="34" t="s">
        <v>423</v>
      </c>
      <c r="F163" s="34">
        <v>38723</v>
      </c>
      <c r="G163" s="35">
        <v>50</v>
      </c>
      <c r="H163" s="36">
        <v>6623357186</v>
      </c>
      <c r="I163" s="37">
        <v>7</v>
      </c>
      <c r="J163" s="38" t="s">
        <v>486</v>
      </c>
      <c r="K163" s="73" t="s">
        <v>482</v>
      </c>
      <c r="L163" s="65">
        <v>1972</v>
      </c>
      <c r="M163" s="69" t="s">
        <v>483</v>
      </c>
      <c r="N163" s="49">
        <v>28.73563218</v>
      </c>
      <c r="O163" s="38" t="s">
        <v>486</v>
      </c>
      <c r="P163" s="42"/>
      <c r="Q163" s="73" t="str">
        <f t="shared" si="37"/>
        <v>NO</v>
      </c>
      <c r="R163" s="77" t="s">
        <v>486</v>
      </c>
      <c r="S163" s="45">
        <v>182948</v>
      </c>
      <c r="T163" s="119">
        <v>17979.149591171183</v>
      </c>
      <c r="U163" s="46">
        <v>15626</v>
      </c>
      <c r="V163" s="40">
        <v>12713</v>
      </c>
      <c r="W163" s="50">
        <f t="shared" si="32"/>
        <v>1</v>
      </c>
      <c r="X163" s="34">
        <f t="shared" si="38"/>
        <v>0</v>
      </c>
      <c r="Y163" s="34">
        <f t="shared" si="33"/>
        <v>0</v>
      </c>
      <c r="Z163" s="36">
        <f t="shared" si="34"/>
        <v>0</v>
      </c>
      <c r="AA163" s="86" t="str">
        <f t="shared" si="39"/>
        <v>-</v>
      </c>
      <c r="AB163" s="50">
        <f t="shared" si="40"/>
        <v>1</v>
      </c>
      <c r="AC163" s="34">
        <f t="shared" si="41"/>
        <v>1</v>
      </c>
      <c r="AD163" s="36" t="str">
        <f t="shared" si="42"/>
        <v>Initial</v>
      </c>
      <c r="AE163" s="86" t="str">
        <f t="shared" si="35"/>
        <v>RLIS</v>
      </c>
      <c r="AF163" s="50">
        <f t="shared" si="36"/>
        <v>0</v>
      </c>
    </row>
    <row r="164" spans="1:32" ht="12.75">
      <c r="A164" s="91">
        <v>2804710</v>
      </c>
      <c r="B164" s="91">
        <v>7900</v>
      </c>
      <c r="C164" s="50" t="s">
        <v>279</v>
      </c>
      <c r="D164" s="34" t="s">
        <v>280</v>
      </c>
      <c r="E164" s="34" t="s">
        <v>281</v>
      </c>
      <c r="F164" s="34">
        <v>39669</v>
      </c>
      <c r="G164" s="35">
        <v>785</v>
      </c>
      <c r="H164" s="36">
        <v>6018886085</v>
      </c>
      <c r="I164" s="37">
        <v>7</v>
      </c>
      <c r="J164" s="38" t="s">
        <v>486</v>
      </c>
      <c r="K164" s="73" t="s">
        <v>482</v>
      </c>
      <c r="L164" s="65">
        <v>1365</v>
      </c>
      <c r="M164" s="69" t="s">
        <v>483</v>
      </c>
      <c r="N164" s="49">
        <v>31.04395604</v>
      </c>
      <c r="O164" s="38" t="s">
        <v>486</v>
      </c>
      <c r="P164" s="42"/>
      <c r="Q164" s="73" t="str">
        <f t="shared" si="37"/>
        <v>NO</v>
      </c>
      <c r="R164" s="77" t="s">
        <v>486</v>
      </c>
      <c r="S164" s="45">
        <v>195507</v>
      </c>
      <c r="T164" s="119">
        <v>24654.107704523125</v>
      </c>
      <c r="U164" s="46">
        <v>18488</v>
      </c>
      <c r="V164" s="40">
        <v>11168</v>
      </c>
      <c r="W164" s="50">
        <f t="shared" si="32"/>
        <v>1</v>
      </c>
      <c r="X164" s="34">
        <f t="shared" si="38"/>
        <v>0</v>
      </c>
      <c r="Y164" s="34">
        <f t="shared" si="33"/>
        <v>0</v>
      </c>
      <c r="Z164" s="36">
        <f t="shared" si="34"/>
        <v>0</v>
      </c>
      <c r="AA164" s="86" t="str">
        <f t="shared" si="39"/>
        <v>-</v>
      </c>
      <c r="AB164" s="50">
        <f t="shared" si="40"/>
        <v>1</v>
      </c>
      <c r="AC164" s="34">
        <f t="shared" si="41"/>
        <v>1</v>
      </c>
      <c r="AD164" s="36" t="str">
        <f t="shared" si="42"/>
        <v>Initial</v>
      </c>
      <c r="AE164" s="86" t="str">
        <f t="shared" si="35"/>
        <v>RLIS</v>
      </c>
      <c r="AF164" s="50">
        <f t="shared" si="36"/>
        <v>0</v>
      </c>
    </row>
    <row r="165" spans="1:32" ht="12.75">
      <c r="A165" s="91">
        <v>2804740</v>
      </c>
      <c r="B165" s="91">
        <v>4920</v>
      </c>
      <c r="C165" s="50" t="s">
        <v>282</v>
      </c>
      <c r="D165" s="34" t="s">
        <v>283</v>
      </c>
      <c r="E165" s="34" t="s">
        <v>390</v>
      </c>
      <c r="F165" s="34">
        <v>38967</v>
      </c>
      <c r="G165" s="35">
        <v>2104</v>
      </c>
      <c r="H165" s="36">
        <v>6622833731</v>
      </c>
      <c r="I165" s="37">
        <v>6</v>
      </c>
      <c r="J165" s="38" t="s">
        <v>485</v>
      </c>
      <c r="K165" s="73" t="s">
        <v>482</v>
      </c>
      <c r="L165" s="65">
        <v>1342</v>
      </c>
      <c r="M165" s="69" t="s">
        <v>483</v>
      </c>
      <c r="N165" s="49">
        <v>31.60967473</v>
      </c>
      <c r="O165" s="38" t="s">
        <v>486</v>
      </c>
      <c r="P165" s="42"/>
      <c r="Q165" s="73" t="str">
        <f t="shared" si="37"/>
        <v>NO</v>
      </c>
      <c r="R165" s="77" t="s">
        <v>486</v>
      </c>
      <c r="S165" s="45">
        <v>116191</v>
      </c>
      <c r="T165" s="119">
        <v>12919.95350249292</v>
      </c>
      <c r="U165" s="46">
        <v>10926</v>
      </c>
      <c r="V165" s="40">
        <v>6606</v>
      </c>
      <c r="W165" s="50">
        <f t="shared" si="32"/>
        <v>0</v>
      </c>
      <c r="X165" s="34">
        <f t="shared" si="38"/>
        <v>0</v>
      </c>
      <c r="Y165" s="34">
        <f t="shared" si="33"/>
        <v>0</v>
      </c>
      <c r="Z165" s="36">
        <f t="shared" si="34"/>
        <v>0</v>
      </c>
      <c r="AA165" s="86" t="str">
        <f t="shared" si="39"/>
        <v>-</v>
      </c>
      <c r="AB165" s="50">
        <f t="shared" si="40"/>
        <v>1</v>
      </c>
      <c r="AC165" s="34">
        <f t="shared" si="41"/>
        <v>1</v>
      </c>
      <c r="AD165" s="36" t="str">
        <f t="shared" si="42"/>
        <v>Initial</v>
      </c>
      <c r="AE165" s="86" t="str">
        <f>IF(AND(AND(AD165="Initial",AF165=0),AND(ISNUMBER(L165),L165&gt;0)),"RLIS","-")</f>
        <v>RLIS</v>
      </c>
      <c r="AF165" s="50">
        <f t="shared" si="36"/>
        <v>0</v>
      </c>
    </row>
    <row r="166" spans="1:32" ht="12.75">
      <c r="A166" s="91">
        <v>2804770</v>
      </c>
      <c r="B166" s="91">
        <v>8220</v>
      </c>
      <c r="C166" s="50" t="s">
        <v>284</v>
      </c>
      <c r="D166" s="34" t="s">
        <v>285</v>
      </c>
      <c r="E166" s="34" t="s">
        <v>286</v>
      </c>
      <c r="F166" s="34">
        <v>39194</v>
      </c>
      <c r="G166" s="35">
        <v>2939</v>
      </c>
      <c r="H166" s="36">
        <v>6627462125</v>
      </c>
      <c r="I166" s="37">
        <v>6</v>
      </c>
      <c r="J166" s="38" t="s">
        <v>485</v>
      </c>
      <c r="K166" s="73" t="s">
        <v>482</v>
      </c>
      <c r="L166" s="65">
        <v>2614</v>
      </c>
      <c r="M166" s="69" t="s">
        <v>483</v>
      </c>
      <c r="N166" s="49">
        <v>43.28304598</v>
      </c>
      <c r="O166" s="38" t="s">
        <v>486</v>
      </c>
      <c r="P166" s="42"/>
      <c r="Q166" s="73" t="str">
        <f t="shared" si="37"/>
        <v>NO</v>
      </c>
      <c r="R166" s="77" t="s">
        <v>486</v>
      </c>
      <c r="S166" s="45">
        <v>316421</v>
      </c>
      <c r="T166" s="119">
        <v>40988.67385024044</v>
      </c>
      <c r="U166" s="46">
        <v>30227</v>
      </c>
      <c r="V166" s="40">
        <v>14577</v>
      </c>
      <c r="W166" s="50">
        <f t="shared" si="32"/>
        <v>0</v>
      </c>
      <c r="X166" s="34">
        <f t="shared" si="38"/>
        <v>0</v>
      </c>
      <c r="Y166" s="34">
        <f t="shared" si="33"/>
        <v>0</v>
      </c>
      <c r="Z166" s="36">
        <f t="shared" si="34"/>
        <v>0</v>
      </c>
      <c r="AA166" s="86" t="str">
        <f t="shared" si="39"/>
        <v>-</v>
      </c>
      <c r="AB166" s="50">
        <f t="shared" si="40"/>
        <v>1</v>
      </c>
      <c r="AC166" s="34">
        <f t="shared" si="41"/>
        <v>1</v>
      </c>
      <c r="AD166" s="36" t="str">
        <f t="shared" si="42"/>
        <v>Initial</v>
      </c>
      <c r="AE166" s="86" t="str">
        <f>IF(AND(AND(AD166="Initial",AF166=0),AND(ISNUMBER(L166),L166&gt;0)),"RLIS","-")</f>
        <v>RLIS</v>
      </c>
      <c r="AF166" s="50">
        <f t="shared" si="36"/>
        <v>0</v>
      </c>
    </row>
    <row r="167" spans="1:32" ht="12.75">
      <c r="A167" s="91">
        <v>2804800</v>
      </c>
      <c r="B167" s="91">
        <v>8200</v>
      </c>
      <c r="C167" s="50" t="s">
        <v>287</v>
      </c>
      <c r="D167" s="34" t="s">
        <v>288</v>
      </c>
      <c r="E167" s="34" t="s">
        <v>286</v>
      </c>
      <c r="F167" s="34">
        <v>39194</v>
      </c>
      <c r="G167" s="35">
        <v>4005</v>
      </c>
      <c r="H167" s="36">
        <v>6627464672</v>
      </c>
      <c r="I167" s="37">
        <v>7</v>
      </c>
      <c r="J167" s="38" t="s">
        <v>486</v>
      </c>
      <c r="K167" s="73" t="s">
        <v>482</v>
      </c>
      <c r="L167" s="65">
        <v>1763</v>
      </c>
      <c r="M167" s="69" t="s">
        <v>483</v>
      </c>
      <c r="N167" s="49">
        <v>28.5</v>
      </c>
      <c r="O167" s="38" t="s">
        <v>486</v>
      </c>
      <c r="P167" s="42"/>
      <c r="Q167" s="73" t="str">
        <f t="shared" si="37"/>
        <v>NO</v>
      </c>
      <c r="R167" s="77" t="s">
        <v>486</v>
      </c>
      <c r="S167" s="45">
        <v>243135</v>
      </c>
      <c r="T167" s="119">
        <v>26021.181300792185</v>
      </c>
      <c r="U167" s="46">
        <v>19339</v>
      </c>
      <c r="V167" s="40">
        <v>11335</v>
      </c>
      <c r="W167" s="50">
        <f t="shared" si="32"/>
        <v>1</v>
      </c>
      <c r="X167" s="34">
        <f t="shared" si="38"/>
        <v>0</v>
      </c>
      <c r="Y167" s="34">
        <f t="shared" si="33"/>
        <v>0</v>
      </c>
      <c r="Z167" s="36">
        <f t="shared" si="34"/>
        <v>0</v>
      </c>
      <c r="AA167" s="86" t="str">
        <f t="shared" si="39"/>
        <v>-</v>
      </c>
      <c r="AB167" s="50">
        <f t="shared" si="40"/>
        <v>1</v>
      </c>
      <c r="AC167" s="34">
        <f t="shared" si="41"/>
        <v>1</v>
      </c>
      <c r="AD167" s="36" t="str">
        <f t="shared" si="42"/>
        <v>Initial</v>
      </c>
      <c r="AE167" s="86" t="str">
        <f>IF(AND(AND(AD167="Initial",AF167=0),AND(ISNUMBER(L167),L167&gt;0)),"RLIS","-")</f>
        <v>RLIS</v>
      </c>
      <c r="AF167" s="50">
        <f t="shared" si="36"/>
        <v>0</v>
      </c>
    </row>
    <row r="168" spans="7:20" ht="12.75">
      <c r="G168" s="26"/>
      <c r="T168" s="115"/>
    </row>
    <row r="169" spans="7:20" ht="12.75">
      <c r="G169" s="26"/>
      <c r="T169" s="115"/>
    </row>
    <row r="170" spans="7:20" ht="12.75">
      <c r="G170" s="26"/>
      <c r="T170" s="115"/>
    </row>
    <row r="171" spans="7:20" ht="12.75">
      <c r="G171" s="26"/>
      <c r="T171" s="115"/>
    </row>
    <row r="172" spans="7:20" ht="12.75">
      <c r="G172" s="26"/>
      <c r="T172" s="115"/>
    </row>
    <row r="173" spans="7:20" ht="12.75">
      <c r="G173" s="26"/>
      <c r="T173" s="115"/>
    </row>
    <row r="174" spans="7:20" ht="12.75">
      <c r="G174" s="26"/>
      <c r="T174" s="115"/>
    </row>
    <row r="175" spans="7:20" ht="12.75">
      <c r="G175" s="26"/>
      <c r="T175" s="115"/>
    </row>
    <row r="176" spans="7:20" ht="12.75">
      <c r="G176" s="26"/>
      <c r="T176" s="115"/>
    </row>
    <row r="177" spans="7:20" ht="12.75">
      <c r="G177" s="26"/>
      <c r="T177" s="115"/>
    </row>
    <row r="178" spans="7:20" ht="12.75">
      <c r="G178" s="26"/>
      <c r="T178" s="115"/>
    </row>
    <row r="179" spans="7:20" ht="12.75">
      <c r="G179" s="26"/>
      <c r="T179" s="115"/>
    </row>
    <row r="180" spans="7:20" ht="12.75">
      <c r="G180" s="26"/>
      <c r="T180" s="115"/>
    </row>
    <row r="181" spans="7:20" ht="12.75">
      <c r="G181" s="26"/>
      <c r="T181" s="115"/>
    </row>
    <row r="182" spans="7:20" ht="12.75">
      <c r="G182" s="26"/>
      <c r="T182" s="115"/>
    </row>
    <row r="183" spans="7:20" ht="12.75">
      <c r="G183" s="26"/>
      <c r="T183" s="115"/>
    </row>
    <row r="184" spans="7:20" ht="12.75">
      <c r="G184" s="26"/>
      <c r="T184" s="115"/>
    </row>
    <row r="185" spans="7:20" ht="12.75">
      <c r="G185" s="26"/>
      <c r="T185" s="115"/>
    </row>
    <row r="186" spans="7:20" ht="12.75">
      <c r="G186" s="26"/>
      <c r="T186" s="115"/>
    </row>
    <row r="187" spans="7:20" ht="12.75">
      <c r="G187" s="26"/>
      <c r="T187" s="115"/>
    </row>
    <row r="188" spans="7:20" ht="12.75">
      <c r="G188" s="26"/>
      <c r="T188" s="115"/>
    </row>
    <row r="189" spans="7:20" ht="12.75">
      <c r="G189" s="26"/>
      <c r="T189" s="115"/>
    </row>
    <row r="190" spans="7:20" ht="12.75">
      <c r="G190" s="26"/>
      <c r="T190" s="115"/>
    </row>
    <row r="191" spans="7:20" ht="12.75">
      <c r="G191" s="26"/>
      <c r="T191" s="115"/>
    </row>
    <row r="192" spans="7:20" ht="12.75">
      <c r="G192" s="26"/>
      <c r="T192" s="115"/>
    </row>
    <row r="193" spans="7:20" ht="12.75">
      <c r="G193" s="26"/>
      <c r="T193" s="115"/>
    </row>
    <row r="194" spans="7:20" ht="12.75">
      <c r="G194" s="26"/>
      <c r="T194" s="115"/>
    </row>
    <row r="195" spans="7:20" ht="12.75">
      <c r="G195" s="26"/>
      <c r="T195" s="115"/>
    </row>
    <row r="196" spans="7:20" ht="12.75">
      <c r="G196" s="26"/>
      <c r="T196" s="115"/>
    </row>
    <row r="197" spans="7:20" ht="12.75">
      <c r="G197" s="26"/>
      <c r="T197" s="115"/>
    </row>
    <row r="198" spans="7:20" ht="12.75">
      <c r="G198" s="26"/>
      <c r="T198" s="115"/>
    </row>
    <row r="199" spans="7:20" ht="12.75">
      <c r="G199" s="26"/>
      <c r="T199" s="115"/>
    </row>
    <row r="200" spans="7:20" ht="12.75">
      <c r="G200" s="26"/>
      <c r="T200" s="115"/>
    </row>
    <row r="201" spans="7:20" ht="12.75">
      <c r="G201" s="26"/>
      <c r="T201" s="115"/>
    </row>
    <row r="202" spans="7:20" ht="12.75">
      <c r="G202" s="26"/>
      <c r="T202" s="115"/>
    </row>
    <row r="203" spans="7:20" ht="12.75">
      <c r="G203" s="26"/>
      <c r="T203" s="115"/>
    </row>
    <row r="204" spans="7:20" ht="12.75">
      <c r="G204" s="26"/>
      <c r="T204" s="115"/>
    </row>
    <row r="205" spans="7:20" ht="12.75">
      <c r="G205" s="26"/>
      <c r="T205" s="115"/>
    </row>
    <row r="206" spans="7:20" ht="12.75">
      <c r="G206" s="26"/>
      <c r="T206" s="115"/>
    </row>
    <row r="207" spans="7:20" ht="12.75">
      <c r="G207" s="26"/>
      <c r="T207" s="115"/>
    </row>
    <row r="208" spans="7:20" ht="12.75">
      <c r="G208" s="26"/>
      <c r="T208" s="115"/>
    </row>
    <row r="209" spans="7:20" ht="12.75">
      <c r="G209" s="26"/>
      <c r="T209" s="115"/>
    </row>
    <row r="210" spans="7:20" ht="12.75">
      <c r="G210" s="26"/>
      <c r="T210" s="115"/>
    </row>
    <row r="211" spans="7:20" ht="12.75">
      <c r="G211" s="26"/>
      <c r="T211" s="115"/>
    </row>
    <row r="212" spans="7:20" ht="12.75">
      <c r="G212" s="26"/>
      <c r="T212" s="115"/>
    </row>
    <row r="213" spans="7:20" ht="12.75">
      <c r="G213" s="26"/>
      <c r="T213" s="115"/>
    </row>
    <row r="214" spans="7:20" ht="12.75">
      <c r="G214" s="26"/>
      <c r="T214" s="115"/>
    </row>
    <row r="215" spans="7:20" ht="12.75">
      <c r="G215" s="26"/>
      <c r="T215" s="115"/>
    </row>
    <row r="216" ht="12.75">
      <c r="T216" s="115"/>
    </row>
    <row r="217" ht="12.75">
      <c r="T217" s="115"/>
    </row>
    <row r="218" ht="12.75">
      <c r="T218" s="115"/>
    </row>
    <row r="219" ht="12.75">
      <c r="T219" s="115"/>
    </row>
    <row r="220" ht="12.75">
      <c r="T220" s="115"/>
    </row>
    <row r="221" ht="12.75">
      <c r="T221" s="115"/>
    </row>
    <row r="222" ht="12.75">
      <c r="T222" s="115"/>
    </row>
    <row r="223" ht="12.75">
      <c r="T223" s="115"/>
    </row>
    <row r="224" ht="12.75">
      <c r="T224" s="115"/>
    </row>
    <row r="225" ht="12.75">
      <c r="T225" s="115"/>
    </row>
    <row r="226" ht="12.75">
      <c r="T226" s="115"/>
    </row>
    <row r="227" ht="12.75">
      <c r="T227" s="115"/>
    </row>
    <row r="228" ht="12.75">
      <c r="T228" s="115"/>
    </row>
    <row r="229" ht="12.75">
      <c r="T229" s="115"/>
    </row>
    <row r="230" ht="12.75">
      <c r="T230" s="115"/>
    </row>
    <row r="231" ht="12.75">
      <c r="T231" s="115"/>
    </row>
    <row r="232" ht="12.75">
      <c r="T232" s="115"/>
    </row>
    <row r="233" ht="12.75">
      <c r="T233" s="115"/>
    </row>
    <row r="234" ht="12.75">
      <c r="T234" s="115"/>
    </row>
    <row r="235" ht="12.75">
      <c r="T235" s="115"/>
    </row>
    <row r="236" ht="12.75">
      <c r="T236" s="115"/>
    </row>
    <row r="237" ht="12.75">
      <c r="T237" s="115"/>
    </row>
    <row r="238" ht="12.75">
      <c r="T238" s="115"/>
    </row>
    <row r="239" ht="12.75">
      <c r="T239" s="115"/>
    </row>
    <row r="240" ht="12.75">
      <c r="T240" s="115"/>
    </row>
    <row r="241" ht="12.75">
      <c r="T241" s="115"/>
    </row>
    <row r="242" ht="12.75">
      <c r="T242" s="115"/>
    </row>
  </sheetData>
  <printOptions horizontalCentered="1"/>
  <pageMargins left="0.25" right="0.25" top="0.5" bottom="0.65" header="0.25" footer="0.25"/>
  <pageSetup fitToHeight="0" fitToWidth="1" horizontalDpi="600" verticalDpi="600" orientation="landscape" scale="48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FY 2005 Small Rural School Achievement Program Eligibility Spreadsheet (excel)</dc:title>
  <dc:subject/>
  <dc:creator>robert.hitchcock</dc:creator>
  <cp:keywords/>
  <dc:description/>
  <cp:lastModifiedBy>nelly.gruhlke</cp:lastModifiedBy>
  <cp:lastPrinted>2005-04-22T13:52:54Z</cp:lastPrinted>
  <dcterms:created xsi:type="dcterms:W3CDTF">2004-07-07T21:41:26Z</dcterms:created>
  <dcterms:modified xsi:type="dcterms:W3CDTF">2005-05-25T14:52:21Z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