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480" windowWidth="18225" windowHeight="6465" tabRatio="602" activeTab="0"/>
  </bookViews>
  <sheets>
    <sheet name="GSA IC Worksheet" sheetId="1" r:id="rId1"/>
    <sheet name="Corrections PY" sheetId="2" r:id="rId2"/>
    <sheet name="PY" sheetId="3" r:id="rId3"/>
    <sheet name="CY" sheetId="4" r:id="rId4"/>
    <sheet name="BY" sheetId="5" r:id="rId5"/>
    <sheet name="BY+1" sheetId="6" r:id="rId6"/>
    <sheet name="SUM" sheetId="7" r:id="rId7"/>
    <sheet name="Sheet1" sheetId="8" state="hidden" r:id="rId8"/>
    <sheet name="Sheet2" sheetId="9" state="hidden" r:id="rId9"/>
  </sheets>
  <definedNames>
    <definedName name="_xlnm.Print_Area" localSheetId="4">'BY'!$A$1:$T$69</definedName>
    <definedName name="_xlnm.Print_Area" localSheetId="5">'BY+1'!$A$1:$T$55</definedName>
    <definedName name="_xlnm.Print_Area" localSheetId="1">'Corrections PY'!$A$1:$T$29</definedName>
    <definedName name="_xlnm.Print_Area" localSheetId="3">'CY'!$A$1:$T$70</definedName>
    <definedName name="_xlnm.Print_Area" localSheetId="0">'GSA IC Worksheet'!$A$1:$H$38</definedName>
    <definedName name="_xlnm.Print_Area" localSheetId="2">'PY'!$A$1:$T$45</definedName>
  </definedNames>
  <calcPr fullCalcOnLoad="1"/>
</workbook>
</file>

<file path=xl/comments1.xml><?xml version="1.0" encoding="utf-8"?>
<comments xmlns="http://schemas.openxmlformats.org/spreadsheetml/2006/main">
  <authors>
    <author>Anthony P Lombardo</author>
  </authors>
  <commentList>
    <comment ref="C2" authorId="0">
      <text>
        <r>
          <rPr>
            <b/>
            <sz val="8"/>
            <rFont val="Tahoma"/>
            <family val="0"/>
          </rPr>
          <t>Exhibit 54 instructions:
Enter square footage (Charge basis) from April 2008 rent bill
See "</t>
        </r>
        <r>
          <rPr>
            <b/>
            <sz val="8"/>
            <color indexed="12"/>
            <rFont val="Tahoma"/>
            <family val="2"/>
          </rPr>
          <t>Exhibit 54 Guidelines</t>
        </r>
        <r>
          <rPr>
            <b/>
            <sz val="8"/>
            <rFont val="Tahoma"/>
            <family val="0"/>
          </rPr>
          <t>" for examples.</t>
        </r>
      </text>
    </comment>
    <comment ref="C3" authorId="0">
      <text>
        <r>
          <rPr>
            <b/>
            <sz val="8"/>
            <rFont val="Tahoma"/>
            <family val="0"/>
          </rPr>
          <t>Exhibit 54 instructions:
-----------------------------------------------------
Using April's Rent Bills (</t>
        </r>
        <r>
          <rPr>
            <b/>
            <sz val="8"/>
            <color indexed="10"/>
            <rFont val="Tahoma"/>
            <family val="2"/>
          </rPr>
          <t xml:space="preserve">Bureau Level </t>
        </r>
        <r>
          <rPr>
            <b/>
            <sz val="8"/>
            <rFont val="Tahoma"/>
            <family val="0"/>
          </rPr>
          <t xml:space="preserve">data)
Line D Amount Due
                   (Monthly)               $ x,xxx,xxx.xx
                                                    </t>
        </r>
        <r>
          <rPr>
            <b/>
            <u val="single"/>
            <sz val="8"/>
            <rFont val="Tahoma"/>
            <family val="2"/>
          </rPr>
          <t xml:space="preserve">      X              5   </t>
        </r>
        <r>
          <rPr>
            <b/>
            <sz val="8"/>
            <rFont val="Tahoma"/>
            <family val="0"/>
          </rPr>
          <t xml:space="preserve">months
                                                    $xx,xxx,xxx.xx
plus
Line F         Year To Date       </t>
        </r>
        <r>
          <rPr>
            <b/>
            <u val="single"/>
            <sz val="8"/>
            <rFont val="Tahoma"/>
            <family val="2"/>
          </rPr>
          <t xml:space="preserve"> $xx,xxx,xxx.xx</t>
        </r>
        <r>
          <rPr>
            <b/>
            <sz val="8"/>
            <rFont val="Tahoma"/>
            <family val="0"/>
          </rPr>
          <t xml:space="preserve">
                      </t>
        </r>
        <r>
          <rPr>
            <b/>
            <sz val="8"/>
            <color indexed="10"/>
            <rFont val="Tahoma"/>
            <family val="2"/>
          </rPr>
          <t xml:space="preserve">Annual Rent       $xx,xxx,xxx.xx </t>
        </r>
        <r>
          <rPr>
            <b/>
            <sz val="8"/>
            <rFont val="Tahoma"/>
            <family val="0"/>
          </rPr>
          <t xml:space="preserve">
  See "</t>
        </r>
        <r>
          <rPr>
            <b/>
            <sz val="8"/>
            <color indexed="12"/>
            <rFont val="Tahoma"/>
            <family val="2"/>
          </rPr>
          <t>Exhibit 54 Guidelines</t>
        </r>
        <r>
          <rPr>
            <b/>
            <sz val="8"/>
            <rFont val="Tahoma"/>
            <family val="0"/>
          </rPr>
          <t>" for examples</t>
        </r>
      </text>
    </comment>
  </commentList>
</comments>
</file>

<file path=xl/comments2.xml><?xml version="1.0" encoding="utf-8"?>
<comments xmlns="http://schemas.openxmlformats.org/spreadsheetml/2006/main">
  <authors>
    <author>Anthony P Lombardo</author>
  </authors>
  <commentList>
    <comment ref="K5" authorId="0">
      <text>
        <r>
          <rPr>
            <b/>
            <sz val="8"/>
            <rFont val="Tahoma"/>
            <family val="0"/>
          </rPr>
          <t>Exhibit 54 instructions:</t>
        </r>
        <r>
          <rPr>
            <sz val="8"/>
            <rFont val="Tahoma"/>
            <family val="0"/>
          </rPr>
          <t xml:space="preserve">
Enter square footage (Charge basis) from April 2008 rent bill
</t>
        </r>
        <r>
          <rPr>
            <b/>
            <sz val="8"/>
            <color indexed="12"/>
            <rFont val="Tahoma"/>
            <family val="2"/>
          </rPr>
          <t>See "Exhibit 54 Guidelines" for examples.</t>
        </r>
      </text>
    </comment>
    <comment ref="L5" authorId="0">
      <text>
        <r>
          <rPr>
            <b/>
            <sz val="8"/>
            <rFont val="Tahoma"/>
            <family val="0"/>
          </rPr>
          <t xml:space="preserve">Exhibit 54 instructions:
-----------------------------------------------------
</t>
        </r>
        <r>
          <rPr>
            <sz val="8"/>
            <rFont val="Tahoma"/>
            <family val="2"/>
          </rPr>
          <t>Using April's Rent Bills (</t>
        </r>
        <r>
          <rPr>
            <b/>
            <u val="single"/>
            <sz val="8"/>
            <color indexed="10"/>
            <rFont val="Tahoma"/>
            <family val="2"/>
          </rPr>
          <t xml:space="preserve">Bureau Level </t>
        </r>
        <r>
          <rPr>
            <sz val="8"/>
            <rFont val="Tahoma"/>
            <family val="2"/>
          </rPr>
          <t xml:space="preserve">data)
</t>
        </r>
        <r>
          <rPr>
            <b/>
            <sz val="8"/>
            <rFont val="Tahoma"/>
            <family val="2"/>
          </rPr>
          <t>Line D</t>
        </r>
        <r>
          <rPr>
            <sz val="8"/>
            <rFont val="Tahoma"/>
            <family val="2"/>
          </rPr>
          <t xml:space="preserve"> Amount Due
                   (Monthly)               $ x,xxx,xxx.xx
                                                      </t>
        </r>
        <r>
          <rPr>
            <u val="single"/>
            <sz val="8"/>
            <rFont val="Tahoma"/>
            <family val="2"/>
          </rPr>
          <t xml:space="preserve">    X              5  </t>
        </r>
        <r>
          <rPr>
            <sz val="8"/>
            <rFont val="Tahoma"/>
            <family val="2"/>
          </rPr>
          <t xml:space="preserve">       months
                                                    $xx,xxx,xxx.xx
plus
</t>
        </r>
        <r>
          <rPr>
            <b/>
            <sz val="8"/>
            <rFont val="Tahoma"/>
            <family val="2"/>
          </rPr>
          <t>Line F</t>
        </r>
        <r>
          <rPr>
            <sz val="8"/>
            <rFont val="Tahoma"/>
            <family val="2"/>
          </rPr>
          <t xml:space="preserve"> Year To Date        </t>
        </r>
        <r>
          <rPr>
            <u val="single"/>
            <sz val="8"/>
            <rFont val="Tahoma"/>
            <family val="2"/>
          </rPr>
          <t xml:space="preserve">$xx,xxx,xxx.xx
</t>
        </r>
        <r>
          <rPr>
            <sz val="8"/>
            <rFont val="Tahoma"/>
            <family val="2"/>
          </rPr>
          <t xml:space="preserve">
    </t>
        </r>
        <r>
          <rPr>
            <b/>
            <sz val="8"/>
            <color indexed="10"/>
            <rFont val="Tahoma"/>
            <family val="2"/>
          </rPr>
          <t xml:space="preserve">Annual Rent       $xx,xxx,xxx.xx 
</t>
        </r>
        <r>
          <rPr>
            <b/>
            <sz val="8"/>
            <rFont val="Tahoma"/>
            <family val="2"/>
          </rPr>
          <t xml:space="preserve">  See "Exhibit 54 Guidelines" for examples</t>
        </r>
      </text>
    </comment>
    <comment ref="C4" authorId="0">
      <text>
        <r>
          <rPr>
            <b/>
            <sz val="8"/>
            <rFont val="Tahoma"/>
            <family val="0"/>
          </rPr>
          <t xml:space="preserve">Client Occupancy Agreement is the agency's space assignment in a building
</t>
        </r>
        <r>
          <rPr>
            <sz val="8"/>
            <rFont val="Tahoma"/>
            <family val="0"/>
          </rPr>
          <t xml:space="preserve">
</t>
        </r>
      </text>
    </comment>
    <comment ref="L9" authorId="0">
      <text>
        <r>
          <rPr>
            <b/>
            <sz val="8"/>
            <rFont val="Tahoma"/>
            <family val="0"/>
          </rPr>
          <t>Exhibit 54 instructions:
------------------------------------------------------</t>
        </r>
        <r>
          <rPr>
            <sz val="8"/>
            <rFont val="Tahoma"/>
            <family val="0"/>
          </rPr>
          <t xml:space="preserve">
Using April's Rent Bills (</t>
        </r>
        <r>
          <rPr>
            <b/>
            <u val="single"/>
            <sz val="8"/>
            <color indexed="10"/>
            <rFont val="Tahoma"/>
            <family val="2"/>
          </rPr>
          <t>OA Level</t>
        </r>
        <r>
          <rPr>
            <sz val="8"/>
            <color indexed="10"/>
            <rFont val="Tahoma"/>
            <family val="2"/>
          </rPr>
          <t xml:space="preserve"> </t>
        </r>
        <r>
          <rPr>
            <sz val="8"/>
            <rFont val="Tahoma"/>
            <family val="0"/>
          </rPr>
          <t xml:space="preserve">data)
</t>
        </r>
        <r>
          <rPr>
            <b/>
            <sz val="8"/>
            <rFont val="Tahoma"/>
            <family val="2"/>
          </rPr>
          <t>Line D</t>
        </r>
        <r>
          <rPr>
            <sz val="8"/>
            <rFont val="Tahoma"/>
            <family val="0"/>
          </rPr>
          <t xml:space="preserve"> Amount Due
               (Monthly)                 $ x,xxx,xxx.xx
                                                     </t>
        </r>
        <r>
          <rPr>
            <u val="single"/>
            <sz val="8"/>
            <rFont val="Tahoma"/>
            <family val="2"/>
          </rPr>
          <t xml:space="preserve">X             5      </t>
        </r>
        <r>
          <rPr>
            <sz val="8"/>
            <rFont val="Tahoma"/>
            <family val="0"/>
          </rPr>
          <t xml:space="preserve">   months
                                                    $xx,xxx,xxx.xx
plus
</t>
        </r>
        <r>
          <rPr>
            <b/>
            <sz val="8"/>
            <rFont val="Tahoma"/>
            <family val="2"/>
          </rPr>
          <t>Line F</t>
        </r>
        <r>
          <rPr>
            <sz val="8"/>
            <rFont val="Tahoma"/>
            <family val="0"/>
          </rPr>
          <t xml:space="preserve"> Year To Date   </t>
        </r>
        <r>
          <rPr>
            <sz val="8"/>
            <rFont val="Tahoma"/>
            <family val="2"/>
          </rPr>
          <t xml:space="preserve">   </t>
        </r>
        <r>
          <rPr>
            <u val="single"/>
            <sz val="8"/>
            <rFont val="Tahoma"/>
            <family val="2"/>
          </rPr>
          <t xml:space="preserve">  $xx,xxx,xxx.xx</t>
        </r>
        <r>
          <rPr>
            <sz val="8"/>
            <rFont val="Tahoma"/>
            <family val="0"/>
          </rPr>
          <t xml:space="preserve">
</t>
        </r>
        <r>
          <rPr>
            <b/>
            <sz val="8"/>
            <color indexed="10"/>
            <rFont val="Tahoma"/>
            <family val="2"/>
          </rPr>
          <t xml:space="preserve">Annual Rent          $xx,xxx,xxx.xx
</t>
        </r>
        <r>
          <rPr>
            <b/>
            <sz val="8"/>
            <rFont val="Tahoma"/>
            <family val="2"/>
          </rPr>
          <t>See "Exhibit 54 Guidelines" for examples</t>
        </r>
      </text>
    </comment>
    <comment ref="B2" authorId="0">
      <text>
        <r>
          <rPr>
            <sz val="8"/>
            <rFont val="Tahoma"/>
            <family val="0"/>
          </rPr>
          <t xml:space="preserve">Enter Your </t>
        </r>
        <r>
          <rPr>
            <u val="single"/>
            <sz val="8"/>
            <rFont val="Tahoma"/>
            <family val="2"/>
          </rPr>
          <t>Agency's Name</t>
        </r>
        <r>
          <rPr>
            <sz val="8"/>
            <rFont val="Tahoma"/>
            <family val="0"/>
          </rPr>
          <t xml:space="preserve">
</t>
        </r>
      </text>
    </comment>
    <comment ref="B3" authorId="0">
      <text>
        <r>
          <rPr>
            <sz val="8"/>
            <rFont val="Tahoma"/>
            <family val="2"/>
          </rPr>
          <t xml:space="preserve">Enter the </t>
        </r>
        <r>
          <rPr>
            <u val="single"/>
            <sz val="8"/>
            <rFont val="Tahoma"/>
            <family val="2"/>
          </rPr>
          <t>Bureau's Name</t>
        </r>
      </text>
    </comment>
    <comment ref="B4" authorId="0">
      <text>
        <r>
          <rPr>
            <sz val="8"/>
            <rFont val="Tahoma"/>
            <family val="0"/>
          </rPr>
          <t xml:space="preserve">Enter the </t>
        </r>
        <r>
          <rPr>
            <u val="single"/>
            <sz val="8"/>
            <rFont val="Tahoma"/>
            <family val="2"/>
          </rPr>
          <t>Bureau's GSA Number</t>
        </r>
        <r>
          <rPr>
            <sz val="8"/>
            <rFont val="Tahoma"/>
            <family val="0"/>
          </rPr>
          <t xml:space="preserve">
It is a 4 digit number found on the GSA Rent Estimate and the Anticipated Inventory Changes attachments.
</t>
        </r>
      </text>
    </comment>
    <comment ref="S9" authorId="0">
      <text>
        <r>
          <rPr>
            <sz val="10"/>
            <rFont val="Tahoma"/>
            <family val="2"/>
          </rPr>
          <t>Indicate the # of months used in the calculation of the chargeback.</t>
        </r>
        <r>
          <rPr>
            <sz val="8"/>
            <rFont val="Tahoma"/>
            <family val="0"/>
          </rPr>
          <t xml:space="preserve">
</t>
        </r>
      </text>
    </comment>
  </commentList>
</comments>
</file>

<file path=xl/comments3.xml><?xml version="1.0" encoding="utf-8"?>
<comments xmlns="http://schemas.openxmlformats.org/spreadsheetml/2006/main">
  <authors>
    <author>Anthony P Lombardo</author>
  </authors>
  <commentList>
    <comment ref="L3" authorId="0">
      <text>
        <r>
          <rPr>
            <sz val="8"/>
            <rFont val="Tahoma"/>
            <family val="0"/>
          </rPr>
          <t xml:space="preserve"> Information required for out year calculations.
</t>
        </r>
      </text>
    </comment>
    <comment ref="I3" authorId="0">
      <text>
        <r>
          <rPr>
            <sz val="8"/>
            <rFont val="Tahoma"/>
            <family val="0"/>
          </rPr>
          <t xml:space="preserve">Client Occupancy Agreement is the agency 's space assignment in a building.
</t>
        </r>
      </text>
    </comment>
    <comment ref="K5" authorId="0">
      <text>
        <r>
          <rPr>
            <b/>
            <sz val="8"/>
            <rFont val="Tahoma"/>
            <family val="0"/>
          </rPr>
          <t xml:space="preserve">Carried over from the Corrections PY spreadsheet
</t>
        </r>
        <r>
          <rPr>
            <sz val="8"/>
            <rFont val="Tahoma"/>
            <family val="0"/>
          </rPr>
          <t xml:space="preserve">
</t>
        </r>
      </text>
    </comment>
    <comment ref="L5" authorId="0">
      <text>
        <r>
          <rPr>
            <b/>
            <sz val="8"/>
            <rFont val="Tahoma"/>
            <family val="0"/>
          </rPr>
          <t>Carried over from the Corrections PY spreadsheet</t>
        </r>
        <r>
          <rPr>
            <sz val="8"/>
            <rFont val="Tahoma"/>
            <family val="0"/>
          </rPr>
          <t xml:space="preserve">
</t>
        </r>
      </text>
    </comment>
    <comment ref="L4" authorId="0">
      <text>
        <r>
          <rPr>
            <sz val="8"/>
            <rFont val="Tahoma"/>
            <family val="2"/>
          </rPr>
          <t xml:space="preserve">Inventory Changes (IC's) are a pro-rated amount based on the Effective Date of change.
Example:
Annual amount / 12 and multiplied by the number of billable months (i.e. number of months from Effective Date of Change and the end of the Fiscal Year).
</t>
        </r>
      </text>
    </comment>
    <comment ref="L7" authorId="0">
      <text>
        <r>
          <rPr>
            <b/>
            <sz val="8"/>
            <color indexed="12"/>
            <rFont val="Tahoma"/>
            <family val="2"/>
          </rPr>
          <t xml:space="preserve">"Total Impact on 2008 Rent" </t>
        </r>
        <r>
          <rPr>
            <sz val="8"/>
            <rFont val="Tahoma"/>
            <family val="2"/>
          </rPr>
          <t xml:space="preserve"> from GSA's Anticipated Inventory Changes Worksheet. (</t>
        </r>
        <r>
          <rPr>
            <b/>
            <sz val="8"/>
            <color indexed="10"/>
            <rFont val="Tahoma"/>
            <family val="2"/>
          </rPr>
          <t>only FY2008 changes</t>
        </r>
        <r>
          <rPr>
            <sz val="8"/>
            <rFont val="Tahoma"/>
            <family val="2"/>
          </rPr>
          <t xml:space="preserve">).
</t>
        </r>
        <r>
          <rPr>
            <b/>
            <sz val="8"/>
            <rFont val="Tahoma"/>
            <family val="2"/>
          </rPr>
          <t>Add</t>
        </r>
        <r>
          <rPr>
            <sz val="8"/>
            <rFont val="Tahoma"/>
            <family val="2"/>
          </rPr>
          <t xml:space="preserve"> Leased IC's and Owned IC's and enter in this cell (L7).
 IC's - Inventory Changes</t>
        </r>
      </text>
    </comment>
    <comment ref="K7" authorId="0">
      <text>
        <r>
          <rPr>
            <b/>
            <sz val="8"/>
            <color indexed="12"/>
            <rFont val="Tahoma"/>
            <family val="2"/>
          </rPr>
          <t>"Change in RSF"</t>
        </r>
        <r>
          <rPr>
            <sz val="8"/>
            <rFont val="Tahoma"/>
            <family val="2"/>
          </rPr>
          <t xml:space="preserve">  from GSA's Anticipated Inventory Changes Worksheet. (</t>
        </r>
        <r>
          <rPr>
            <b/>
            <sz val="8"/>
            <color indexed="10"/>
            <rFont val="Tahoma"/>
            <family val="2"/>
          </rPr>
          <t>only FY2008 changes</t>
        </r>
        <r>
          <rPr>
            <sz val="8"/>
            <rFont val="Tahoma"/>
            <family val="2"/>
          </rPr>
          <t xml:space="preserve">)
</t>
        </r>
        <r>
          <rPr>
            <b/>
            <sz val="8"/>
            <rFont val="Tahoma"/>
            <family val="2"/>
          </rPr>
          <t>Add</t>
        </r>
        <r>
          <rPr>
            <sz val="8"/>
            <rFont val="Tahoma"/>
            <family val="2"/>
          </rPr>
          <t xml:space="preserve"> Leased IC's and Owned IC's and enter in this cell (K7).
IC's - Inventory Changes</t>
        </r>
      </text>
    </comment>
  </commentList>
</comments>
</file>

<file path=xl/comments4.xml><?xml version="1.0" encoding="utf-8"?>
<comments xmlns="http://schemas.openxmlformats.org/spreadsheetml/2006/main">
  <authors>
    <author>Anthony P Lombardo</author>
  </authors>
  <commentList>
    <comment ref="L5" authorId="0">
      <text>
        <r>
          <rPr>
            <b/>
            <sz val="8"/>
            <rFont val="Tahoma"/>
            <family val="2"/>
          </rPr>
          <t>FY2008
Base Rent Estimate</t>
        </r>
        <r>
          <rPr>
            <sz val="8"/>
            <rFont val="Tahoma"/>
            <family val="0"/>
          </rPr>
          <t xml:space="preserve">
</t>
        </r>
      </text>
    </comment>
    <comment ref="L3" authorId="0">
      <text>
        <r>
          <rPr>
            <sz val="8"/>
            <rFont val="Tahoma"/>
            <family val="2"/>
          </rPr>
          <t xml:space="preserve">Inventory Changes (IC's) are a pro-rated amount based on the Effective Date of change.
Example:
Annual amount / 12 and multiplied by the number of billable months (i.e. number of months from Effective Date of Change and the end of the Fiscal Year).
</t>
        </r>
      </text>
    </comment>
    <comment ref="K5" authorId="0">
      <text>
        <r>
          <rPr>
            <b/>
            <sz val="8"/>
            <rFont val="Tahoma"/>
            <family val="2"/>
          </rPr>
          <t>FY2008
Charge Basis</t>
        </r>
        <r>
          <rPr>
            <sz val="8"/>
            <rFont val="Tahoma"/>
            <family val="0"/>
          </rPr>
          <t xml:space="preserve">
</t>
        </r>
      </text>
    </comment>
    <comment ref="K8" authorId="0">
      <text>
        <r>
          <rPr>
            <b/>
            <sz val="8"/>
            <color indexed="12"/>
            <rFont val="Tahoma"/>
            <family val="2"/>
          </rPr>
          <t>"Change in RSF"</t>
        </r>
        <r>
          <rPr>
            <sz val="8"/>
            <rFont val="Tahoma"/>
            <family val="2"/>
          </rPr>
          <t xml:space="preserve">  from GSA's Anticipated Inventory Changes Worksheet. (</t>
        </r>
        <r>
          <rPr>
            <b/>
            <sz val="8"/>
            <color indexed="10"/>
            <rFont val="Tahoma"/>
            <family val="2"/>
          </rPr>
          <t>only FY2009 changes</t>
        </r>
        <r>
          <rPr>
            <sz val="8"/>
            <rFont val="Tahoma"/>
            <family val="2"/>
          </rPr>
          <t xml:space="preserve">)
</t>
        </r>
        <r>
          <rPr>
            <b/>
            <sz val="8"/>
            <rFont val="Tahoma"/>
            <family val="2"/>
          </rPr>
          <t>Add</t>
        </r>
        <r>
          <rPr>
            <sz val="8"/>
            <rFont val="Tahoma"/>
            <family val="2"/>
          </rPr>
          <t xml:space="preserve"> Leased IC's and Owned IC's and enter in this cell (K8).
IC's - Inventory Changes</t>
        </r>
      </text>
    </comment>
    <comment ref="L8" authorId="0">
      <text>
        <r>
          <rPr>
            <b/>
            <sz val="8"/>
            <color indexed="12"/>
            <rFont val="Tahoma"/>
            <family val="2"/>
          </rPr>
          <t xml:space="preserve">"Total Impact on 2008 Rent" </t>
        </r>
        <r>
          <rPr>
            <sz val="8"/>
            <rFont val="Tahoma"/>
            <family val="2"/>
          </rPr>
          <t xml:space="preserve"> from GSA's Anticipated Inventory Changes Worksheet. (</t>
        </r>
        <r>
          <rPr>
            <b/>
            <sz val="8"/>
            <color indexed="10"/>
            <rFont val="Tahoma"/>
            <family val="2"/>
          </rPr>
          <t>only FY2009 changes</t>
        </r>
        <r>
          <rPr>
            <sz val="8"/>
            <rFont val="Tahoma"/>
            <family val="2"/>
          </rPr>
          <t xml:space="preserve">).
</t>
        </r>
        <r>
          <rPr>
            <b/>
            <sz val="8"/>
            <rFont val="Tahoma"/>
            <family val="2"/>
          </rPr>
          <t>Add</t>
        </r>
        <r>
          <rPr>
            <sz val="8"/>
            <rFont val="Tahoma"/>
            <family val="2"/>
          </rPr>
          <t xml:space="preserve"> Leased IC's and Owned IC's and enter in this cell (L7).
 IC's - Inventory Changes</t>
        </r>
      </text>
    </comment>
    <comment ref="L7" authorId="0">
      <text>
        <r>
          <rPr>
            <sz val="8"/>
            <rFont val="Tahoma"/>
            <family val="0"/>
          </rPr>
          <t>"</t>
        </r>
        <r>
          <rPr>
            <b/>
            <sz val="8"/>
            <color indexed="12"/>
            <rFont val="Tahoma"/>
            <family val="2"/>
          </rPr>
          <t>Total Impact on 2008 Rent</t>
        </r>
        <r>
          <rPr>
            <sz val="8"/>
            <rFont val="Tahoma"/>
            <family val="0"/>
          </rPr>
          <t>"  from GSA's Anticipated Inventory Changes Worksheet. (</t>
        </r>
        <r>
          <rPr>
            <b/>
            <sz val="8"/>
            <color indexed="10"/>
            <rFont val="Tahoma"/>
            <family val="2"/>
          </rPr>
          <t>only FY2008 changes</t>
        </r>
        <r>
          <rPr>
            <sz val="8"/>
            <rFont val="Tahoma"/>
            <family val="0"/>
          </rPr>
          <t xml:space="preserve">).
</t>
        </r>
        <r>
          <rPr>
            <b/>
            <sz val="8"/>
            <rFont val="Tahoma"/>
            <family val="2"/>
          </rPr>
          <t>Add</t>
        </r>
        <r>
          <rPr>
            <sz val="8"/>
            <rFont val="Tahoma"/>
            <family val="0"/>
          </rPr>
          <t xml:space="preserve"> Leased IC's and Owned IC's and enter in this cell (L7).
 IC's - Inventory Changes
</t>
        </r>
      </text>
    </comment>
    <comment ref="K7" authorId="0">
      <text>
        <r>
          <rPr>
            <sz val="8"/>
            <rFont val="Tahoma"/>
            <family val="0"/>
          </rPr>
          <t>"</t>
        </r>
        <r>
          <rPr>
            <b/>
            <sz val="8"/>
            <color indexed="12"/>
            <rFont val="Tahoma"/>
            <family val="2"/>
          </rPr>
          <t>Change in RSF</t>
        </r>
        <r>
          <rPr>
            <sz val="8"/>
            <rFont val="Tahoma"/>
            <family val="0"/>
          </rPr>
          <t>"  from GSA's Anticipated Inventory Changes Worksheet. (</t>
        </r>
        <r>
          <rPr>
            <b/>
            <sz val="8"/>
            <color indexed="10"/>
            <rFont val="Tahoma"/>
            <family val="2"/>
          </rPr>
          <t>only FY2008 changes</t>
        </r>
        <r>
          <rPr>
            <sz val="8"/>
            <rFont val="Tahoma"/>
            <family val="0"/>
          </rPr>
          <t xml:space="preserve">)
</t>
        </r>
        <r>
          <rPr>
            <b/>
            <sz val="8"/>
            <rFont val="Tahoma"/>
            <family val="2"/>
          </rPr>
          <t>Add</t>
        </r>
        <r>
          <rPr>
            <sz val="8"/>
            <rFont val="Tahoma"/>
            <family val="0"/>
          </rPr>
          <t xml:space="preserve"> Leased IC's and Owned IC's and enter in this cell (K7).
IC's - Inventory Changes
</t>
        </r>
      </text>
    </comment>
  </commentList>
</comments>
</file>

<file path=xl/comments5.xml><?xml version="1.0" encoding="utf-8"?>
<comments xmlns="http://schemas.openxmlformats.org/spreadsheetml/2006/main">
  <authors>
    <author>Anthony P Lombardo</author>
  </authors>
  <commentList>
    <comment ref="L3" authorId="0">
      <text>
        <r>
          <rPr>
            <b/>
            <sz val="8"/>
            <rFont val="Tahoma"/>
            <family val="0"/>
          </rPr>
          <t xml:space="preserve">Inventory Changes (IC's) are a pro-rated amount based on the Effective Date of change.
Example:
Annual amount / 12 and multiplied by the number of billable months (i.e. number of months from Effective Date of Change and the end of the Fiscal Year).
</t>
        </r>
      </text>
    </comment>
    <comment ref="K5" authorId="0">
      <text>
        <r>
          <rPr>
            <b/>
            <sz val="8"/>
            <rFont val="Tahoma"/>
            <family val="2"/>
          </rPr>
          <t xml:space="preserve">
FY2010
Charge Basis</t>
        </r>
        <r>
          <rPr>
            <sz val="8"/>
            <rFont val="Tahoma"/>
            <family val="2"/>
          </rPr>
          <t xml:space="preserve">
</t>
        </r>
      </text>
    </comment>
    <comment ref="L5" authorId="0">
      <text>
        <r>
          <rPr>
            <b/>
            <sz val="8"/>
            <rFont val="Tahoma"/>
            <family val="0"/>
          </rPr>
          <t xml:space="preserve">
FY2010 
Base Rent Estimate
</t>
        </r>
        <r>
          <rPr>
            <sz val="8"/>
            <rFont val="Tahoma"/>
            <family val="0"/>
          </rPr>
          <t xml:space="preserve">
</t>
        </r>
      </text>
    </comment>
    <comment ref="K9" authorId="0">
      <text>
        <r>
          <rPr>
            <b/>
            <sz val="8"/>
            <color indexed="12"/>
            <rFont val="Tahoma"/>
            <family val="2"/>
          </rPr>
          <t>"Change in RSF"</t>
        </r>
        <r>
          <rPr>
            <sz val="8"/>
            <rFont val="Tahoma"/>
            <family val="2"/>
          </rPr>
          <t xml:space="preserve">  from GSA's Anticipated Inventory Changes Worksheet. (</t>
        </r>
        <r>
          <rPr>
            <b/>
            <sz val="8"/>
            <color indexed="10"/>
            <rFont val="Tahoma"/>
            <family val="2"/>
          </rPr>
          <t>only FY2010 changes</t>
        </r>
        <r>
          <rPr>
            <sz val="8"/>
            <rFont val="Tahoma"/>
            <family val="2"/>
          </rPr>
          <t xml:space="preserve">)
</t>
        </r>
        <r>
          <rPr>
            <b/>
            <sz val="8"/>
            <rFont val="Tahoma"/>
            <family val="2"/>
          </rPr>
          <t>Add</t>
        </r>
        <r>
          <rPr>
            <sz val="8"/>
            <rFont val="Tahoma"/>
            <family val="2"/>
          </rPr>
          <t xml:space="preserve"> Leased IC's and Owned IC's and enter in this cell (K9).
IC's - Inventory Changes</t>
        </r>
      </text>
    </comment>
    <comment ref="L9" authorId="0">
      <text>
        <r>
          <rPr>
            <b/>
            <sz val="8"/>
            <color indexed="12"/>
            <rFont val="Tahoma"/>
            <family val="2"/>
          </rPr>
          <t xml:space="preserve">"Total Impact on 2010 Rent" </t>
        </r>
        <r>
          <rPr>
            <sz val="8"/>
            <rFont val="Tahoma"/>
            <family val="2"/>
          </rPr>
          <t xml:space="preserve"> from GSA's Anticipated Inventory Changes Worksheet. (</t>
        </r>
        <r>
          <rPr>
            <b/>
            <sz val="8"/>
            <color indexed="10"/>
            <rFont val="Tahoma"/>
            <family val="2"/>
          </rPr>
          <t>only FY2010 changes</t>
        </r>
        <r>
          <rPr>
            <b/>
            <sz val="8"/>
            <rFont val="Tahoma"/>
            <family val="2"/>
          </rPr>
          <t>).</t>
        </r>
        <r>
          <rPr>
            <sz val="8"/>
            <rFont val="Tahoma"/>
            <family val="2"/>
          </rPr>
          <t xml:space="preserve">
</t>
        </r>
        <r>
          <rPr>
            <b/>
            <sz val="8"/>
            <rFont val="Tahoma"/>
            <family val="2"/>
          </rPr>
          <t>Add</t>
        </r>
        <r>
          <rPr>
            <sz val="8"/>
            <rFont val="Tahoma"/>
            <family val="2"/>
          </rPr>
          <t xml:space="preserve"> Leased IC's and Owned IC's and enter in this cell (L9).
 IC's - Inventory Changes</t>
        </r>
      </text>
    </comment>
    <comment ref="L7" authorId="0">
      <text>
        <r>
          <rPr>
            <sz val="8"/>
            <rFont val="Tahoma"/>
            <family val="0"/>
          </rPr>
          <t>"</t>
        </r>
        <r>
          <rPr>
            <b/>
            <sz val="8"/>
            <color indexed="12"/>
            <rFont val="Tahoma"/>
            <family val="2"/>
          </rPr>
          <t>Total Impact on 2010 Rent</t>
        </r>
        <r>
          <rPr>
            <sz val="8"/>
            <rFont val="Tahoma"/>
            <family val="0"/>
          </rPr>
          <t>"  from GSA's Anticipated Inventory Changes Worksheet. (</t>
        </r>
        <r>
          <rPr>
            <b/>
            <sz val="8"/>
            <color indexed="10"/>
            <rFont val="Tahoma"/>
            <family val="2"/>
          </rPr>
          <t>only FY2008 changes</t>
        </r>
        <r>
          <rPr>
            <sz val="8"/>
            <rFont val="Tahoma"/>
            <family val="0"/>
          </rPr>
          <t xml:space="preserve">).
</t>
        </r>
        <r>
          <rPr>
            <b/>
            <sz val="8"/>
            <rFont val="Tahoma"/>
            <family val="2"/>
          </rPr>
          <t>Add</t>
        </r>
        <r>
          <rPr>
            <sz val="8"/>
            <rFont val="Tahoma"/>
            <family val="0"/>
          </rPr>
          <t xml:space="preserve"> Leased IC's and Owned IC's and enter in this cell (L7).
 IC's - Inventory Changes
</t>
        </r>
      </text>
    </comment>
    <comment ref="K7" authorId="0">
      <text>
        <r>
          <rPr>
            <sz val="8"/>
            <rFont val="Tahoma"/>
            <family val="0"/>
          </rPr>
          <t>"</t>
        </r>
        <r>
          <rPr>
            <b/>
            <sz val="8"/>
            <color indexed="12"/>
            <rFont val="Tahoma"/>
            <family val="2"/>
          </rPr>
          <t>Change in RSF</t>
        </r>
        <r>
          <rPr>
            <sz val="8"/>
            <rFont val="Tahoma"/>
            <family val="0"/>
          </rPr>
          <t>"  from GSA's Anticipated Inventory Changes Worksheet. (</t>
        </r>
        <r>
          <rPr>
            <b/>
            <sz val="8"/>
            <color indexed="10"/>
            <rFont val="Tahoma"/>
            <family val="2"/>
          </rPr>
          <t>only FY2008 changes</t>
        </r>
        <r>
          <rPr>
            <sz val="8"/>
            <rFont val="Tahoma"/>
            <family val="0"/>
          </rPr>
          <t xml:space="preserve">)
</t>
        </r>
        <r>
          <rPr>
            <b/>
            <sz val="8"/>
            <rFont val="Tahoma"/>
            <family val="2"/>
          </rPr>
          <t>Add</t>
        </r>
        <r>
          <rPr>
            <sz val="8"/>
            <rFont val="Tahoma"/>
            <family val="0"/>
          </rPr>
          <t xml:space="preserve"> Leased IC's and Owned IC's and enter in this cell (K7).
IC's - Inventory Changes
 </t>
        </r>
      </text>
    </comment>
    <comment ref="K8" authorId="0">
      <text>
        <r>
          <rPr>
            <sz val="8"/>
            <rFont val="Tahoma"/>
            <family val="0"/>
          </rPr>
          <t>"</t>
        </r>
        <r>
          <rPr>
            <b/>
            <sz val="8"/>
            <color indexed="12"/>
            <rFont val="Tahoma"/>
            <family val="2"/>
          </rPr>
          <t>Change in RSF</t>
        </r>
        <r>
          <rPr>
            <sz val="8"/>
            <rFont val="Tahoma"/>
            <family val="0"/>
          </rPr>
          <t>"  from GSA's Anticipated Inventory Changes Worksheet. (</t>
        </r>
        <r>
          <rPr>
            <b/>
            <sz val="8"/>
            <color indexed="10"/>
            <rFont val="Tahoma"/>
            <family val="2"/>
          </rPr>
          <t>only FY2009 changes</t>
        </r>
        <r>
          <rPr>
            <sz val="8"/>
            <rFont val="Tahoma"/>
            <family val="0"/>
          </rPr>
          <t xml:space="preserve">)
</t>
        </r>
        <r>
          <rPr>
            <b/>
            <sz val="8"/>
            <rFont val="Tahoma"/>
            <family val="2"/>
          </rPr>
          <t>Add</t>
        </r>
        <r>
          <rPr>
            <sz val="8"/>
            <rFont val="Tahoma"/>
            <family val="0"/>
          </rPr>
          <t xml:space="preserve"> Leased IC's and Owned IC's and enter in this cell (K8).
IC's - Inventory Changes
</t>
        </r>
      </text>
    </comment>
  </commentList>
</comments>
</file>

<file path=xl/comments6.xml><?xml version="1.0" encoding="utf-8"?>
<comments xmlns="http://schemas.openxmlformats.org/spreadsheetml/2006/main">
  <authors>
    <author>Anthony P Lombardo</author>
  </authors>
  <commentList>
    <comment ref="H3" authorId="0">
      <text>
        <r>
          <rPr>
            <b/>
            <sz val="8"/>
            <rFont val="Tahoma"/>
            <family val="0"/>
          </rPr>
          <t>Client Occupancy Agreement is the agency 's space assignment in a building.</t>
        </r>
        <r>
          <rPr>
            <sz val="8"/>
            <rFont val="Tahoma"/>
            <family val="0"/>
          </rPr>
          <t xml:space="preserve">
</t>
        </r>
      </text>
    </comment>
    <comment ref="L4" authorId="0">
      <text>
        <r>
          <rPr>
            <sz val="8"/>
            <rFont val="Tahoma"/>
            <family val="2"/>
          </rPr>
          <t>Inventory Changes (IC's) are a pro-rated amount based on the Effective Date of change.
Example:
Annual amount / 12 and multiplied by the number of billable months (i.e. number of months from Effective Date of Change and the end of the Fiscal Year).</t>
        </r>
        <r>
          <rPr>
            <sz val="8"/>
            <rFont val="Tahoma"/>
            <family val="0"/>
          </rPr>
          <t xml:space="preserve">
</t>
        </r>
      </text>
    </comment>
  </commentList>
</comments>
</file>

<file path=xl/comments7.xml><?xml version="1.0" encoding="utf-8"?>
<comments xmlns="http://schemas.openxmlformats.org/spreadsheetml/2006/main">
  <authors>
    <author>EOP</author>
  </authors>
  <commentList>
    <comment ref="D21" authorId="0">
      <text>
        <r>
          <rPr>
            <b/>
            <sz val="12"/>
            <rFont val="Times New Roman"/>
            <family val="1"/>
          </rPr>
          <t>EOP:</t>
        </r>
        <r>
          <rPr>
            <sz val="8"/>
            <rFont val="Tahoma"/>
            <family val="0"/>
          </rPr>
          <t xml:space="preserve">
</t>
        </r>
        <r>
          <rPr>
            <sz val="12"/>
            <rFont val="Times New Roman"/>
            <family val="1"/>
          </rPr>
          <t>Adjustments not related to anticipated inventory adjustments or programmatic changes (e.g., space type adjustments).</t>
        </r>
      </text>
    </comment>
    <comment ref="D22" authorId="0">
      <text>
        <r>
          <rPr>
            <b/>
            <sz val="12"/>
            <rFont val="Times New Roman"/>
            <family val="1"/>
          </rPr>
          <t>EOP:</t>
        </r>
        <r>
          <rPr>
            <sz val="12"/>
            <rFont val="Times New Roman"/>
            <family val="1"/>
          </rPr>
          <t xml:space="preserve">
Public Law citation must be forwarded.</t>
        </r>
        <r>
          <rPr>
            <sz val="8"/>
            <rFont val="Tahoma"/>
            <family val="0"/>
          </rPr>
          <t xml:space="preserve">
</t>
        </r>
      </text>
    </comment>
  </commentList>
</comments>
</file>

<file path=xl/sharedStrings.xml><?xml version="1.0" encoding="utf-8"?>
<sst xmlns="http://schemas.openxmlformats.org/spreadsheetml/2006/main" count="372" uniqueCount="187">
  <si>
    <t>Rentable</t>
  </si>
  <si>
    <t>No</t>
  </si>
  <si>
    <t>Name</t>
  </si>
  <si>
    <t>City</t>
  </si>
  <si>
    <t>State</t>
  </si>
  <si>
    <t>Subtotal:</t>
  </si>
  <si>
    <t>(obligations in thousands of dollars)</t>
  </si>
  <si>
    <t>OMB approved inflation factor:</t>
  </si>
  <si>
    <t>PART 1:  RENTAL PAYMENTS TO GSA</t>
  </si>
  <si>
    <t>Planned changes to inventory:</t>
  </si>
  <si>
    <t>Requested program changes:</t>
  </si>
  <si>
    <t>Funded by direct appropriations:</t>
  </si>
  <si>
    <t>Acct. 1</t>
  </si>
  <si>
    <t>Acct. 2</t>
  </si>
  <si>
    <t>Acct. 3</t>
  </si>
  <si>
    <t>Acct. 4</t>
  </si>
  <si>
    <t>Acct. 5</t>
  </si>
  <si>
    <t>Acct. 6</t>
  </si>
  <si>
    <t>Acct. 7</t>
  </si>
  <si>
    <t>Acct. 8</t>
  </si>
  <si>
    <t>Subtotal, direct appropriations</t>
  </si>
  <si>
    <t>Funded by other sources:</t>
  </si>
  <si>
    <t>Subtotal, other funding sources</t>
  </si>
  <si>
    <t>Total funding sources (object class 23.1)</t>
  </si>
  <si>
    <t>GSA</t>
  </si>
  <si>
    <t>Region No</t>
  </si>
  <si>
    <t>Building</t>
  </si>
  <si>
    <t>AGENCY INFORMATION</t>
  </si>
  <si>
    <t>GSA BILLING INFORMATION</t>
  </si>
  <si>
    <t>Effective Date</t>
  </si>
  <si>
    <t>SF Change</t>
  </si>
  <si>
    <t>SF</t>
  </si>
  <si>
    <t>Agency Name:</t>
  </si>
  <si>
    <t>Bureau Name:</t>
  </si>
  <si>
    <t>I.  AGENCY IDENTIFICATION</t>
  </si>
  <si>
    <t>III.  AGENCY ADJUSTMENTS TO THE BILL</t>
  </si>
  <si>
    <t>III.  PLANNED CHANGES IN INVENTORY</t>
  </si>
  <si>
    <t>IV.  REQUESTED PROGRAM CHANGES IN INVENTORY</t>
  </si>
  <si>
    <t>II.  PLANNED CHANGES IN INVENTORY</t>
  </si>
  <si>
    <t>III.  REQUESTED PROGRAM CHANGES IN INVENTORY</t>
  </si>
  <si>
    <t>RENTAL PAYMENTS FOR SPACE AND LAND</t>
  </si>
  <si>
    <t>Other adjustments</t>
  </si>
  <si>
    <t>Statutorily imposed rent caps</t>
  </si>
  <si>
    <t>Total, net rental payments to GSA</t>
  </si>
  <si>
    <t>Account title and ID code:</t>
  </si>
  <si>
    <t>Non-Federal sources (object class 23.2)</t>
  </si>
  <si>
    <t>Federal sources (object class 25.3)</t>
  </si>
  <si>
    <t>GSA rent estimate</t>
  </si>
  <si>
    <t>Agency adjustments to the bill:</t>
  </si>
  <si>
    <t>Account title and ID Code:</t>
  </si>
  <si>
    <t>Control difference</t>
  </si>
  <si>
    <t>$</t>
  </si>
  <si>
    <t>Space Budget Justification</t>
  </si>
  <si>
    <t>Total rental payments to others</t>
  </si>
  <si>
    <t xml:space="preserve">EXHIBIT 54 </t>
  </si>
  <si>
    <t>Explanation</t>
  </si>
  <si>
    <t>Real</t>
  </si>
  <si>
    <t>Property ID</t>
  </si>
  <si>
    <t>GSA Bureau Code:</t>
  </si>
  <si>
    <t>1. AGENCY IDENTIFICATION</t>
  </si>
  <si>
    <t xml:space="preserve">Chargebacks: </t>
  </si>
  <si>
    <t>From 9/16/08 to 9/15/09</t>
  </si>
  <si>
    <t>FY2008 Only</t>
  </si>
  <si>
    <t>Anticipated Inventory Changes</t>
  </si>
  <si>
    <t>OA</t>
  </si>
  <si>
    <t>Resolved/Unresolved Chargebacks</t>
  </si>
  <si>
    <t>Agency:</t>
  </si>
  <si>
    <t>Bureau:</t>
  </si>
  <si>
    <t>Date:</t>
  </si>
  <si>
    <t>SQ  FT</t>
  </si>
  <si>
    <t>From Worksheet TAB</t>
  </si>
  <si>
    <t>of Change</t>
  </si>
  <si>
    <t>Resolved or Unresolved disputes.</t>
  </si>
  <si>
    <t>Actual based on Billing History</t>
  </si>
  <si>
    <t>Restated (minus disputed amounts)</t>
  </si>
  <si>
    <t>AGENCY REVISION TO GSA ANNUAL RENT</t>
  </si>
  <si>
    <t>Restated Annual Billing Information</t>
  </si>
  <si>
    <t>GSA EXPECTED ANNUAL RENT</t>
  </si>
  <si>
    <t>GSA Rent</t>
  </si>
  <si>
    <t>AGENCY BUDGET REQUEST</t>
  </si>
  <si>
    <t xml:space="preserve">Rentable </t>
  </si>
  <si>
    <t xml:space="preserve"> Estimate</t>
  </si>
  <si>
    <t xml:space="preserve">- Chargebacks + Inventory Changes </t>
  </si>
  <si>
    <t xml:space="preserve"> + Inventory Changes </t>
  </si>
  <si>
    <t>- Chargebacks</t>
  </si>
  <si>
    <t>+ Inventory Changes</t>
  </si>
  <si>
    <t xml:space="preserve">OA #  </t>
  </si>
  <si>
    <t xml:space="preserve"> ANTICIPATED AGENCY BUDGET REQUEST</t>
  </si>
  <si>
    <t>AGENCY INVENTORY CHANGE INFORMATION</t>
  </si>
  <si>
    <t>Rent Estimate plus Anticipated Inventory Changes</t>
  </si>
  <si>
    <t xml:space="preserve">  PART 2:  RENTAL PAYMENTS TO OTHERS</t>
  </si>
  <si>
    <t>PART 1.A:  FUNDING SOURCES FOR RENTAL PAYMENTS to GSA</t>
  </si>
  <si>
    <t>Annual Increase/(Decrease) to GSA Annual Rent</t>
  </si>
  <si>
    <t>I.</t>
  </si>
  <si>
    <t>II.</t>
  </si>
  <si>
    <t>III.</t>
  </si>
  <si>
    <t>IV.</t>
  </si>
  <si>
    <t>ASSIGNMENT INFORMATION</t>
  </si>
  <si>
    <t>II.  GSA BUDGET RENT ESTIMATE x OMB CPI</t>
  </si>
  <si>
    <r>
      <t xml:space="preserve">BY+1 </t>
    </r>
    <r>
      <rPr>
        <i/>
        <u val="single"/>
        <sz val="10"/>
        <rFont val="Arial"/>
        <family val="2"/>
      </rPr>
      <t>Projects in the Pipeline Only</t>
    </r>
  </si>
  <si>
    <r>
      <t xml:space="preserve">BY+1 </t>
    </r>
    <r>
      <rPr>
        <i/>
        <u val="single"/>
        <sz val="10"/>
        <rFont val="Arial"/>
        <family val="2"/>
      </rPr>
      <t>Only</t>
    </r>
  </si>
  <si>
    <t>II.  GSA BY BUDGET ESTIMATE (as the base)</t>
  </si>
  <si>
    <t>II.  GSA CY BUDGET ESTIMATE (as the base)</t>
  </si>
  <si>
    <t>II.  GSA RENT BILL (Annual Rental Cost)</t>
  </si>
  <si>
    <r>
      <t xml:space="preserve">Based on </t>
    </r>
    <r>
      <rPr>
        <b/>
        <i/>
        <u val="single"/>
        <sz val="10"/>
        <color indexed="12"/>
        <rFont val="Arial"/>
        <family val="2"/>
      </rPr>
      <t>PY</t>
    </r>
  </si>
  <si>
    <t>PY</t>
  </si>
  <si>
    <t>CY</t>
  </si>
  <si>
    <t>BY</t>
  </si>
  <si>
    <t>BY+1</t>
  </si>
  <si>
    <t>Corrections PY</t>
  </si>
  <si>
    <t>Rentable SF</t>
  </si>
  <si>
    <t xml:space="preserve">Annual Rent </t>
  </si>
  <si>
    <t>Rentable** SF</t>
  </si>
  <si>
    <t>Building Name</t>
  </si>
  <si>
    <t>Explanation of Change</t>
  </si>
  <si>
    <t>Rentable SF Change</t>
  </si>
  <si>
    <t xml:space="preserve"> Rentable SF</t>
  </si>
  <si>
    <t>Date of Change</t>
  </si>
  <si>
    <t>Rent Estimate</t>
  </si>
  <si>
    <t>+ CY impact of Anticipated IC's</t>
  </si>
  <si>
    <t>Agency's</t>
  </si>
  <si>
    <t>Effective</t>
  </si>
  <si>
    <t>Agency's calculation of IC Impact</t>
  </si>
  <si>
    <t>Agency calculation of Inventory Change Impact</t>
  </si>
  <si>
    <t>Effective    Date of Change</t>
  </si>
  <si>
    <t>Date of    Change</t>
  </si>
  <si>
    <t>calculation of IC Impact</t>
  </si>
  <si>
    <t xml:space="preserve">Effective </t>
  </si>
  <si>
    <t>BY Rent Estimate</t>
  </si>
  <si>
    <t>x OMB CPI</t>
  </si>
  <si>
    <t>+ BY+1 impact of Anticipated IC's</t>
  </si>
  <si>
    <t>+ PY Impact of Anticipated IC's</t>
  </si>
  <si>
    <t xml:space="preserve">Agency's </t>
  </si>
  <si>
    <t>Explanation of Changes</t>
  </si>
  <si>
    <t>Annual Rent Change</t>
  </si>
  <si>
    <t>Annual Rent</t>
  </si>
  <si>
    <t>Real Property ID</t>
  </si>
  <si>
    <t>GSA Region #</t>
  </si>
  <si>
    <t>OA Effective Date</t>
  </si>
  <si>
    <t>OA #</t>
  </si>
  <si>
    <r>
      <t xml:space="preserve">Total Budget Request </t>
    </r>
    <r>
      <rPr>
        <b/>
        <sz val="10"/>
        <color indexed="12"/>
        <rFont val="Arial"/>
        <family val="2"/>
      </rPr>
      <t>CY</t>
    </r>
  </si>
  <si>
    <r>
      <t xml:space="preserve">Total Budget Request </t>
    </r>
    <r>
      <rPr>
        <b/>
        <sz val="10"/>
        <color indexed="12"/>
        <rFont val="Arial"/>
        <family val="2"/>
      </rPr>
      <t>BY</t>
    </r>
  </si>
  <si>
    <r>
      <t xml:space="preserve">Projected Budget Request </t>
    </r>
    <r>
      <rPr>
        <b/>
        <sz val="10"/>
        <color indexed="12"/>
        <rFont val="Arial"/>
        <family val="2"/>
      </rPr>
      <t>BY+1</t>
    </r>
  </si>
  <si>
    <r>
      <t xml:space="preserve">Revised </t>
    </r>
    <r>
      <rPr>
        <b/>
        <sz val="10"/>
        <color indexed="12"/>
        <rFont val="Arial"/>
        <family val="2"/>
      </rPr>
      <t>PY</t>
    </r>
    <r>
      <rPr>
        <b/>
        <sz val="10"/>
        <rFont val="Arial"/>
        <family val="2"/>
      </rPr>
      <t xml:space="preserve"> Agency Budget</t>
    </r>
  </si>
  <si>
    <r>
      <t xml:space="preserve">Adjusted Annual Rent </t>
    </r>
    <r>
      <rPr>
        <b/>
        <sz val="10"/>
        <color indexed="12"/>
        <rFont val="Arial"/>
        <family val="2"/>
      </rPr>
      <t>PY</t>
    </r>
  </si>
  <si>
    <t>Agency Name: &gt;&gt;&gt;&gt;</t>
  </si>
  <si>
    <t>Bureau Name: &gt;&gt;&gt;&gt;</t>
  </si>
  <si>
    <t>GSA Bureau Code: &gt;&gt;&gt;&gt;</t>
  </si>
  <si>
    <r>
      <t xml:space="preserve">Chargebacks Corrections </t>
    </r>
    <r>
      <rPr>
        <b/>
        <sz val="10"/>
        <color indexed="12"/>
        <rFont val="Arial"/>
        <family val="2"/>
      </rPr>
      <t>PY</t>
    </r>
    <r>
      <rPr>
        <b/>
        <sz val="10"/>
        <rFont val="Arial"/>
        <family val="2"/>
      </rPr>
      <t xml:space="preserve"> x OMB CPI </t>
    </r>
  </si>
  <si>
    <r>
      <t xml:space="preserve">Anticipated Inventory Changes </t>
    </r>
    <r>
      <rPr>
        <b/>
        <sz val="10"/>
        <color indexed="12"/>
        <rFont val="Arial"/>
        <family val="2"/>
      </rPr>
      <t>CY</t>
    </r>
  </si>
  <si>
    <r>
      <t xml:space="preserve">Anticipated Inventory Changes </t>
    </r>
    <r>
      <rPr>
        <b/>
        <sz val="10"/>
        <color indexed="12"/>
        <rFont val="Arial"/>
        <family val="2"/>
      </rPr>
      <t>BY</t>
    </r>
  </si>
  <si>
    <r>
      <t xml:space="preserve">Net Anticipated Inventory Changes </t>
    </r>
    <r>
      <rPr>
        <b/>
        <sz val="10"/>
        <color indexed="12"/>
        <rFont val="Arial"/>
        <family val="2"/>
      </rPr>
      <t>BY</t>
    </r>
    <r>
      <rPr>
        <b/>
        <sz val="10"/>
        <rFont val="Arial"/>
        <family val="2"/>
      </rPr>
      <t xml:space="preserve"> x OMB CPI</t>
    </r>
  </si>
  <si>
    <r>
      <t xml:space="preserve">Anticipated Inventory Changes </t>
    </r>
    <r>
      <rPr>
        <b/>
        <sz val="10"/>
        <color indexed="12"/>
        <rFont val="Arial"/>
        <family val="2"/>
      </rPr>
      <t>BY+1</t>
    </r>
  </si>
  <si>
    <r>
      <t xml:space="preserve">Net Anticipated Inventory Changes </t>
    </r>
    <r>
      <rPr>
        <b/>
        <sz val="10"/>
        <color indexed="12"/>
        <rFont val="Arial"/>
        <family val="2"/>
      </rPr>
      <t>CY</t>
    </r>
    <r>
      <rPr>
        <b/>
        <sz val="10"/>
        <rFont val="Arial"/>
        <family val="2"/>
      </rPr>
      <t xml:space="preserve"> </t>
    </r>
  </si>
  <si>
    <r>
      <t xml:space="preserve">Anticipated Inventory Changes </t>
    </r>
    <r>
      <rPr>
        <b/>
        <sz val="10"/>
        <color indexed="12"/>
        <rFont val="Arial"/>
        <family val="2"/>
      </rPr>
      <t>PY</t>
    </r>
  </si>
  <si>
    <t>RSF</t>
  </si>
  <si>
    <t>Rent Estimate Base</t>
  </si>
  <si>
    <t>Owned</t>
  </si>
  <si>
    <t>Leased</t>
  </si>
  <si>
    <t>Summary of Inventory Change in Dollars</t>
  </si>
  <si>
    <t xml:space="preserve">Sum of IC Change in RSF </t>
  </si>
  <si>
    <t>Combined</t>
  </si>
  <si>
    <t>Owned &amp;</t>
  </si>
  <si>
    <t>Projected Agency Budget</t>
  </si>
  <si>
    <t>Rent Amount</t>
  </si>
  <si>
    <t xml:space="preserve">PY </t>
  </si>
  <si>
    <t># of Months</t>
  </si>
  <si>
    <t>Monthly Amount of Change</t>
  </si>
  <si>
    <t>PY Carryover Amount to CY (Includes CY CPI factor)</t>
  </si>
  <si>
    <t>PY &amp; CY Carryover Amount to BY (includes BY CPI factor)</t>
  </si>
  <si>
    <t>PY, CY &amp; BY Carryover Amount to BY+1 (includes BY+1 CPI factor)</t>
  </si>
  <si>
    <t># Months of Change</t>
  </si>
  <si>
    <t>Annual Amount</t>
  </si>
  <si>
    <t>PY Corr Carryover Amt to CY (Includes CY CPI factor)</t>
  </si>
  <si>
    <t xml:space="preserve"> Agency Monthly Rent Amount</t>
  </si>
  <si>
    <t xml:space="preserve"> GSAMonthly Rent Amount</t>
  </si>
  <si>
    <t xml:space="preserve"> Change in Monthly Amount</t>
  </si>
  <si>
    <t>Annual Amount Calculation</t>
  </si>
  <si>
    <r>
      <t>NOTE:</t>
    </r>
    <r>
      <rPr>
        <sz val="12"/>
        <color indexed="10"/>
        <rFont val="Times New Roman"/>
        <family val="0"/>
      </rPr>
      <t xml:space="preserve">  The GSA Rent Estimate calculations, the GSA Anticipated Inventory Changes file and the modified Exhibit 54 template are provided to assist you in completing your Space Budget Justification report.  However,</t>
    </r>
    <r>
      <rPr>
        <b/>
        <u val="single"/>
        <sz val="12"/>
        <color indexed="10"/>
        <rFont val="Times New Roman"/>
        <family val="1"/>
      </rPr>
      <t xml:space="preserve"> the user of this information is ultimately responsible for the accuracy of their Agency Budget Request</t>
    </r>
    <r>
      <rPr>
        <sz val="12"/>
        <color indexed="10"/>
        <rFont val="Times New Roman"/>
        <family val="0"/>
      </rPr>
      <t>.  Therefore, we strongly recommend that you thoroughly review all of the data in these files and to make all necessary adjustments for any errors or omissions on our part that may have occurred in the compilation of this data.</t>
    </r>
  </si>
  <si>
    <t>All spreadsheets have been password protected to avoid accidental overwriting of formulas.  To unlock password protection go to TOOLS - PROTECTION - UNPROTECT SPREADSHEET.  The password is "password".</t>
  </si>
  <si>
    <t>From 09/16/07 to 9/15/08</t>
  </si>
  <si>
    <t>From 9/16/09 to 9/15/10</t>
  </si>
  <si>
    <t>All spreadsheets have been password protected to avoid accidental overwriting of formulas.  To unlock password protection got to TOOLS - PROTECTION - UNPROTECT SPREADSHEET.  The password is 'password".</t>
  </si>
  <si>
    <t>FY 2010 Only</t>
  </si>
  <si>
    <r>
      <t xml:space="preserve">NOTE:  The GSA Rent Estimate calculations, the GSA Anticipated Inventory Changes file and the modified Exhibit 54 template are provided to assist you in completing your Space Budget Justification report.  However, </t>
    </r>
    <r>
      <rPr>
        <b/>
        <u val="single"/>
        <sz val="10"/>
        <color indexed="10"/>
        <rFont val="Times New Roman"/>
        <family val="1"/>
      </rPr>
      <t>the user of this information is ultimately responsible for the accuracy of their Agency Budget Request</t>
    </r>
    <r>
      <rPr>
        <b/>
        <sz val="10"/>
        <color indexed="10"/>
        <rFont val="Times New Roman"/>
        <family val="1"/>
      </rPr>
      <t>.  Therefore, we strongly recommend that you thoroughly review all of the data in these files and to make all necessary adjustments for any errors or omissions on our part that may have occurred in the compilation of this data.</t>
    </r>
  </si>
  <si>
    <t>annual rent calculation</t>
  </si>
  <si>
    <t>GSA ANNUALIZED RENT AND RSF FROM BY DATA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</si>
</sst>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dd/yy"/>
    <numFmt numFmtId="166" formatCode="0.0%"/>
    <numFmt numFmtId="167" formatCode="_(* #,##0_);_(* \(#,##0\);_(* &quot;-&quot;??_);_(@_)"/>
    <numFmt numFmtId="168" formatCode="&quot;$&quot;#,##0"/>
    <numFmt numFmtId="169" formatCode="&quot;$&quot;#,##0.0_);[Red]\(&quot;$&quot;#,##0.0\)"/>
    <numFmt numFmtId="170" formatCode="_(&quot;$&quot;* #,##0.0_);_(&quot;$&quot;* \(#,##0.0\);_(&quot;$&quot;* &quot;-&quot;??_);_(@_)"/>
    <numFmt numFmtId="171" formatCode="\-\(&quot;$&quot;#,##0.0_);[Red]\(&quot;$&quot;#,##0.0\)"/>
    <numFmt numFmtId="172" formatCode="_(&quot;$&quot;* #,##0_);[Red]\(&quot;$&quot;* \(#,##0\);_(&quot;$&quot;* &quot;-&quot;_);_(@_)"/>
    <numFmt numFmtId="173" formatCode="_(* #,##0.0_);_(* \(#,##0.0\);_(* &quot;-&quot;??_);_(@_)"/>
    <numFmt numFmtId="174" formatCode="\-\(&quot;$&quot;#,##0_);[Red]\(&quot;$&quot;#,##0\)"/>
    <numFmt numFmtId="175" formatCode="mmmm\ d\,\ yyyy"/>
    <numFmt numFmtId="176" formatCode="0_);[Red]\(0\)"/>
    <numFmt numFmtId="177" formatCode="[$-409]dddd\,\ mmmm\ dd\,\ yyyy"/>
    <numFmt numFmtId="178" formatCode="mmm\-yyyy"/>
    <numFmt numFmtId="179" formatCode="m/d/yyyy;@"/>
  </numFmts>
  <fonts count="63">
    <font>
      <sz val="10"/>
      <name val="Arial"/>
      <family val="0"/>
    </font>
    <font>
      <sz val="10"/>
      <name val="MS Sans Serif"/>
      <family val="0"/>
    </font>
    <font>
      <b/>
      <sz val="8"/>
      <name val="Tahoma"/>
      <family val="0"/>
    </font>
    <font>
      <sz val="8"/>
      <name val="Tahoma"/>
      <family val="0"/>
    </font>
    <font>
      <b/>
      <sz val="10"/>
      <name val="Arial"/>
      <family val="2"/>
    </font>
    <font>
      <b/>
      <sz val="12"/>
      <color indexed="8"/>
      <name val="Univers"/>
      <family val="2"/>
    </font>
    <font>
      <sz val="12"/>
      <name val="Univers"/>
      <family val="2"/>
    </font>
    <font>
      <sz val="10"/>
      <name val="Univers"/>
      <family val="2"/>
    </font>
    <font>
      <u val="single"/>
      <sz val="10"/>
      <name val="Univers"/>
      <family val="2"/>
    </font>
    <font>
      <u val="single"/>
      <sz val="10"/>
      <color indexed="8"/>
      <name val="Univers"/>
      <family val="2"/>
    </font>
    <font>
      <b/>
      <sz val="18"/>
      <color indexed="8"/>
      <name val="Univers"/>
      <family val="2"/>
    </font>
    <font>
      <b/>
      <sz val="14"/>
      <color indexed="8"/>
      <name val="Univers"/>
      <family val="2"/>
    </font>
    <font>
      <sz val="10"/>
      <color indexed="8"/>
      <name val="Univers"/>
      <family val="2"/>
    </font>
    <font>
      <sz val="12"/>
      <color indexed="8"/>
      <name val="Univers"/>
      <family val="2"/>
    </font>
    <font>
      <sz val="10"/>
      <color indexed="12"/>
      <name val="Univers"/>
      <family val="2"/>
    </font>
    <font>
      <i/>
      <sz val="10"/>
      <name val="Univers"/>
      <family val="2"/>
    </font>
    <font>
      <b/>
      <sz val="12"/>
      <name val="Univers"/>
      <family val="2"/>
    </font>
    <font>
      <sz val="14"/>
      <name val="Univers"/>
      <family val="2"/>
    </font>
    <font>
      <sz val="12"/>
      <color indexed="39"/>
      <name val="Univers"/>
      <family val="2"/>
    </font>
    <font>
      <sz val="12"/>
      <color indexed="12"/>
      <name val="Univers"/>
      <family val="2"/>
    </font>
    <font>
      <b/>
      <sz val="26"/>
      <color indexed="8"/>
      <name val="Univers"/>
      <family val="2"/>
    </font>
    <font>
      <b/>
      <sz val="14"/>
      <name val="Univers"/>
      <family val="2"/>
    </font>
    <font>
      <sz val="10"/>
      <color indexed="12"/>
      <name val="Arial"/>
      <family val="2"/>
    </font>
    <font>
      <b/>
      <sz val="10"/>
      <color indexed="12"/>
      <name val="Arial"/>
      <family val="2"/>
    </font>
    <font>
      <b/>
      <sz val="10"/>
      <color indexed="10"/>
      <name val="Arial"/>
      <family val="2"/>
    </font>
    <font>
      <u val="single"/>
      <sz val="8"/>
      <name val="Tahoma"/>
      <family val="2"/>
    </font>
    <font>
      <b/>
      <sz val="8"/>
      <color indexed="10"/>
      <name val="Tahoma"/>
      <family val="2"/>
    </font>
    <font>
      <sz val="8"/>
      <color indexed="8"/>
      <name val="Arial"/>
      <family val="2"/>
    </font>
    <font>
      <b/>
      <sz val="12"/>
      <color indexed="12"/>
      <name val="Univers"/>
      <family val="2"/>
    </font>
    <font>
      <u val="single"/>
      <sz val="12"/>
      <color indexed="12"/>
      <name val="Univers"/>
      <family val="2"/>
    </font>
    <font>
      <b/>
      <sz val="14"/>
      <name val="Arial"/>
      <family val="0"/>
    </font>
    <font>
      <b/>
      <sz val="20"/>
      <name val="Univers"/>
      <family val="2"/>
    </font>
    <font>
      <b/>
      <sz val="20"/>
      <name val="Arial"/>
      <family val="0"/>
    </font>
    <font>
      <i/>
      <sz val="12"/>
      <name val="Univers"/>
      <family val="2"/>
    </font>
    <font>
      <b/>
      <sz val="10"/>
      <name val="Univers"/>
      <family val="2"/>
    </font>
    <font>
      <u val="single"/>
      <sz val="12"/>
      <name val="Univers"/>
      <family val="2"/>
    </font>
    <font>
      <i/>
      <u val="single"/>
      <sz val="10"/>
      <name val="Arial"/>
      <family val="2"/>
    </font>
    <font>
      <sz val="12"/>
      <name val="Times New Roman"/>
      <family val="1"/>
    </font>
    <font>
      <b/>
      <sz val="12"/>
      <name val="Times New Roman"/>
      <family val="1"/>
    </font>
    <font>
      <u val="single"/>
      <sz val="8"/>
      <color indexed="12"/>
      <name val="Arial"/>
      <family val="0"/>
    </font>
    <font>
      <u val="single"/>
      <sz val="8"/>
      <color indexed="36"/>
      <name val="Arial"/>
      <family val="0"/>
    </font>
    <font>
      <b/>
      <u val="single"/>
      <sz val="10"/>
      <name val="Univers"/>
      <family val="2"/>
    </font>
    <font>
      <b/>
      <i/>
      <u val="single"/>
      <sz val="10"/>
      <color indexed="12"/>
      <name val="Arial"/>
      <family val="2"/>
    </font>
    <font>
      <b/>
      <sz val="8"/>
      <color indexed="12"/>
      <name val="Tahoma"/>
      <family val="2"/>
    </font>
    <font>
      <sz val="8"/>
      <color indexed="10"/>
      <name val="Tahoma"/>
      <family val="2"/>
    </font>
    <font>
      <b/>
      <u val="single"/>
      <sz val="8"/>
      <color indexed="10"/>
      <name val="Tahoma"/>
      <family val="2"/>
    </font>
    <font>
      <sz val="10"/>
      <name val="Times New Roman"/>
      <family val="0"/>
    </font>
    <font>
      <sz val="8"/>
      <name val="Times New Roman"/>
      <family val="0"/>
    </font>
    <font>
      <b/>
      <sz val="10"/>
      <name val="Times New Roman"/>
      <family val="1"/>
    </font>
    <font>
      <b/>
      <i/>
      <u val="single"/>
      <sz val="10"/>
      <name val="Times New Roman"/>
      <family val="1"/>
    </font>
    <font>
      <b/>
      <i/>
      <sz val="10"/>
      <name val="Times New Roman"/>
      <family val="1"/>
    </font>
    <font>
      <sz val="10"/>
      <name val="Tahoma"/>
      <family val="2"/>
    </font>
    <font>
      <b/>
      <sz val="10"/>
      <color indexed="10"/>
      <name val="Times New Roman"/>
      <family val="1"/>
    </font>
    <font>
      <b/>
      <u val="single"/>
      <sz val="10"/>
      <color indexed="10"/>
      <name val="Times New Roman"/>
      <family val="1"/>
    </font>
    <font>
      <b/>
      <u val="single"/>
      <sz val="8"/>
      <name val="Tahoma"/>
      <family val="2"/>
    </font>
    <font>
      <b/>
      <sz val="12"/>
      <name val="Arial"/>
      <family val="2"/>
    </font>
    <font>
      <b/>
      <sz val="12"/>
      <color indexed="10"/>
      <name val="Times New Roman"/>
      <family val="1"/>
    </font>
    <font>
      <b/>
      <u val="single"/>
      <sz val="12"/>
      <color indexed="10"/>
      <name val="Times New Roman"/>
      <family val="1"/>
    </font>
    <font>
      <b/>
      <sz val="14"/>
      <color indexed="10"/>
      <name val="Times New Roman"/>
      <family val="1"/>
    </font>
    <font>
      <sz val="14"/>
      <name val="Times New Roman"/>
      <family val="0"/>
    </font>
    <font>
      <sz val="12"/>
      <color indexed="10"/>
      <name val="Times New Roman"/>
      <family val="0"/>
    </font>
    <font>
      <sz val="10"/>
      <color indexed="9"/>
      <name val="Times New Roman"/>
      <family val="0"/>
    </font>
    <font>
      <b/>
      <sz val="8"/>
      <name val="Arial"/>
      <family val="2"/>
    </font>
  </fonts>
  <fills count="3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45"/>
        <bgColor indexed="64"/>
      </patternFill>
    </fill>
    <fill>
      <patternFill patternType="gray0625">
        <bgColor indexed="45"/>
      </patternFill>
    </fill>
    <fill>
      <patternFill patternType="gray0625">
        <bgColor indexed="44"/>
      </patternFill>
    </fill>
    <fill>
      <patternFill patternType="solid">
        <fgColor indexed="44"/>
        <bgColor indexed="64"/>
      </patternFill>
    </fill>
    <fill>
      <patternFill patternType="gray0625">
        <bgColor indexed="24"/>
      </patternFill>
    </fill>
    <fill>
      <patternFill patternType="solid">
        <fgColor indexed="24"/>
        <bgColor indexed="64"/>
      </patternFill>
    </fill>
    <fill>
      <patternFill patternType="lightUp"/>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gray0625">
        <fgColor indexed="8"/>
        <bgColor indexed="45"/>
      </patternFill>
    </fill>
    <fill>
      <patternFill patternType="gray0625">
        <fgColor indexed="8"/>
        <bgColor indexed="44"/>
      </patternFill>
    </fill>
    <fill>
      <patternFill patternType="gray0625">
        <fgColor indexed="8"/>
        <bgColor indexed="47"/>
      </patternFill>
    </fill>
    <fill>
      <patternFill patternType="gray0625">
        <fgColor indexed="8"/>
        <bgColor indexed="43"/>
      </patternFill>
    </fill>
    <fill>
      <patternFill patternType="solid">
        <fgColor indexed="9"/>
        <bgColor indexed="64"/>
      </patternFill>
    </fill>
    <fill>
      <patternFill patternType="gray0625">
        <bgColor indexed="47"/>
      </patternFill>
    </fill>
    <fill>
      <patternFill patternType="gray0625">
        <bgColor indexed="43"/>
      </patternFill>
    </fill>
    <fill>
      <patternFill patternType="solid">
        <fgColor indexed="16"/>
        <bgColor indexed="64"/>
      </patternFill>
    </fill>
    <fill>
      <patternFill patternType="solid">
        <fgColor indexed="57"/>
        <bgColor indexed="64"/>
      </patternFill>
    </fill>
    <fill>
      <patternFill patternType="solid">
        <fgColor indexed="48"/>
        <bgColor indexed="64"/>
      </patternFill>
    </fill>
    <fill>
      <patternFill patternType="solid">
        <fgColor indexed="51"/>
        <bgColor indexed="64"/>
      </patternFill>
    </fill>
    <fill>
      <patternFill patternType="solid">
        <fgColor indexed="65"/>
        <bgColor indexed="64"/>
      </patternFill>
    </fill>
  </fills>
  <borders count="174">
    <border>
      <left/>
      <right/>
      <top/>
      <bottom/>
      <diagonal/>
    </border>
    <border>
      <left>
        <color indexed="63"/>
      </left>
      <right>
        <color indexed="63"/>
      </right>
      <top style="thin"/>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ck"/>
    </border>
    <border>
      <left style="thin"/>
      <right>
        <color indexed="63"/>
      </right>
      <top>
        <color indexed="63"/>
      </top>
      <bottom style="thin">
        <color indexed="8"/>
      </botto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style="dotted"/>
      <bottom style="medium"/>
    </border>
    <border>
      <left>
        <color indexed="63"/>
      </left>
      <right style="thin"/>
      <top>
        <color indexed="63"/>
      </top>
      <bottom style="dotted"/>
    </border>
    <border>
      <left>
        <color indexed="63"/>
      </left>
      <right style="thin"/>
      <top style="medium"/>
      <bottom style="dotted"/>
    </border>
    <border>
      <left>
        <color indexed="63"/>
      </left>
      <right style="thin"/>
      <top>
        <color indexed="63"/>
      </top>
      <bottom style="medium"/>
    </border>
    <border>
      <left>
        <color indexed="63"/>
      </left>
      <right style="thin"/>
      <top>
        <color indexed="63"/>
      </top>
      <bottom style="thin"/>
    </border>
    <border>
      <left style="thin"/>
      <right style="thin"/>
      <top style="medium"/>
      <bottom>
        <color indexed="63"/>
      </bottom>
    </border>
    <border>
      <left style="thin"/>
      <right style="thin"/>
      <top style="thin"/>
      <bottom style="thin"/>
    </border>
    <border>
      <left style="thin"/>
      <right style="thin"/>
      <top>
        <color indexed="63"/>
      </top>
      <bottom style="thin">
        <color indexed="8"/>
      </bottom>
    </border>
    <border>
      <left>
        <color indexed="63"/>
      </left>
      <right style="medium">
        <color indexed="23"/>
      </right>
      <top>
        <color indexed="63"/>
      </top>
      <bottom>
        <color indexed="63"/>
      </bottom>
    </border>
    <border>
      <left>
        <color indexed="63"/>
      </left>
      <right>
        <color indexed="63"/>
      </right>
      <top>
        <color indexed="63"/>
      </top>
      <bottom style="thick">
        <color indexed="23"/>
      </bottom>
    </border>
    <border>
      <left>
        <color indexed="63"/>
      </left>
      <right style="medium">
        <color indexed="23"/>
      </right>
      <top>
        <color indexed="63"/>
      </top>
      <bottom style="thick">
        <color indexed="23"/>
      </bottom>
    </border>
    <border>
      <left style="medium"/>
      <right style="medium"/>
      <top>
        <color indexed="63"/>
      </top>
      <bottom style="medium"/>
    </border>
    <border>
      <left>
        <color indexed="63"/>
      </left>
      <right style="thin"/>
      <top style="thin">
        <color indexed="8"/>
      </top>
      <bottom style="thin">
        <color indexed="8"/>
      </bottom>
    </border>
    <border>
      <left style="thin"/>
      <right style="thin"/>
      <top style="thin"/>
      <bottom style="thin">
        <color indexed="8"/>
      </bottom>
    </border>
    <border>
      <left style="thin"/>
      <right style="thin"/>
      <top style="thin">
        <color indexed="8"/>
      </top>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medium"/>
      <bottom>
        <color indexed="63"/>
      </bottom>
    </border>
    <border>
      <left style="medium">
        <color indexed="8"/>
      </left>
      <right>
        <color indexed="63"/>
      </right>
      <top style="thin"/>
      <bottom>
        <color indexed="63"/>
      </bottom>
    </border>
    <border>
      <left>
        <color indexed="63"/>
      </left>
      <right style="medium">
        <color indexed="8"/>
      </right>
      <top style="thin"/>
      <bottom>
        <color indexed="63"/>
      </bottom>
    </border>
    <border>
      <left style="medium"/>
      <right>
        <color indexed="63"/>
      </right>
      <top style="medium"/>
      <bottom style="medium"/>
    </border>
    <border>
      <left>
        <color indexed="63"/>
      </left>
      <right style="thick">
        <color indexed="55"/>
      </right>
      <top style="thick">
        <color indexed="23"/>
      </top>
      <bottom style="thick">
        <color indexed="2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ck">
        <color indexed="55"/>
      </right>
      <top>
        <color indexed="63"/>
      </top>
      <bottom style="thick">
        <color indexed="23"/>
      </bottom>
    </border>
    <border>
      <left>
        <color indexed="63"/>
      </left>
      <right>
        <color indexed="63"/>
      </right>
      <top style="thin"/>
      <bottom style="thick">
        <color indexed="55"/>
      </bottom>
    </border>
    <border>
      <left>
        <color indexed="63"/>
      </left>
      <right style="thick">
        <color indexed="55"/>
      </right>
      <top style="thin"/>
      <bottom style="thick">
        <color indexed="55"/>
      </bottom>
    </border>
    <border>
      <left style="thick">
        <color indexed="55"/>
      </left>
      <right>
        <color indexed="63"/>
      </right>
      <top style="thin"/>
      <bottom style="thick">
        <color indexed="55"/>
      </bottom>
    </border>
    <border>
      <left>
        <color indexed="63"/>
      </left>
      <right style="thick">
        <color indexed="22"/>
      </right>
      <top style="thin"/>
      <bottom style="thick">
        <color indexed="55"/>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style="medium"/>
      <bottom style="medium"/>
    </border>
    <border>
      <left style="thin"/>
      <right style="medium"/>
      <top style="medium"/>
      <bottom style="medium"/>
    </border>
    <border>
      <left>
        <color indexed="63"/>
      </left>
      <right>
        <color indexed="63"/>
      </right>
      <top style="thick">
        <color indexed="23"/>
      </top>
      <bottom style="thick">
        <color indexed="23"/>
      </bottom>
    </border>
    <border>
      <left>
        <color indexed="63"/>
      </left>
      <right style="thick">
        <color indexed="23"/>
      </right>
      <top style="thick">
        <color indexed="23"/>
      </top>
      <bottom style="thick">
        <color indexed="23"/>
      </bottom>
    </border>
    <border>
      <left style="thick"/>
      <right>
        <color indexed="6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ck">
        <color indexed="23"/>
      </bottom>
    </border>
    <border>
      <left style="thick"/>
      <right>
        <color indexed="63"/>
      </right>
      <top>
        <color indexed="63"/>
      </top>
      <bottom style="thick"/>
    </border>
    <border>
      <left style="thin"/>
      <right style="thin"/>
      <top>
        <color indexed="63"/>
      </top>
      <bottom style="thin"/>
    </border>
    <border>
      <left>
        <color indexed="63"/>
      </left>
      <right>
        <color indexed="63"/>
      </right>
      <top style="thick">
        <color indexed="55"/>
      </top>
      <bottom>
        <color indexed="63"/>
      </bottom>
    </border>
    <border>
      <left>
        <color indexed="63"/>
      </left>
      <right>
        <color indexed="63"/>
      </right>
      <top style="thick">
        <color indexed="23"/>
      </top>
      <bottom>
        <color indexed="63"/>
      </bottom>
    </border>
    <border>
      <left>
        <color indexed="63"/>
      </left>
      <right style="thin">
        <color indexed="23"/>
      </right>
      <top style="thick">
        <color indexed="23"/>
      </top>
      <bottom>
        <color indexed="6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ck">
        <color indexed="55"/>
      </left>
      <right>
        <color indexed="63"/>
      </right>
      <top style="medium"/>
      <bottom style="thin">
        <color indexed="55"/>
      </bottom>
    </border>
    <border>
      <left>
        <color indexed="63"/>
      </left>
      <right>
        <color indexed="63"/>
      </right>
      <top style="medium"/>
      <bottom style="thin">
        <color indexed="55"/>
      </bottom>
    </border>
    <border>
      <left>
        <color indexed="63"/>
      </left>
      <right style="thin">
        <color indexed="55"/>
      </right>
      <top style="medium"/>
      <bottom style="thin">
        <color indexed="55"/>
      </bottom>
    </border>
    <border>
      <left style="thin"/>
      <right>
        <color indexed="63"/>
      </right>
      <top>
        <color indexed="63"/>
      </top>
      <bottom style="thin"/>
    </border>
    <border>
      <left>
        <color indexed="63"/>
      </left>
      <right>
        <color indexed="63"/>
      </right>
      <top style="medium"/>
      <bottom style="medium"/>
    </border>
    <border>
      <left style="medium"/>
      <right style="medium"/>
      <top style="medium"/>
      <bottom style="medium"/>
    </border>
    <border>
      <left>
        <color indexed="63"/>
      </left>
      <right>
        <color indexed="63"/>
      </right>
      <top style="thin"/>
      <bottom style="thick">
        <color indexed="2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ck">
        <color indexed="55"/>
      </right>
      <top style="thin">
        <color indexed="23"/>
      </top>
      <bottom style="thick">
        <color indexed="23"/>
      </bottom>
    </border>
    <border>
      <left style="thin">
        <color indexed="22"/>
      </left>
      <right style="thin">
        <color indexed="22"/>
      </right>
      <top style="medium"/>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color indexed="22"/>
      </right>
      <top style="thin">
        <color indexed="22"/>
      </top>
      <bottom>
        <color indexed="63"/>
      </bottom>
    </border>
    <border>
      <left>
        <color indexed="63"/>
      </left>
      <right>
        <color indexed="63"/>
      </right>
      <top style="thin">
        <color indexed="22"/>
      </top>
      <bottom>
        <color indexed="63"/>
      </bottom>
    </border>
    <border>
      <left style="thin"/>
      <right style="thin">
        <color indexed="22"/>
      </right>
      <top style="thin"/>
      <bottom style="thin"/>
    </border>
    <border>
      <left style="thin">
        <color indexed="22"/>
      </left>
      <right style="thin">
        <color indexed="22"/>
      </right>
      <top style="thin"/>
      <bottom style="thin"/>
    </border>
    <border>
      <left>
        <color indexed="63"/>
      </left>
      <right style="thick">
        <color indexed="55"/>
      </right>
      <top style="thin"/>
      <bottom style="thin"/>
    </border>
    <border>
      <left style="thin">
        <color indexed="8"/>
      </left>
      <right style="thin">
        <color indexed="8"/>
      </right>
      <top style="thin">
        <color indexed="8"/>
      </top>
      <bottom style="thin">
        <color indexed="8"/>
      </botto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indexed="22"/>
      </left>
      <right style="thin">
        <color indexed="22"/>
      </right>
      <top>
        <color indexed="63"/>
      </top>
      <bottom style="thin">
        <color indexed="22"/>
      </bottom>
    </border>
    <border>
      <left style="thin">
        <color indexed="8"/>
      </left>
      <right style="medium">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top style="thin"/>
      <bottom>
        <color indexed="63"/>
      </bottom>
    </border>
    <border>
      <left style="thin"/>
      <right>
        <color indexed="63"/>
      </right>
      <top style="thin"/>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3"/>
      </right>
      <top>
        <color indexed="63"/>
      </top>
      <bottom style="thin">
        <color indexed="8"/>
      </bottom>
    </border>
    <border>
      <left>
        <color indexed="63"/>
      </left>
      <right>
        <color indexed="63"/>
      </right>
      <top style="thin">
        <color indexed="55"/>
      </top>
      <bottom style="thin">
        <color indexed="55"/>
      </bottom>
    </border>
    <border>
      <left style="thin">
        <color indexed="8"/>
      </left>
      <right style="thin">
        <color indexed="8"/>
      </right>
      <top>
        <color indexed="63"/>
      </top>
      <bottom>
        <color indexed="63"/>
      </bottom>
    </border>
    <border>
      <left>
        <color indexed="63"/>
      </left>
      <right style="thin"/>
      <top style="thick">
        <color indexed="23"/>
      </top>
      <bottom>
        <color indexed="63"/>
      </bottom>
    </border>
    <border>
      <left style="thin">
        <color indexed="22"/>
      </left>
      <right style="thin">
        <color indexed="22"/>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22"/>
      </left>
      <right>
        <color indexed="63"/>
      </right>
      <top style="thin"/>
      <bottom style="thin"/>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color indexed="63"/>
      </left>
      <right>
        <color indexed="63"/>
      </right>
      <top>
        <color indexed="63"/>
      </top>
      <bottom style="medium">
        <color indexed="8"/>
      </bottom>
    </border>
    <border>
      <left style="thin"/>
      <right>
        <color indexed="63"/>
      </right>
      <top style="thin">
        <color indexed="8"/>
      </top>
      <bottom style="thin">
        <color indexed="8"/>
      </bottom>
    </border>
    <border>
      <left style="medium"/>
      <right style="medium"/>
      <top style="medium"/>
      <bottom style="thin">
        <color indexed="22"/>
      </bottom>
    </border>
    <border>
      <left style="medium"/>
      <right style="medium"/>
      <top style="thin">
        <color indexed="22"/>
      </top>
      <bottom style="thin">
        <color indexed="22"/>
      </bottom>
    </border>
    <border>
      <left style="medium"/>
      <right style="medium"/>
      <top style="thin">
        <color indexed="22"/>
      </top>
      <bottom style="medium"/>
    </border>
    <border>
      <left style="medium"/>
      <right>
        <color indexed="63"/>
      </right>
      <top style="medium"/>
      <bottom>
        <color indexed="63"/>
      </bottom>
    </border>
    <border>
      <left>
        <color indexed="63"/>
      </left>
      <right style="thin">
        <color indexed="23"/>
      </right>
      <top style="thin"/>
      <bottom>
        <color indexed="63"/>
      </bottom>
    </border>
    <border>
      <left style="thin"/>
      <right>
        <color indexed="63"/>
      </right>
      <top>
        <color indexed="63"/>
      </top>
      <bottom style="thin">
        <color indexed="23"/>
      </bottom>
    </border>
    <border>
      <left>
        <color indexed="63"/>
      </left>
      <right style="thin"/>
      <top style="thin">
        <color indexed="8"/>
      </top>
      <bottom style="thin"/>
    </border>
    <border>
      <left>
        <color indexed="63"/>
      </left>
      <right>
        <color indexed="63"/>
      </right>
      <top style="thin">
        <color indexed="8"/>
      </top>
      <bottom style="double"/>
    </border>
    <border>
      <left style="medium"/>
      <right>
        <color indexed="63"/>
      </right>
      <top style="thin">
        <color indexed="8"/>
      </top>
      <bottom style="thin"/>
    </border>
    <border>
      <left>
        <color indexed="63"/>
      </left>
      <right style="medium"/>
      <top style="medium"/>
      <bottom>
        <color indexed="63"/>
      </bottom>
    </border>
    <border>
      <left style="thin"/>
      <right style="thin"/>
      <top style="thin"/>
      <bottom>
        <color indexed="63"/>
      </bottom>
    </border>
    <border>
      <left>
        <color indexed="63"/>
      </left>
      <right style="thin">
        <color indexed="23"/>
      </right>
      <top>
        <color indexed="63"/>
      </top>
      <bottom>
        <color indexed="63"/>
      </bottom>
    </border>
    <border>
      <left style="thin">
        <color indexed="23"/>
      </left>
      <right style="thin">
        <color indexed="23"/>
      </right>
      <top style="thin">
        <color indexed="23"/>
      </top>
      <bottom style="thin">
        <color indexed="2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thin">
        <color indexed="22"/>
      </left>
      <right>
        <color indexed="63"/>
      </right>
      <top style="thin">
        <color indexed="22"/>
      </top>
      <bottom>
        <color indexed="63"/>
      </bottom>
    </border>
    <border>
      <left style="thin">
        <color indexed="22"/>
      </left>
      <right style="thin">
        <color indexed="22"/>
      </right>
      <top style="thin"/>
      <bottom style="double"/>
    </border>
    <border>
      <left style="thin">
        <color indexed="22"/>
      </left>
      <right>
        <color indexed="63"/>
      </right>
      <top style="thin"/>
      <bottom style="double"/>
    </border>
    <border>
      <left style="thin">
        <color indexed="22"/>
      </left>
      <right style="thin">
        <color indexed="22"/>
      </right>
      <top style="thin"/>
      <bottom style="medium">
        <color indexed="8"/>
      </bottom>
    </border>
    <border>
      <left style="thin">
        <color indexed="22"/>
      </left>
      <right>
        <color indexed="63"/>
      </right>
      <top style="thin"/>
      <bottom style="medium">
        <color indexed="8"/>
      </bottom>
    </border>
    <border>
      <left>
        <color indexed="63"/>
      </left>
      <right style="medium"/>
      <top style="thin">
        <color indexed="8"/>
      </top>
      <bottom>
        <color indexed="63"/>
      </bottom>
    </border>
    <border>
      <left style="medium"/>
      <right>
        <color indexed="63"/>
      </right>
      <top style="thin">
        <color indexed="8"/>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color indexed="22"/>
      </bottom>
    </border>
    <border>
      <left>
        <color indexed="63"/>
      </left>
      <right style="thin"/>
      <top style="thin"/>
      <bottom style="thin">
        <color indexed="22"/>
      </bottom>
    </border>
    <border>
      <left style="thin"/>
      <right>
        <color indexed="63"/>
      </right>
      <top style="thin">
        <color indexed="22"/>
      </top>
      <bottom style="thin"/>
    </border>
    <border>
      <left>
        <color indexed="63"/>
      </left>
      <right style="thin"/>
      <top style="thin">
        <color indexed="22"/>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color indexed="63"/>
      </right>
      <top style="medium"/>
      <bottom style="thick"/>
    </border>
    <border>
      <left>
        <color indexed="63"/>
      </left>
      <right>
        <color indexed="63"/>
      </right>
      <top style="medium"/>
      <bottom style="thick"/>
    </border>
    <border>
      <left>
        <color indexed="63"/>
      </left>
      <right style="thin"/>
      <top style="medium"/>
      <bottom style="thick"/>
    </border>
    <border>
      <left style="medium">
        <color indexed="8"/>
      </left>
      <right>
        <color indexed="63"/>
      </right>
      <top style="medium">
        <color indexed="8"/>
      </top>
      <bottom style="medium"/>
    </border>
    <border>
      <left>
        <color indexed="63"/>
      </left>
      <right style="medium">
        <color indexed="8"/>
      </right>
      <top style="medium">
        <color indexed="8"/>
      </top>
      <bottom style="medium"/>
    </border>
    <border>
      <left style="medium">
        <color indexed="8"/>
      </left>
      <right style="thin"/>
      <top style="medium">
        <color indexed="8"/>
      </top>
      <bottom style="thin"/>
    </border>
    <border>
      <left style="thin"/>
      <right style="medium">
        <color indexed="8"/>
      </right>
      <top style="medium">
        <color indexed="8"/>
      </top>
      <bottom style="thin"/>
    </border>
    <border>
      <left style="thin"/>
      <right>
        <color indexed="63"/>
      </right>
      <top style="thin"/>
      <bottom style="thin">
        <color indexed="8"/>
      </bottom>
    </border>
    <border>
      <left>
        <color indexed="63"/>
      </left>
      <right style="thin"/>
      <top style="thin"/>
      <bottom style="thin">
        <color indexed="8"/>
      </bottom>
    </border>
    <border>
      <left style="medium">
        <color indexed="8"/>
      </left>
      <right style="thin"/>
      <top style="thin"/>
      <bottom style="thin"/>
    </border>
    <border>
      <left style="thin"/>
      <right style="medium">
        <color indexed="8"/>
      </right>
      <top style="thin"/>
      <bottom style="thin"/>
    </border>
    <border>
      <left style="medium">
        <color indexed="8"/>
      </left>
      <right style="thin"/>
      <top style="thin"/>
      <bottom style="medium">
        <color indexed="8"/>
      </bottom>
    </border>
    <border>
      <left style="thin"/>
      <right style="medium">
        <color indexed="8"/>
      </right>
      <top style="thin"/>
      <bottom style="medium">
        <color indexed="8"/>
      </bottom>
    </border>
    <border>
      <left style="medium">
        <color indexed="8"/>
      </left>
      <right>
        <color indexed="63"/>
      </right>
      <top>
        <color indexed="63"/>
      </top>
      <bottom style="thin"/>
    </border>
    <border>
      <left>
        <color indexed="63"/>
      </left>
      <right style="medium">
        <color indexed="8"/>
      </right>
      <top>
        <color indexed="63"/>
      </top>
      <bottom style="thin"/>
    </border>
    <border>
      <left style="thick">
        <color indexed="23"/>
      </left>
      <right>
        <color indexed="63"/>
      </right>
      <top style="thick">
        <color indexed="23"/>
      </top>
      <bottom style="thick">
        <color indexed="23"/>
      </bottom>
    </border>
    <border>
      <left style="thin"/>
      <right>
        <color indexed="63"/>
      </right>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1" fillId="0" borderId="0">
      <alignment/>
      <protection/>
    </xf>
    <xf numFmtId="0" fontId="46" fillId="0" borderId="0">
      <alignment/>
      <protection/>
    </xf>
    <xf numFmtId="9" fontId="0" fillId="0" borderId="0" applyFont="0" applyFill="0" applyBorder="0" applyAlignment="0" applyProtection="0"/>
  </cellStyleXfs>
  <cellXfs count="1317">
    <xf numFmtId="0" fontId="0" fillId="0" borderId="0" xfId="0" applyAlignment="1">
      <alignment/>
    </xf>
    <xf numFmtId="0" fontId="7" fillId="0" borderId="0" xfId="0" applyFont="1" applyAlignment="1" applyProtection="1">
      <alignment/>
      <protection/>
    </xf>
    <xf numFmtId="6" fontId="7" fillId="0" borderId="0" xfId="0" applyNumberFormat="1" applyFont="1"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6" fontId="14" fillId="0" borderId="0" xfId="0" applyNumberFormat="1" applyFont="1" applyBorder="1" applyAlignment="1" applyProtection="1">
      <alignment/>
      <protection/>
    </xf>
    <xf numFmtId="0" fontId="14" fillId="0" borderId="0" xfId="0" applyNumberFormat="1" applyFont="1" applyBorder="1" applyAlignment="1" applyProtection="1">
      <alignment horizontal="left"/>
      <protection/>
    </xf>
    <xf numFmtId="10" fontId="7" fillId="0" borderId="0" xfId="0" applyNumberFormat="1" applyFont="1" applyBorder="1" applyAlignment="1" applyProtection="1">
      <alignment/>
      <protection/>
    </xf>
    <xf numFmtId="10" fontId="15" fillId="0" borderId="0" xfId="0" applyNumberFormat="1" applyFont="1" applyBorder="1" applyAlignment="1" applyProtection="1">
      <alignment horizontal="right"/>
      <protection/>
    </xf>
    <xf numFmtId="0" fontId="6" fillId="0" borderId="0" xfId="0" applyFont="1" applyFill="1" applyAlignment="1" applyProtection="1">
      <alignment/>
      <protection/>
    </xf>
    <xf numFmtId="0" fontId="16" fillId="0" borderId="0" xfId="0" applyFont="1" applyFill="1" applyAlignment="1" applyProtection="1">
      <alignment/>
      <protection/>
    </xf>
    <xf numFmtId="0" fontId="7" fillId="0" borderId="0" xfId="0" applyFont="1" applyBorder="1" applyAlignment="1" applyProtection="1">
      <alignment/>
      <protection/>
    </xf>
    <xf numFmtId="0" fontId="6" fillId="0" borderId="0" xfId="0" applyFont="1" applyBorder="1" applyAlignment="1" applyProtection="1">
      <alignment/>
      <protection/>
    </xf>
    <xf numFmtId="6" fontId="6" fillId="0" borderId="0" xfId="0" applyNumberFormat="1" applyFont="1" applyAlignment="1" applyProtection="1">
      <alignment/>
      <protection/>
    </xf>
    <xf numFmtId="0" fontId="13" fillId="0" borderId="0" xfId="0" applyFont="1" applyAlignment="1" applyProtection="1">
      <alignment/>
      <protection/>
    </xf>
    <xf numFmtId="38" fontId="6" fillId="0" borderId="0" xfId="0" applyNumberFormat="1" applyFont="1" applyAlignment="1" applyProtection="1">
      <alignment/>
      <protection/>
    </xf>
    <xf numFmtId="6" fontId="17" fillId="0" borderId="0" xfId="0" applyNumberFormat="1" applyFont="1" applyAlignment="1" applyProtection="1">
      <alignment/>
      <protection/>
    </xf>
    <xf numFmtId="38" fontId="17" fillId="0" borderId="0" xfId="0" applyNumberFormat="1" applyFont="1" applyAlignment="1" applyProtection="1">
      <alignment/>
      <protection/>
    </xf>
    <xf numFmtId="0" fontId="17" fillId="0" borderId="0" xfId="0" applyFont="1" applyAlignment="1" applyProtection="1">
      <alignment/>
      <protection/>
    </xf>
    <xf numFmtId="0" fontId="13" fillId="0" borderId="0" xfId="0" applyFont="1" applyBorder="1" applyAlignment="1" applyProtection="1">
      <alignment horizontal="centerContinuous"/>
      <protection/>
    </xf>
    <xf numFmtId="6" fontId="13" fillId="0" borderId="0" xfId="0" applyNumberFormat="1" applyFont="1" applyBorder="1" applyAlignment="1" applyProtection="1">
      <alignment horizontal="centerContinuous"/>
      <protection/>
    </xf>
    <xf numFmtId="6" fontId="6" fillId="0" borderId="0" xfId="0" applyNumberFormat="1" applyFont="1" applyBorder="1" applyAlignment="1" applyProtection="1">
      <alignment/>
      <protection/>
    </xf>
    <xf numFmtId="38" fontId="6" fillId="0" borderId="0" xfId="0" applyNumberFormat="1" applyFont="1" applyBorder="1" applyAlignment="1" applyProtection="1">
      <alignment/>
      <protection/>
    </xf>
    <xf numFmtId="6" fontId="12" fillId="0" borderId="0" xfId="0" applyNumberFormat="1" applyFont="1" applyBorder="1" applyAlignment="1" applyProtection="1">
      <alignment/>
      <protection/>
    </xf>
    <xf numFmtId="38" fontId="12" fillId="0" borderId="0" xfId="0" applyNumberFormat="1" applyFont="1" applyBorder="1" applyAlignment="1" applyProtection="1">
      <alignment/>
      <protection/>
    </xf>
    <xf numFmtId="0" fontId="13" fillId="0" borderId="0" xfId="0" applyFont="1" applyBorder="1" applyAlignment="1" applyProtection="1">
      <alignment/>
      <protection/>
    </xf>
    <xf numFmtId="6" fontId="13" fillId="0" borderId="0" xfId="0" applyNumberFormat="1" applyFont="1" applyBorder="1" applyAlignment="1" applyProtection="1">
      <alignment/>
      <protection/>
    </xf>
    <xf numFmtId="6" fontId="13" fillId="0" borderId="0" xfId="0" applyNumberFormat="1" applyFont="1" applyBorder="1" applyAlignment="1" applyProtection="1">
      <alignment horizontal="right"/>
      <protection/>
    </xf>
    <xf numFmtId="10" fontId="6" fillId="0" borderId="0" xfId="0" applyNumberFormat="1" applyFont="1" applyBorder="1" applyAlignment="1" applyProtection="1">
      <alignment/>
      <protection/>
    </xf>
    <xf numFmtId="6" fontId="6" fillId="0" borderId="0" xfId="0" applyNumberFormat="1" applyFont="1" applyFill="1" applyBorder="1" applyAlignment="1" applyProtection="1">
      <alignment/>
      <protection/>
    </xf>
    <xf numFmtId="6" fontId="13" fillId="2" borderId="0" xfId="0" applyNumberFormat="1" applyFont="1" applyFill="1" applyBorder="1" applyAlignment="1" applyProtection="1">
      <alignment/>
      <protection/>
    </xf>
    <xf numFmtId="6" fontId="19" fillId="2" borderId="0" xfId="0" applyNumberFormat="1" applyFont="1" applyFill="1" applyBorder="1" applyAlignment="1" applyProtection="1">
      <alignment/>
      <protection locked="0"/>
    </xf>
    <xf numFmtId="6" fontId="13" fillId="0" borderId="0" xfId="0" applyNumberFormat="1" applyFont="1" applyFill="1" applyBorder="1" applyAlignment="1" applyProtection="1">
      <alignment/>
      <protection/>
    </xf>
    <xf numFmtId="6" fontId="13" fillId="0" borderId="0" xfId="0" applyNumberFormat="1" applyFont="1" applyFill="1" applyBorder="1" applyAlignment="1" applyProtection="1">
      <alignment horizontal="right"/>
      <protection/>
    </xf>
    <xf numFmtId="0" fontId="13" fillId="0" borderId="0" xfId="0" applyNumberFormat="1" applyFont="1" applyBorder="1" applyAlignment="1" applyProtection="1">
      <alignment/>
      <protection/>
    </xf>
    <xf numFmtId="6" fontId="13" fillId="0" borderId="0" xfId="0" applyNumberFormat="1" applyFont="1" applyAlignment="1" applyProtection="1">
      <alignment/>
      <protection/>
    </xf>
    <xf numFmtId="38" fontId="13" fillId="0" borderId="0" xfId="0" applyNumberFormat="1" applyFont="1" applyAlignment="1" applyProtection="1">
      <alignment/>
      <protection/>
    </xf>
    <xf numFmtId="0" fontId="6" fillId="0" borderId="0" xfId="0" applyFont="1" applyFill="1" applyBorder="1" applyAlignment="1" applyProtection="1">
      <alignment/>
      <protection/>
    </xf>
    <xf numFmtId="6" fontId="6" fillId="0" borderId="0" xfId="0" applyNumberFormat="1" applyFont="1" applyFill="1" applyBorder="1" applyAlignment="1" applyProtection="1">
      <alignment horizontal="right"/>
      <protection/>
    </xf>
    <xf numFmtId="49" fontId="13" fillId="0" borderId="0" xfId="0" applyNumberFormat="1" applyFont="1" applyBorder="1" applyAlignment="1" applyProtection="1">
      <alignment/>
      <protection/>
    </xf>
    <xf numFmtId="6" fontId="5" fillId="0" borderId="1" xfId="0" applyNumberFormat="1" applyFont="1" applyFill="1" applyBorder="1" applyAlignment="1" applyProtection="1">
      <alignment/>
      <protection/>
    </xf>
    <xf numFmtId="0" fontId="5" fillId="0" borderId="1" xfId="0" applyFont="1" applyFill="1" applyBorder="1" applyAlignment="1" applyProtection="1">
      <alignment/>
      <protection/>
    </xf>
    <xf numFmtId="0" fontId="5" fillId="0" borderId="0" xfId="0" applyFont="1" applyFill="1" applyAlignment="1" applyProtection="1">
      <alignment/>
      <protection/>
    </xf>
    <xf numFmtId="6"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6" fontId="5" fillId="0" borderId="0" xfId="0" applyNumberFormat="1" applyFont="1" applyFill="1" applyBorder="1" applyAlignment="1" applyProtection="1">
      <alignment horizontal="right"/>
      <protection/>
    </xf>
    <xf numFmtId="0" fontId="13" fillId="0" borderId="0" xfId="0" applyFont="1" applyBorder="1" applyAlignment="1" applyProtection="1">
      <alignment/>
      <protection locked="0"/>
    </xf>
    <xf numFmtId="0" fontId="13" fillId="0" borderId="0" xfId="0" applyFont="1" applyAlignment="1" applyProtection="1">
      <alignment/>
      <protection locked="0"/>
    </xf>
    <xf numFmtId="0" fontId="6" fillId="0" borderId="0" xfId="0" applyFont="1" applyAlignment="1" applyProtection="1">
      <alignment/>
      <protection locked="0"/>
    </xf>
    <xf numFmtId="0" fontId="18" fillId="2" borderId="2" xfId="0" applyNumberFormat="1" applyFont="1" applyFill="1" applyBorder="1" applyAlignment="1" applyProtection="1">
      <alignment/>
      <protection locked="0"/>
    </xf>
    <xf numFmtId="6" fontId="13" fillId="2" borderId="2" xfId="0" applyNumberFormat="1" applyFont="1" applyFill="1" applyBorder="1" applyAlignment="1" applyProtection="1">
      <alignment/>
      <protection locked="0"/>
    </xf>
    <xf numFmtId="0" fontId="18" fillId="2" borderId="3" xfId="0" applyNumberFormat="1" applyFont="1" applyFill="1" applyBorder="1" applyAlignment="1" applyProtection="1">
      <alignment/>
      <protection locked="0"/>
    </xf>
    <xf numFmtId="6" fontId="13" fillId="2" borderId="3" xfId="0" applyNumberFormat="1" applyFont="1" applyFill="1" applyBorder="1" applyAlignment="1" applyProtection="1">
      <alignment/>
      <protection locked="0"/>
    </xf>
    <xf numFmtId="0" fontId="6" fillId="0" borderId="0" xfId="0" applyFont="1" applyBorder="1" applyAlignment="1" applyProtection="1">
      <alignment/>
      <protection locked="0"/>
    </xf>
    <xf numFmtId="0" fontId="13" fillId="0" borderId="0" xfId="0" applyFont="1" applyFill="1" applyBorder="1" applyAlignment="1" applyProtection="1">
      <alignment/>
      <protection/>
    </xf>
    <xf numFmtId="0" fontId="19" fillId="0" borderId="0" xfId="0" applyNumberFormat="1" applyFont="1" applyFill="1" applyBorder="1" applyAlignment="1" applyProtection="1">
      <alignment/>
      <protection/>
    </xf>
    <xf numFmtId="6" fontId="13" fillId="0" borderId="1" xfId="0" applyNumberFormat="1" applyFont="1" applyFill="1" applyBorder="1" applyAlignment="1" applyProtection="1">
      <alignment/>
      <protection/>
    </xf>
    <xf numFmtId="0" fontId="6" fillId="3" borderId="0" xfId="0" applyFont="1" applyFill="1" applyBorder="1" applyAlignment="1" applyProtection="1">
      <alignment/>
      <protection/>
    </xf>
    <xf numFmtId="6" fontId="5" fillId="0" borderId="4" xfId="0" applyNumberFormat="1" applyFont="1" applyBorder="1" applyAlignment="1" applyProtection="1">
      <alignment/>
      <protection/>
    </xf>
    <xf numFmtId="0" fontId="13" fillId="0" borderId="5" xfId="0" applyFont="1" applyBorder="1" applyAlignment="1" applyProtection="1">
      <alignment/>
      <protection/>
    </xf>
    <xf numFmtId="0" fontId="6" fillId="0" borderId="5" xfId="0" applyFont="1" applyBorder="1" applyAlignment="1" applyProtection="1">
      <alignment/>
      <protection/>
    </xf>
    <xf numFmtId="6" fontId="17" fillId="0" borderId="5" xfId="0" applyNumberFormat="1" applyFont="1" applyBorder="1" applyAlignment="1" applyProtection="1">
      <alignment/>
      <protection/>
    </xf>
    <xf numFmtId="6" fontId="6" fillId="0" borderId="5" xfId="0" applyNumberFormat="1" applyFont="1" applyBorder="1" applyAlignment="1" applyProtection="1">
      <alignment/>
      <protection/>
    </xf>
    <xf numFmtId="0" fontId="12" fillId="0" borderId="5" xfId="0" applyFont="1" applyBorder="1" applyAlignment="1" applyProtection="1">
      <alignment/>
      <protection/>
    </xf>
    <xf numFmtId="10" fontId="6" fillId="0" borderId="5" xfId="0" applyNumberFormat="1" applyFont="1" applyBorder="1" applyAlignment="1" applyProtection="1">
      <alignment/>
      <protection/>
    </xf>
    <xf numFmtId="10" fontId="7" fillId="0" borderId="5" xfId="0" applyNumberFormat="1" applyFont="1" applyBorder="1" applyAlignment="1" applyProtection="1">
      <alignment/>
      <protection/>
    </xf>
    <xf numFmtId="38" fontId="13" fillId="0" borderId="5" xfId="0" applyNumberFormat="1" applyFont="1" applyBorder="1" applyAlignment="1" applyProtection="1">
      <alignment/>
      <protection/>
    </xf>
    <xf numFmtId="0" fontId="6" fillId="0" borderId="5" xfId="0" applyFont="1" applyFill="1" applyBorder="1" applyAlignment="1" applyProtection="1">
      <alignment/>
      <protection/>
    </xf>
    <xf numFmtId="0" fontId="5" fillId="0" borderId="5" xfId="0" applyFont="1" applyFill="1" applyBorder="1" applyAlignment="1" applyProtection="1">
      <alignment/>
      <protection/>
    </xf>
    <xf numFmtId="0" fontId="13" fillId="0" borderId="5" xfId="0" applyFont="1" applyBorder="1" applyAlignment="1" applyProtection="1">
      <alignment/>
      <protection locked="0"/>
    </xf>
    <xf numFmtId="0" fontId="6" fillId="0" borderId="5" xfId="0" applyFont="1" applyBorder="1" applyAlignment="1" applyProtection="1">
      <alignment/>
      <protection locked="0"/>
    </xf>
    <xf numFmtId="6" fontId="5" fillId="0" borderId="6" xfId="0" applyNumberFormat="1" applyFont="1" applyBorder="1" applyAlignment="1" applyProtection="1">
      <alignment/>
      <protection/>
    </xf>
    <xf numFmtId="0" fontId="5" fillId="0" borderId="6" xfId="0" applyFont="1" applyBorder="1" applyAlignment="1" applyProtection="1">
      <alignment/>
      <protection/>
    </xf>
    <xf numFmtId="38" fontId="5" fillId="0" borderId="6" xfId="0" applyNumberFormat="1" applyFont="1" applyFill="1" applyBorder="1" applyAlignment="1" applyProtection="1">
      <alignment/>
      <protection/>
    </xf>
    <xf numFmtId="6" fontId="5" fillId="0" borderId="6" xfId="0" applyNumberFormat="1" applyFont="1" applyFill="1" applyBorder="1" applyAlignment="1" applyProtection="1">
      <alignment/>
      <protection/>
    </xf>
    <xf numFmtId="0" fontId="6" fillId="0" borderId="7" xfId="0" applyFont="1" applyBorder="1" applyAlignment="1" applyProtection="1">
      <alignment/>
      <protection/>
    </xf>
    <xf numFmtId="0" fontId="0" fillId="0" borderId="8" xfId="21" applyFont="1" applyBorder="1" applyAlignment="1">
      <alignment/>
      <protection/>
    </xf>
    <xf numFmtId="38" fontId="4" fillId="4" borderId="0" xfId="17" applyNumberFormat="1" applyFont="1" applyFill="1" applyBorder="1" applyAlignment="1">
      <alignment horizontal="centerContinuous" wrapText="1"/>
    </xf>
    <xf numFmtId="0" fontId="4" fillId="0" borderId="0" xfId="21" applyFont="1" applyAlignment="1">
      <alignment horizontal="center"/>
      <protection/>
    </xf>
    <xf numFmtId="38" fontId="4" fillId="4" borderId="9" xfId="17" applyNumberFormat="1" applyFont="1" applyFill="1" applyBorder="1" applyAlignment="1">
      <alignment horizontal="center" vertical="center" wrapText="1"/>
    </xf>
    <xf numFmtId="0" fontId="0" fillId="0" borderId="0" xfId="21" applyFont="1" applyAlignment="1" applyProtection="1">
      <alignment horizontal="right"/>
      <protection locked="0"/>
    </xf>
    <xf numFmtId="0" fontId="0" fillId="0" borderId="0" xfId="21" applyFont="1" applyProtection="1">
      <alignment/>
      <protection locked="0"/>
    </xf>
    <xf numFmtId="0" fontId="0" fillId="0" borderId="0" xfId="0" applyFont="1" applyAlignment="1" applyProtection="1">
      <alignment/>
      <protection locked="0"/>
    </xf>
    <xf numFmtId="165" fontId="0" fillId="0" borderId="0" xfId="21" applyNumberFormat="1" applyFont="1" applyProtection="1">
      <alignment/>
      <protection locked="0"/>
    </xf>
    <xf numFmtId="167" fontId="0" fillId="0" borderId="0" xfId="15" applyNumberFormat="1" applyFont="1" applyAlignment="1" applyProtection="1">
      <alignment/>
      <protection locked="0"/>
    </xf>
    <xf numFmtId="172" fontId="0" fillId="0" borderId="0" xfId="15" applyNumberFormat="1" applyFont="1" applyFill="1" applyBorder="1" applyAlignment="1" applyProtection="1">
      <alignment horizontal="center"/>
      <protection locked="0"/>
    </xf>
    <xf numFmtId="0" fontId="0" fillId="0" borderId="0" xfId="0" applyFont="1" applyAlignment="1" applyProtection="1">
      <alignment/>
      <protection locked="0"/>
    </xf>
    <xf numFmtId="167" fontId="0" fillId="0" borderId="0" xfId="15" applyNumberFormat="1" applyFont="1" applyFill="1" applyBorder="1" applyAlignment="1" applyProtection="1">
      <alignment horizontal="center"/>
      <protection locked="0"/>
    </xf>
    <xf numFmtId="172" fontId="0" fillId="0" borderId="0" xfId="17" applyNumberFormat="1" applyFont="1" applyAlignment="1" applyProtection="1">
      <alignment horizontal="left"/>
      <protection locked="0"/>
    </xf>
    <xf numFmtId="38" fontId="0" fillId="0" borderId="0" xfId="17" applyNumberFormat="1" applyFont="1" applyAlignment="1" applyProtection="1">
      <alignment horizontal="left"/>
      <protection locked="0"/>
    </xf>
    <xf numFmtId="41" fontId="0" fillId="0" borderId="0" xfId="17" applyNumberFormat="1" applyFont="1" applyAlignment="1" applyProtection="1">
      <alignment horizontal="left"/>
      <protection locked="0"/>
    </xf>
    <xf numFmtId="0" fontId="0" fillId="0" borderId="0" xfId="0" applyFont="1" applyAlignment="1">
      <alignment/>
    </xf>
    <xf numFmtId="164" fontId="0" fillId="0" borderId="0" xfId="17" applyNumberFormat="1" applyFont="1" applyAlignment="1" applyProtection="1">
      <alignment/>
      <protection locked="0"/>
    </xf>
    <xf numFmtId="0" fontId="0" fillId="0" borderId="0" xfId="21" applyFont="1">
      <alignment/>
      <protection/>
    </xf>
    <xf numFmtId="0" fontId="0" fillId="0" borderId="0" xfId="21" applyFont="1" applyFill="1" applyBorder="1" applyAlignment="1">
      <alignment horizontal="left"/>
      <protection/>
    </xf>
    <xf numFmtId="0" fontId="0" fillId="0" borderId="0" xfId="21" applyFont="1" applyFill="1" applyBorder="1" applyAlignment="1" applyProtection="1">
      <alignment horizontal="left"/>
      <protection locked="0"/>
    </xf>
    <xf numFmtId="0" fontId="0" fillId="0" borderId="0" xfId="0" applyFont="1" applyBorder="1" applyAlignment="1" applyProtection="1">
      <alignment horizontal="center"/>
      <protection locked="0"/>
    </xf>
    <xf numFmtId="172" fontId="0" fillId="0" borderId="0" xfId="17" applyNumberFormat="1" applyFont="1" applyFill="1" applyBorder="1" applyAlignment="1" applyProtection="1">
      <alignment horizontal="left"/>
      <protection locked="0"/>
    </xf>
    <xf numFmtId="0" fontId="4" fillId="0" borderId="0" xfId="21" applyFont="1" applyFill="1" applyBorder="1" applyAlignment="1">
      <alignment horizontal="center"/>
      <protection/>
    </xf>
    <xf numFmtId="172" fontId="0" fillId="0" borderId="0" xfId="15" applyNumberFormat="1" applyFont="1" applyFill="1" applyBorder="1" applyAlignment="1">
      <alignment horizontal="center"/>
    </xf>
    <xf numFmtId="0" fontId="4" fillId="0" borderId="0" xfId="21" applyFont="1" applyFill="1" applyBorder="1" applyAlignment="1">
      <alignment horizontal="left"/>
      <protection/>
    </xf>
    <xf numFmtId="0" fontId="4" fillId="0" borderId="0" xfId="21" applyFont="1" applyFill="1" applyBorder="1" applyAlignment="1" applyProtection="1">
      <alignment horizontal="left"/>
      <protection locked="0"/>
    </xf>
    <xf numFmtId="38" fontId="0" fillId="0" borderId="0" xfId="15" applyNumberFormat="1" applyFont="1" applyAlignment="1" applyProtection="1">
      <alignment/>
      <protection locked="0"/>
    </xf>
    <xf numFmtId="6" fontId="0" fillId="0" borderId="0" xfId="17" applyNumberFormat="1" applyFont="1" applyAlignment="1" applyProtection="1">
      <alignment/>
      <protection locked="0"/>
    </xf>
    <xf numFmtId="0" fontId="4" fillId="0" borderId="10" xfId="21" applyFont="1" applyFill="1" applyBorder="1" applyAlignment="1">
      <alignment horizontal="left"/>
      <protection/>
    </xf>
    <xf numFmtId="0" fontId="4" fillId="0" borderId="10" xfId="21" applyFont="1" applyFill="1" applyBorder="1" applyAlignment="1" applyProtection="1">
      <alignment horizontal="left"/>
      <protection locked="0"/>
    </xf>
    <xf numFmtId="38" fontId="0" fillId="0" borderId="0" xfId="17" applyNumberFormat="1" applyFont="1" applyAlignment="1">
      <alignment/>
    </xf>
    <xf numFmtId="0" fontId="0" fillId="0" borderId="0" xfId="21" applyFont="1" applyAlignment="1" applyProtection="1">
      <alignment horizontal="center"/>
      <protection locked="0"/>
    </xf>
    <xf numFmtId="38" fontId="0" fillId="0" borderId="0" xfId="17" applyNumberFormat="1" applyFont="1" applyAlignment="1" applyProtection="1">
      <alignment/>
      <protection locked="0"/>
    </xf>
    <xf numFmtId="0" fontId="0" fillId="0" borderId="0" xfId="21" applyFont="1" applyAlignment="1" applyProtection="1">
      <alignment horizontal="center" vertical="center"/>
      <protection locked="0"/>
    </xf>
    <xf numFmtId="0" fontId="4" fillId="0" borderId="0" xfId="21" applyFont="1" applyBorder="1" applyAlignment="1">
      <alignment horizontal="center"/>
      <protection/>
    </xf>
    <xf numFmtId="0" fontId="0" fillId="0" borderId="0" xfId="21" applyFont="1" applyBorder="1">
      <alignment/>
      <protection/>
    </xf>
    <xf numFmtId="165" fontId="0" fillId="0" borderId="0" xfId="17" applyNumberFormat="1" applyFont="1" applyAlignment="1" applyProtection="1">
      <alignment/>
      <protection locked="0"/>
    </xf>
    <xf numFmtId="164" fontId="0" fillId="0" borderId="0" xfId="17" applyNumberFormat="1" applyFont="1" applyBorder="1" applyAlignment="1" applyProtection="1">
      <alignment/>
      <protection locked="0"/>
    </xf>
    <xf numFmtId="0" fontId="0" fillId="0" borderId="0" xfId="21" applyFont="1" applyBorder="1" applyProtection="1">
      <alignment/>
      <protection locked="0"/>
    </xf>
    <xf numFmtId="0" fontId="4" fillId="0" borderId="10" xfId="21" applyFont="1" applyBorder="1" applyProtection="1">
      <alignment/>
      <protection locked="0"/>
    </xf>
    <xf numFmtId="0" fontId="4" fillId="0" borderId="0" xfId="21" applyFont="1" applyBorder="1">
      <alignment/>
      <protection/>
    </xf>
    <xf numFmtId="38" fontId="0" fillId="0" borderId="0" xfId="17" applyNumberFormat="1" applyFont="1" applyAlignment="1" applyProtection="1">
      <alignment/>
      <protection locked="0"/>
    </xf>
    <xf numFmtId="38" fontId="0" fillId="0" borderId="0" xfId="15" applyNumberFormat="1" applyFont="1" applyBorder="1" applyAlignment="1" applyProtection="1">
      <alignment/>
      <protection locked="0"/>
    </xf>
    <xf numFmtId="0" fontId="4" fillId="0" borderId="10" xfId="21" applyFont="1" applyBorder="1">
      <alignment/>
      <protection/>
    </xf>
    <xf numFmtId="0" fontId="0" fillId="0" borderId="0" xfId="21" applyFont="1" applyProtection="1">
      <alignment/>
      <protection/>
    </xf>
    <xf numFmtId="172" fontId="0" fillId="0" borderId="0" xfId="15" applyNumberFormat="1" applyFont="1" applyFill="1" applyBorder="1" applyAlignment="1" applyProtection="1">
      <alignment horizontal="center"/>
      <protection/>
    </xf>
    <xf numFmtId="0" fontId="0" fillId="0" borderId="10" xfId="0" applyFont="1" applyBorder="1" applyAlignment="1" applyProtection="1">
      <alignment/>
      <protection locked="0"/>
    </xf>
    <xf numFmtId="172" fontId="0" fillId="0" borderId="0" xfId="17" applyNumberFormat="1" applyFont="1" applyAlignment="1" applyProtection="1">
      <alignment/>
      <protection locked="0"/>
    </xf>
    <xf numFmtId="172" fontId="0" fillId="0" borderId="0" xfId="17" applyNumberFormat="1" applyFont="1" applyAlignment="1">
      <alignment/>
    </xf>
    <xf numFmtId="172" fontId="0" fillId="0" borderId="0" xfId="21" applyNumberFormat="1" applyFont="1">
      <alignment/>
      <protection/>
    </xf>
    <xf numFmtId="6" fontId="0" fillId="0" borderId="0" xfId="17" applyNumberFormat="1" applyFont="1" applyAlignment="1">
      <alignment/>
    </xf>
    <xf numFmtId="6" fontId="0" fillId="0" borderId="0" xfId="21" applyNumberFormat="1" applyFont="1">
      <alignment/>
      <protection/>
    </xf>
    <xf numFmtId="38" fontId="5" fillId="0" borderId="5" xfId="0" applyNumberFormat="1" applyFont="1" applyBorder="1" applyAlignment="1" applyProtection="1">
      <alignment/>
      <protection/>
    </xf>
    <xf numFmtId="0" fontId="5" fillId="0" borderId="0" xfId="0" applyFont="1" applyAlignment="1" applyProtection="1">
      <alignment/>
      <protection/>
    </xf>
    <xf numFmtId="6" fontId="5" fillId="0" borderId="0" xfId="0" applyNumberFormat="1" applyFont="1" applyAlignment="1" applyProtection="1">
      <alignment/>
      <protection/>
    </xf>
    <xf numFmtId="0" fontId="16" fillId="0" borderId="0" xfId="0" applyFont="1" applyAlignment="1" applyProtection="1">
      <alignment/>
      <protection/>
    </xf>
    <xf numFmtId="38" fontId="5" fillId="0" borderId="0" xfId="0" applyNumberFormat="1" applyFont="1" applyAlignment="1" applyProtection="1">
      <alignment/>
      <protection/>
    </xf>
    <xf numFmtId="0" fontId="22" fillId="0" borderId="0" xfId="0" applyFont="1" applyAlignment="1" applyProtection="1">
      <alignment/>
      <protection locked="0"/>
    </xf>
    <xf numFmtId="164" fontId="22" fillId="0" borderId="0" xfId="17" applyNumberFormat="1" applyFont="1" applyFill="1" applyBorder="1" applyAlignment="1" applyProtection="1">
      <alignment horizontal="center"/>
      <protection locked="0"/>
    </xf>
    <xf numFmtId="164" fontId="22" fillId="0" borderId="0" xfId="17" applyNumberFormat="1" applyFont="1" applyAlignment="1" applyProtection="1">
      <alignment/>
      <protection locked="0"/>
    </xf>
    <xf numFmtId="164" fontId="22" fillId="0" borderId="0" xfId="17" applyNumberFormat="1" applyFont="1" applyBorder="1" applyAlignment="1" applyProtection="1">
      <alignment/>
      <protection locked="0"/>
    </xf>
    <xf numFmtId="38" fontId="22" fillId="0" borderId="0" xfId="17" applyNumberFormat="1" applyFont="1" applyAlignment="1" applyProtection="1">
      <alignment/>
      <protection locked="0"/>
    </xf>
    <xf numFmtId="6" fontId="5" fillId="0" borderId="0" xfId="0" applyNumberFormat="1" applyFont="1" applyFill="1" applyBorder="1" applyAlignment="1" applyProtection="1">
      <alignment horizontal="left"/>
      <protection/>
    </xf>
    <xf numFmtId="6" fontId="13"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horizontal="left"/>
      <protection/>
    </xf>
    <xf numFmtId="0" fontId="6" fillId="3" borderId="0" xfId="0" applyFont="1" applyFill="1" applyBorder="1" applyAlignment="1" applyProtection="1">
      <alignment horizontal="left"/>
      <protection/>
    </xf>
    <xf numFmtId="0" fontId="0" fillId="0" borderId="0" xfId="21" applyFont="1" applyBorder="1" applyAlignment="1" applyProtection="1">
      <alignment/>
      <protection locked="0"/>
    </xf>
    <xf numFmtId="0" fontId="0" fillId="0" borderId="0" xfId="21" applyFont="1" applyAlignment="1" applyProtection="1">
      <alignment/>
      <protection locked="0"/>
    </xf>
    <xf numFmtId="0" fontId="4" fillId="5" borderId="0" xfId="21" applyFont="1" applyFill="1" applyBorder="1" applyAlignment="1">
      <alignment horizontal="left"/>
      <protection/>
    </xf>
    <xf numFmtId="14" fontId="4" fillId="6" borderId="0" xfId="21" applyNumberFormat="1" applyFont="1" applyFill="1" applyBorder="1" applyAlignment="1">
      <alignment horizontal="center"/>
      <protection/>
    </xf>
    <xf numFmtId="172" fontId="0" fillId="6" borderId="0" xfId="15" applyNumberFormat="1" applyFont="1" applyFill="1" applyBorder="1" applyAlignment="1" applyProtection="1">
      <alignment horizontal="center"/>
      <protection locked="0"/>
    </xf>
    <xf numFmtId="6" fontId="4" fillId="6" borderId="0" xfId="17" applyNumberFormat="1" applyFont="1" applyFill="1" applyBorder="1" applyAlignment="1" applyProtection="1">
      <alignment horizontal="center"/>
      <protection locked="0"/>
    </xf>
    <xf numFmtId="38" fontId="4" fillId="6" borderId="0" xfId="17" applyNumberFormat="1" applyFont="1" applyFill="1" applyBorder="1" applyAlignment="1" applyProtection="1">
      <alignment horizontal="center"/>
      <protection locked="0"/>
    </xf>
    <xf numFmtId="38" fontId="4" fillId="6" borderId="0" xfId="17" applyNumberFormat="1" applyFont="1" applyFill="1" applyBorder="1" applyAlignment="1">
      <alignment horizontal="center"/>
    </xf>
    <xf numFmtId="172" fontId="0" fillId="6" borderId="0" xfId="15" applyNumberFormat="1" applyFont="1" applyFill="1" applyBorder="1" applyAlignment="1">
      <alignment horizontal="center"/>
    </xf>
    <xf numFmtId="164" fontId="4" fillId="6" borderId="0" xfId="17" applyNumberFormat="1" applyFont="1" applyFill="1" applyBorder="1" applyAlignment="1" applyProtection="1">
      <alignment horizontal="center"/>
      <protection locked="0"/>
    </xf>
    <xf numFmtId="0" fontId="4" fillId="5" borderId="0" xfId="21" applyFont="1" applyFill="1" applyBorder="1" applyAlignment="1" applyProtection="1">
      <alignment horizontal="left"/>
      <protection locked="0"/>
    </xf>
    <xf numFmtId="0" fontId="4" fillId="6" borderId="0" xfId="21" applyFont="1" applyFill="1" applyBorder="1" applyAlignment="1" applyProtection="1">
      <alignment horizontal="right"/>
      <protection locked="0"/>
    </xf>
    <xf numFmtId="0" fontId="4" fillId="6" borderId="0" xfId="21" applyFont="1" applyFill="1" applyBorder="1" applyAlignment="1" applyProtection="1">
      <alignment horizontal="center"/>
      <protection locked="0"/>
    </xf>
    <xf numFmtId="0" fontId="4" fillId="6" borderId="0" xfId="21" applyFont="1" applyFill="1" applyBorder="1" applyAlignment="1" applyProtection="1">
      <alignment horizontal="center" textRotation="90"/>
      <protection locked="0"/>
    </xf>
    <xf numFmtId="165" fontId="4" fillId="6" borderId="0" xfId="21" applyNumberFormat="1" applyFont="1" applyFill="1" applyBorder="1" applyAlignment="1" applyProtection="1">
      <alignment horizontal="center" wrapText="1"/>
      <protection locked="0"/>
    </xf>
    <xf numFmtId="14" fontId="4" fillId="7" borderId="1" xfId="21" applyNumberFormat="1" applyFont="1" applyFill="1" applyBorder="1" applyAlignment="1">
      <alignment horizontal="center"/>
      <protection/>
    </xf>
    <xf numFmtId="172" fontId="0" fillId="7" borderId="1" xfId="15" applyNumberFormat="1" applyFont="1" applyFill="1" applyBorder="1" applyAlignment="1" applyProtection="1">
      <alignment horizontal="center"/>
      <protection locked="0"/>
    </xf>
    <xf numFmtId="6" fontId="4" fillId="7" borderId="1" xfId="17" applyNumberFormat="1" applyFont="1" applyFill="1" applyBorder="1" applyAlignment="1" applyProtection="1">
      <alignment horizontal="center"/>
      <protection locked="0"/>
    </xf>
    <xf numFmtId="0" fontId="4" fillId="8" borderId="11" xfId="21" applyFont="1" applyFill="1" applyBorder="1" applyAlignment="1">
      <alignment horizontal="left"/>
      <protection/>
    </xf>
    <xf numFmtId="0" fontId="4" fillId="7" borderId="1" xfId="21" applyFont="1" applyFill="1" applyBorder="1" applyAlignment="1" applyProtection="1">
      <alignment horizontal="right"/>
      <protection locked="0"/>
    </xf>
    <xf numFmtId="0" fontId="4" fillId="7" borderId="1" xfId="21" applyFont="1" applyFill="1" applyBorder="1" applyAlignment="1" applyProtection="1">
      <alignment horizontal="center"/>
      <protection locked="0"/>
    </xf>
    <xf numFmtId="0" fontId="4" fillId="7" borderId="1" xfId="21" applyFont="1" applyFill="1" applyBorder="1" applyAlignment="1" applyProtection="1">
      <alignment horizontal="center" textRotation="90"/>
      <protection locked="0"/>
    </xf>
    <xf numFmtId="38" fontId="6" fillId="0" borderId="12" xfId="0" applyNumberFormat="1" applyFont="1" applyBorder="1" applyAlignment="1" applyProtection="1">
      <alignment/>
      <protection/>
    </xf>
    <xf numFmtId="38" fontId="7" fillId="0" borderId="12" xfId="0" applyNumberFormat="1" applyFont="1" applyBorder="1" applyAlignment="1" applyProtection="1">
      <alignment/>
      <protection/>
    </xf>
    <xf numFmtId="10" fontId="7" fillId="0" borderId="13" xfId="0" applyNumberFormat="1" applyFont="1" applyBorder="1" applyAlignment="1" applyProtection="1">
      <alignment/>
      <protection/>
    </xf>
    <xf numFmtId="38" fontId="13" fillId="0" borderId="14" xfId="0" applyNumberFormat="1" applyFont="1" applyBorder="1" applyAlignment="1" applyProtection="1">
      <alignment/>
      <protection/>
    </xf>
    <xf numFmtId="6" fontId="13" fillId="0" borderId="15" xfId="0" applyNumberFormat="1" applyFont="1" applyBorder="1" applyAlignment="1" applyProtection="1">
      <alignment/>
      <protection/>
    </xf>
    <xf numFmtId="38" fontId="13" fillId="0" borderId="12" xfId="0" applyNumberFormat="1" applyFont="1" applyBorder="1" applyAlignment="1" applyProtection="1">
      <alignment/>
      <protection/>
    </xf>
    <xf numFmtId="6" fontId="13" fillId="0" borderId="13" xfId="0" applyNumberFormat="1" applyFont="1" applyBorder="1" applyAlignment="1" applyProtection="1">
      <alignment horizontal="right"/>
      <protection/>
    </xf>
    <xf numFmtId="167" fontId="16" fillId="0" borderId="12" xfId="15" applyNumberFormat="1" applyFont="1" applyFill="1" applyBorder="1" applyAlignment="1">
      <alignment/>
    </xf>
    <xf numFmtId="6" fontId="16" fillId="0" borderId="13" xfId="0" applyNumberFormat="1" applyFont="1" applyFill="1" applyBorder="1" applyAlignment="1">
      <alignment/>
    </xf>
    <xf numFmtId="6" fontId="13" fillId="0" borderId="13" xfId="0" applyNumberFormat="1" applyFont="1" applyBorder="1" applyAlignment="1" applyProtection="1">
      <alignment/>
      <protection/>
    </xf>
    <xf numFmtId="38" fontId="6" fillId="0" borderId="12" xfId="0" applyNumberFormat="1" applyFont="1" applyFill="1" applyBorder="1" applyAlignment="1" applyProtection="1">
      <alignment/>
      <protection/>
    </xf>
    <xf numFmtId="38" fontId="13" fillId="0" borderId="12" xfId="0" applyNumberFormat="1" applyFont="1" applyFill="1" applyBorder="1" applyAlignment="1" applyProtection="1">
      <alignment/>
      <protection/>
    </xf>
    <xf numFmtId="6" fontId="5" fillId="0" borderId="13" xfId="0" applyNumberFormat="1" applyFont="1" applyFill="1" applyBorder="1" applyAlignment="1" applyProtection="1">
      <alignment horizontal="right"/>
      <protection/>
    </xf>
    <xf numFmtId="6" fontId="13" fillId="0" borderId="15" xfId="0" applyNumberFormat="1" applyFont="1" applyBorder="1" applyAlignment="1" applyProtection="1">
      <alignment horizontal="right"/>
      <protection/>
    </xf>
    <xf numFmtId="38" fontId="5" fillId="0" borderId="12" xfId="0" applyNumberFormat="1" applyFont="1" applyFill="1" applyBorder="1" applyAlignment="1" applyProtection="1">
      <alignment/>
      <protection/>
    </xf>
    <xf numFmtId="6" fontId="5" fillId="0" borderId="13" xfId="0" applyNumberFormat="1" applyFont="1" applyFill="1" applyBorder="1" applyAlignment="1" applyProtection="1">
      <alignment/>
      <protection/>
    </xf>
    <xf numFmtId="6" fontId="7" fillId="0" borderId="13" xfId="0" applyNumberFormat="1" applyFont="1" applyBorder="1" applyAlignment="1" applyProtection="1">
      <alignment/>
      <protection/>
    </xf>
    <xf numFmtId="38" fontId="13" fillId="0" borderId="12" xfId="0" applyNumberFormat="1" applyFont="1" applyFill="1" applyBorder="1" applyAlignment="1" applyProtection="1">
      <alignment horizontal="right"/>
      <protection/>
    </xf>
    <xf numFmtId="38" fontId="13" fillId="0" borderId="14" xfId="0" applyNumberFormat="1" applyFont="1" applyBorder="1" applyAlignment="1" applyProtection="1">
      <alignment horizontal="right"/>
      <protection/>
    </xf>
    <xf numFmtId="6" fontId="6" fillId="0" borderId="13" xfId="0" applyNumberFormat="1" applyFont="1" applyFill="1" applyBorder="1" applyAlignment="1" applyProtection="1">
      <alignment horizontal="right"/>
      <protection/>
    </xf>
    <xf numFmtId="6" fontId="6" fillId="0" borderId="13" xfId="0" applyNumberFormat="1" applyFont="1" applyFill="1" applyBorder="1" applyAlignment="1" applyProtection="1">
      <alignment/>
      <protection/>
    </xf>
    <xf numFmtId="6" fontId="5" fillId="0" borderId="16" xfId="0" applyNumberFormat="1" applyFont="1" applyFill="1" applyBorder="1" applyAlignment="1" applyProtection="1">
      <alignment/>
      <protection/>
    </xf>
    <xf numFmtId="0" fontId="13" fillId="0" borderId="0" xfId="0" applyNumberFormat="1" applyFont="1" applyBorder="1" applyAlignment="1" applyProtection="1">
      <alignment horizontal="center"/>
      <protection/>
    </xf>
    <xf numFmtId="0" fontId="5" fillId="0" borderId="0" xfId="0" applyNumberFormat="1" applyFont="1" applyBorder="1" applyAlignment="1" applyProtection="1">
      <alignment horizontal="center"/>
      <protection/>
    </xf>
    <xf numFmtId="38" fontId="5" fillId="0" borderId="17" xfId="0" applyNumberFormat="1" applyFont="1" applyBorder="1" applyAlignment="1" applyProtection="1">
      <alignment horizontal="center"/>
      <protection/>
    </xf>
    <xf numFmtId="0" fontId="6" fillId="9" borderId="18" xfId="0" applyFont="1" applyFill="1" applyBorder="1" applyAlignment="1" applyProtection="1">
      <alignment/>
      <protection/>
    </xf>
    <xf numFmtId="0" fontId="6" fillId="9" borderId="19" xfId="0" applyFont="1" applyFill="1" applyBorder="1" applyAlignment="1" applyProtection="1">
      <alignment/>
      <protection/>
    </xf>
    <xf numFmtId="38" fontId="13" fillId="9" borderId="19" xfId="0" applyNumberFormat="1" applyFont="1" applyFill="1" applyBorder="1" applyAlignment="1" applyProtection="1">
      <alignment horizontal="right"/>
      <protection/>
    </xf>
    <xf numFmtId="6" fontId="6" fillId="9" borderId="18" xfId="0" applyNumberFormat="1" applyFont="1" applyFill="1" applyBorder="1" applyAlignment="1" applyProtection="1">
      <alignment/>
      <protection/>
    </xf>
    <xf numFmtId="38" fontId="13" fillId="9" borderId="19" xfId="0" applyNumberFormat="1" applyFont="1" applyFill="1" applyBorder="1" applyAlignment="1" applyProtection="1">
      <alignment/>
      <protection/>
    </xf>
    <xf numFmtId="6" fontId="13" fillId="9" borderId="18" xfId="0" applyNumberFormat="1" applyFont="1" applyFill="1" applyBorder="1" applyAlignment="1" applyProtection="1">
      <alignment/>
      <protection/>
    </xf>
    <xf numFmtId="6" fontId="13" fillId="9" borderId="18" xfId="0" applyNumberFormat="1" applyFont="1" applyFill="1" applyBorder="1" applyAlignment="1" applyProtection="1">
      <alignment horizontal="right"/>
      <protection/>
    </xf>
    <xf numFmtId="38" fontId="13" fillId="10" borderId="19" xfId="0" applyNumberFormat="1" applyFont="1" applyFill="1" applyBorder="1" applyAlignment="1" applyProtection="1">
      <alignment/>
      <protection/>
    </xf>
    <xf numFmtId="6" fontId="13" fillId="10" borderId="18" xfId="0" applyNumberFormat="1" applyFont="1" applyFill="1" applyBorder="1" applyAlignment="1" applyProtection="1">
      <alignment/>
      <protection/>
    </xf>
    <xf numFmtId="6" fontId="13" fillId="10" borderId="20" xfId="0" applyNumberFormat="1" applyFont="1" applyFill="1" applyBorder="1" applyAlignment="1" applyProtection="1">
      <alignment/>
      <protection/>
    </xf>
    <xf numFmtId="10" fontId="6" fillId="0" borderId="0" xfId="0" applyNumberFormat="1" applyFont="1" applyFill="1" applyBorder="1" applyAlignment="1" applyProtection="1">
      <alignment/>
      <protection/>
    </xf>
    <xf numFmtId="10" fontId="7" fillId="0" borderId="0" xfId="0" applyNumberFormat="1" applyFont="1" applyFill="1" applyBorder="1" applyAlignment="1" applyProtection="1">
      <alignment/>
      <protection/>
    </xf>
    <xf numFmtId="6" fontId="6" fillId="0" borderId="0" xfId="0" applyNumberFormat="1" applyFont="1" applyFill="1" applyBorder="1" applyAlignment="1" applyProtection="1">
      <alignment vertical="center"/>
      <protection/>
    </xf>
    <xf numFmtId="6" fontId="13" fillId="0" borderId="0" xfId="0" applyNumberFormat="1" applyFont="1" applyFill="1" applyBorder="1" applyAlignment="1" applyProtection="1">
      <alignment/>
      <protection locked="0"/>
    </xf>
    <xf numFmtId="6" fontId="5" fillId="0" borderId="0" xfId="0" applyNumberFormat="1" applyFont="1" applyFill="1" applyBorder="1" applyAlignment="1" applyProtection="1">
      <alignment horizontal="right"/>
      <protection/>
    </xf>
    <xf numFmtId="6" fontId="13" fillId="0" borderId="0" xfId="0" applyNumberFormat="1" applyFont="1" applyFill="1" applyBorder="1" applyAlignment="1" applyProtection="1">
      <alignment horizontal="right"/>
      <protection locked="0"/>
    </xf>
    <xf numFmtId="6" fontId="12" fillId="0" borderId="0" xfId="0" applyNumberFormat="1" applyFont="1" applyFill="1" applyBorder="1" applyAlignment="1" applyProtection="1">
      <alignment/>
      <protection/>
    </xf>
    <xf numFmtId="10" fontId="7" fillId="0" borderId="21" xfId="0" applyNumberFormat="1" applyFont="1" applyFill="1" applyBorder="1" applyAlignment="1" applyProtection="1">
      <alignment/>
      <protection/>
    </xf>
    <xf numFmtId="6" fontId="13" fillId="0" borderId="21" xfId="0" applyNumberFormat="1" applyFont="1" applyFill="1" applyBorder="1" applyAlignment="1" applyProtection="1">
      <alignment/>
      <protection/>
    </xf>
    <xf numFmtId="6" fontId="6" fillId="0" borderId="21" xfId="0" applyNumberFormat="1" applyFont="1" applyFill="1" applyBorder="1" applyAlignment="1" applyProtection="1">
      <alignment vertical="center"/>
      <protection/>
    </xf>
    <xf numFmtId="0" fontId="6" fillId="0" borderId="21" xfId="0" applyFont="1" applyFill="1" applyBorder="1" applyAlignment="1" applyProtection="1">
      <alignment/>
      <protection/>
    </xf>
    <xf numFmtId="6" fontId="13" fillId="0" borderId="21" xfId="0" applyNumberFormat="1" applyFont="1" applyFill="1" applyBorder="1" applyAlignment="1" applyProtection="1">
      <alignment horizontal="right"/>
      <protection/>
    </xf>
    <xf numFmtId="6" fontId="5" fillId="0" borderId="21" xfId="0" applyNumberFormat="1" applyFont="1" applyFill="1" applyBorder="1" applyAlignment="1" applyProtection="1">
      <alignment horizontal="right"/>
      <protection/>
    </xf>
    <xf numFmtId="6" fontId="6" fillId="0" borderId="21" xfId="0" applyNumberFormat="1" applyFont="1" applyFill="1" applyBorder="1" applyAlignment="1" applyProtection="1">
      <alignment horizontal="right"/>
      <protection/>
    </xf>
    <xf numFmtId="6" fontId="5" fillId="0" borderId="21" xfId="0" applyNumberFormat="1" applyFont="1" applyFill="1" applyBorder="1" applyAlignment="1" applyProtection="1">
      <alignment horizontal="right"/>
      <protection/>
    </xf>
    <xf numFmtId="6" fontId="13" fillId="0" borderId="21" xfId="0" applyNumberFormat="1" applyFont="1" applyFill="1" applyBorder="1" applyAlignment="1" applyProtection="1">
      <alignment/>
      <protection locked="0"/>
    </xf>
    <xf numFmtId="6" fontId="6" fillId="0" borderId="21" xfId="0" applyNumberFormat="1" applyFont="1" applyFill="1" applyBorder="1" applyAlignment="1" applyProtection="1">
      <alignment/>
      <protection/>
    </xf>
    <xf numFmtId="6" fontId="13" fillId="0" borderId="13" xfId="0" applyNumberFormat="1" applyFont="1" applyFill="1" applyBorder="1" applyAlignment="1" applyProtection="1">
      <alignment/>
      <protection/>
    </xf>
    <xf numFmtId="6" fontId="13" fillId="0" borderId="13" xfId="0" applyNumberFormat="1" applyFont="1" applyFill="1" applyBorder="1" applyAlignment="1" applyProtection="1">
      <alignment horizontal="right"/>
      <protection/>
    </xf>
    <xf numFmtId="10" fontId="6" fillId="0" borderId="13" xfId="0" applyNumberFormat="1" applyFont="1" applyFill="1" applyBorder="1" applyAlignment="1" applyProtection="1">
      <alignment/>
      <protection/>
    </xf>
    <xf numFmtId="10" fontId="7" fillId="0" borderId="13" xfId="0" applyNumberFormat="1" applyFont="1" applyFill="1" applyBorder="1" applyAlignment="1" applyProtection="1">
      <alignment/>
      <protection/>
    </xf>
    <xf numFmtId="6" fontId="6" fillId="0" borderId="13" xfId="0" applyNumberFormat="1" applyFont="1" applyFill="1" applyBorder="1" applyAlignment="1" applyProtection="1">
      <alignment vertical="center"/>
      <protection/>
    </xf>
    <xf numFmtId="0" fontId="6" fillId="0" borderId="13" xfId="0" applyFont="1" applyFill="1" applyBorder="1" applyAlignment="1" applyProtection="1">
      <alignment/>
      <protection/>
    </xf>
    <xf numFmtId="6" fontId="13" fillId="0" borderId="13" xfId="0" applyNumberFormat="1" applyFont="1" applyFill="1" applyBorder="1" applyAlignment="1" applyProtection="1">
      <alignment/>
      <protection locked="0"/>
    </xf>
    <xf numFmtId="6" fontId="5" fillId="0" borderId="13" xfId="0" applyNumberFormat="1" applyFont="1" applyFill="1" applyBorder="1" applyAlignment="1" applyProtection="1">
      <alignment horizontal="right"/>
      <protection/>
    </xf>
    <xf numFmtId="6" fontId="5" fillId="0" borderId="0" xfId="0" applyNumberFormat="1" applyFont="1" applyFill="1" applyBorder="1" applyAlignment="1" applyProtection="1">
      <alignment/>
      <protection/>
    </xf>
    <xf numFmtId="6" fontId="33" fillId="0" borderId="13" xfId="0" applyNumberFormat="1" applyFont="1" applyFill="1" applyBorder="1" applyAlignment="1" applyProtection="1">
      <alignment vertical="center"/>
      <protection/>
    </xf>
    <xf numFmtId="6" fontId="29" fillId="0" borderId="22" xfId="0" applyNumberFormat="1" applyFont="1" applyFill="1" applyBorder="1" applyAlignment="1" applyProtection="1">
      <alignment vertical="center"/>
      <protection/>
    </xf>
    <xf numFmtId="6" fontId="29" fillId="0" borderId="13" xfId="0" applyNumberFormat="1" applyFont="1" applyFill="1" applyBorder="1" applyAlignment="1" applyProtection="1">
      <alignment vertical="center"/>
      <protection/>
    </xf>
    <xf numFmtId="6" fontId="29" fillId="0" borderId="23" xfId="0" applyNumberFormat="1" applyFont="1" applyFill="1" applyBorder="1" applyAlignment="1" applyProtection="1">
      <alignment vertical="center"/>
      <protection/>
    </xf>
    <xf numFmtId="6" fontId="5" fillId="0" borderId="24" xfId="0" applyNumberFormat="1" applyFont="1" applyFill="1" applyBorder="1" applyAlignment="1" applyProtection="1">
      <alignment/>
      <protection/>
    </xf>
    <xf numFmtId="6" fontId="13" fillId="0" borderId="21" xfId="0" applyNumberFormat="1" applyFont="1" applyBorder="1" applyAlignment="1" applyProtection="1">
      <alignment horizontal="right"/>
      <protection/>
    </xf>
    <xf numFmtId="6" fontId="13" fillId="0" borderId="21" xfId="0" applyNumberFormat="1" applyFont="1" applyBorder="1" applyAlignment="1" applyProtection="1">
      <alignment/>
      <protection/>
    </xf>
    <xf numFmtId="6" fontId="19" fillId="2" borderId="21" xfId="0" applyNumberFormat="1" applyFont="1" applyFill="1" applyBorder="1" applyAlignment="1" applyProtection="1">
      <alignment/>
      <protection locked="0"/>
    </xf>
    <xf numFmtId="6" fontId="19" fillId="0" borderId="21" xfId="0" applyNumberFormat="1" applyFont="1" applyFill="1" applyBorder="1" applyAlignment="1" applyProtection="1">
      <alignment horizontal="right"/>
      <protection locked="0"/>
    </xf>
    <xf numFmtId="6" fontId="19" fillId="0" borderId="21" xfId="0" applyNumberFormat="1" applyFont="1" applyFill="1" applyBorder="1" applyAlignment="1" applyProtection="1">
      <alignment/>
      <protection locked="0"/>
    </xf>
    <xf numFmtId="6" fontId="19" fillId="0" borderId="0" xfId="0" applyNumberFormat="1" applyFont="1" applyFill="1" applyBorder="1" applyAlignment="1" applyProtection="1">
      <alignment/>
      <protection locked="0"/>
    </xf>
    <xf numFmtId="6" fontId="13" fillId="2" borderId="25" xfId="0" applyNumberFormat="1" applyFont="1" applyFill="1" applyBorder="1" applyAlignment="1" applyProtection="1">
      <alignment/>
      <protection/>
    </xf>
    <xf numFmtId="6" fontId="13" fillId="2" borderId="26" xfId="0" applyNumberFormat="1" applyFont="1" applyFill="1" applyBorder="1" applyAlignment="1" applyProtection="1">
      <alignment/>
      <protection/>
    </xf>
    <xf numFmtId="49" fontId="13" fillId="0" borderId="27" xfId="0" applyNumberFormat="1" applyFont="1" applyBorder="1" applyAlignment="1" applyProtection="1">
      <alignment/>
      <protection/>
    </xf>
    <xf numFmtId="49" fontId="13" fillId="0" borderId="26" xfId="0" applyNumberFormat="1" applyFont="1" applyBorder="1" applyAlignment="1" applyProtection="1">
      <alignment/>
      <protection/>
    </xf>
    <xf numFmtId="49" fontId="5" fillId="0" borderId="28" xfId="0" applyNumberFormat="1" applyFont="1" applyBorder="1" applyAlignment="1" applyProtection="1">
      <alignment/>
      <protection/>
    </xf>
    <xf numFmtId="49" fontId="13" fillId="0" borderId="29" xfId="0" applyNumberFormat="1" applyFont="1" applyBorder="1" applyAlignment="1" applyProtection="1">
      <alignment/>
      <protection/>
    </xf>
    <xf numFmtId="38" fontId="6" fillId="0" borderId="30" xfId="0" applyNumberFormat="1" applyFont="1" applyBorder="1" applyAlignment="1" applyProtection="1">
      <alignment/>
      <protection/>
    </xf>
    <xf numFmtId="6" fontId="6" fillId="0" borderId="30" xfId="0" applyNumberFormat="1" applyFont="1" applyBorder="1" applyAlignment="1" applyProtection="1">
      <alignment/>
      <protection/>
    </xf>
    <xf numFmtId="38" fontId="13" fillId="2" borderId="21" xfId="0" applyNumberFormat="1" applyFont="1" applyFill="1" applyBorder="1" applyAlignment="1" applyProtection="1">
      <alignment/>
      <protection locked="0"/>
    </xf>
    <xf numFmtId="6" fontId="19" fillId="2" borderId="31" xfId="0" applyNumberFormat="1" applyFont="1" applyFill="1" applyBorder="1" applyAlignment="1" applyProtection="1">
      <alignment/>
      <protection locked="0"/>
    </xf>
    <xf numFmtId="38" fontId="13" fillId="2" borderId="31" xfId="0" applyNumberFormat="1" applyFont="1" applyFill="1" applyBorder="1" applyAlignment="1" applyProtection="1">
      <alignment/>
      <protection locked="0"/>
    </xf>
    <xf numFmtId="6" fontId="13" fillId="0" borderId="31" xfId="0" applyNumberFormat="1" applyFont="1" applyBorder="1" applyAlignment="1" applyProtection="1">
      <alignment/>
      <protection/>
    </xf>
    <xf numFmtId="38" fontId="6" fillId="0" borderId="31" xfId="0" applyNumberFormat="1" applyFont="1" applyFill="1" applyBorder="1" applyAlignment="1" applyProtection="1">
      <alignment/>
      <protection/>
    </xf>
    <xf numFmtId="6" fontId="6" fillId="0" borderId="31" xfId="0" applyNumberFormat="1" applyFont="1" applyFill="1" applyBorder="1" applyAlignment="1" applyProtection="1">
      <alignment horizontal="right"/>
      <protection/>
    </xf>
    <xf numFmtId="6" fontId="6" fillId="0" borderId="31" xfId="0" applyNumberFormat="1" applyFont="1" applyFill="1" applyBorder="1" applyAlignment="1" applyProtection="1">
      <alignment/>
      <protection/>
    </xf>
    <xf numFmtId="38" fontId="13" fillId="2" borderId="32" xfId="0" applyNumberFormat="1" applyFont="1" applyFill="1" applyBorder="1" applyAlignment="1" applyProtection="1">
      <alignment/>
      <protection locked="0"/>
    </xf>
    <xf numFmtId="6" fontId="13" fillId="2" borderId="31" xfId="0" applyNumberFormat="1" applyFont="1" applyFill="1" applyBorder="1" applyAlignment="1" applyProtection="1">
      <alignment horizontal="right"/>
      <protection locked="0"/>
    </xf>
    <xf numFmtId="6" fontId="19" fillId="2" borderId="31" xfId="0" applyNumberFormat="1" applyFont="1" applyFill="1" applyBorder="1" applyAlignment="1" applyProtection="1">
      <alignment horizontal="right"/>
      <protection locked="0"/>
    </xf>
    <xf numFmtId="167" fontId="6" fillId="3" borderId="31" xfId="0" applyNumberFormat="1" applyFont="1" applyFill="1" applyBorder="1" applyAlignment="1" applyProtection="1">
      <alignment/>
      <protection/>
    </xf>
    <xf numFmtId="168" fontId="6" fillId="3" borderId="31" xfId="0" applyNumberFormat="1" applyFont="1" applyFill="1" applyBorder="1" applyAlignment="1" applyProtection="1">
      <alignment/>
      <protection/>
    </xf>
    <xf numFmtId="0" fontId="6" fillId="3" borderId="31" xfId="0" applyFont="1" applyFill="1" applyBorder="1" applyAlignment="1" applyProtection="1">
      <alignment/>
      <protection/>
    </xf>
    <xf numFmtId="38" fontId="19" fillId="2" borderId="31" xfId="0" applyNumberFormat="1" applyFont="1" applyFill="1" applyBorder="1" applyAlignment="1" applyProtection="1">
      <alignment/>
      <protection locked="0"/>
    </xf>
    <xf numFmtId="6" fontId="19" fillId="2" borderId="31" xfId="0" applyNumberFormat="1" applyFont="1" applyFill="1" applyBorder="1" applyAlignment="1" applyProtection="1">
      <alignment/>
      <protection locked="0"/>
    </xf>
    <xf numFmtId="0" fontId="5" fillId="0" borderId="0" xfId="0" applyFont="1" applyBorder="1" applyAlignment="1" applyProtection="1">
      <alignment horizontal="centerContinuous"/>
      <protection/>
    </xf>
    <xf numFmtId="6" fontId="5" fillId="0" borderId="0" xfId="0" applyNumberFormat="1" applyFont="1" applyBorder="1" applyAlignment="1" applyProtection="1">
      <alignment horizontal="centerContinuous"/>
      <protection/>
    </xf>
    <xf numFmtId="0" fontId="11" fillId="10" borderId="0" xfId="0" applyFont="1" applyFill="1" applyBorder="1" applyAlignment="1" applyProtection="1">
      <alignment horizontal="centerContinuous"/>
      <protection/>
    </xf>
    <xf numFmtId="6" fontId="11" fillId="10" borderId="0" xfId="0" applyNumberFormat="1" applyFont="1" applyFill="1" applyBorder="1" applyAlignment="1" applyProtection="1">
      <alignment horizontal="centerContinuous"/>
      <protection/>
    </xf>
    <xf numFmtId="0" fontId="8" fillId="10" borderId="0" xfId="0" applyFont="1" applyFill="1" applyBorder="1" applyAlignment="1" applyProtection="1">
      <alignment/>
      <protection/>
    </xf>
    <xf numFmtId="0" fontId="9" fillId="10" borderId="33" xfId="0" applyFont="1" applyFill="1" applyBorder="1" applyAlignment="1" applyProtection="1">
      <alignment/>
      <protection/>
    </xf>
    <xf numFmtId="0" fontId="20" fillId="10" borderId="0" xfId="0" applyFont="1" applyFill="1" applyBorder="1" applyAlignment="1" applyProtection="1">
      <alignment horizontal="centerContinuous"/>
      <protection/>
    </xf>
    <xf numFmtId="0" fontId="12" fillId="10" borderId="33" xfId="0" applyFont="1" applyFill="1" applyBorder="1" applyAlignment="1" applyProtection="1">
      <alignment/>
      <protection/>
    </xf>
    <xf numFmtId="0" fontId="10" fillId="10" borderId="34" xfId="0" applyFont="1" applyFill="1" applyBorder="1" applyAlignment="1" applyProtection="1">
      <alignment horizontal="centerContinuous"/>
      <protection/>
    </xf>
    <xf numFmtId="0" fontId="11" fillId="10" borderId="34" xfId="0" applyFont="1" applyFill="1" applyBorder="1" applyAlignment="1" applyProtection="1">
      <alignment horizontal="centerContinuous"/>
      <protection/>
    </xf>
    <xf numFmtId="6" fontId="11" fillId="10" borderId="34" xfId="0" applyNumberFormat="1" applyFont="1" applyFill="1" applyBorder="1" applyAlignment="1" applyProtection="1">
      <alignment horizontal="centerContinuous"/>
      <protection/>
    </xf>
    <xf numFmtId="0" fontId="12" fillId="10" borderId="35" xfId="0" applyFont="1" applyFill="1" applyBorder="1" applyAlignment="1" applyProtection="1">
      <alignment/>
      <protection/>
    </xf>
    <xf numFmtId="10" fontId="16" fillId="10" borderId="36" xfId="0" applyNumberFormat="1" applyFont="1" applyFill="1" applyBorder="1" applyAlignment="1" applyProtection="1">
      <alignment horizontal="center"/>
      <protection/>
    </xf>
    <xf numFmtId="6" fontId="5" fillId="0" borderId="37" xfId="0" applyNumberFormat="1" applyFont="1" applyBorder="1" applyAlignment="1" applyProtection="1">
      <alignment horizontal="center"/>
      <protection/>
    </xf>
    <xf numFmtId="6" fontId="19" fillId="2" borderId="38" xfId="0" applyNumberFormat="1" applyFont="1" applyFill="1" applyBorder="1" applyAlignment="1" applyProtection="1">
      <alignment/>
      <protection locked="0"/>
    </xf>
    <xf numFmtId="6" fontId="13" fillId="2" borderId="38" xfId="0" applyNumberFormat="1" applyFont="1" applyFill="1" applyBorder="1" applyAlignment="1" applyProtection="1">
      <alignment horizontal="right"/>
      <protection locked="0"/>
    </xf>
    <xf numFmtId="6" fontId="19" fillId="2" borderId="38" xfId="0" applyNumberFormat="1" applyFont="1" applyFill="1" applyBorder="1" applyAlignment="1" applyProtection="1">
      <alignment horizontal="right"/>
      <protection locked="0"/>
    </xf>
    <xf numFmtId="38" fontId="5" fillId="0" borderId="31" xfId="0" applyNumberFormat="1" applyFont="1" applyFill="1" applyBorder="1" applyAlignment="1" applyProtection="1">
      <alignment/>
      <protection/>
    </xf>
    <xf numFmtId="6" fontId="5" fillId="0" borderId="31" xfId="0" applyNumberFormat="1" applyFont="1" applyFill="1" applyBorder="1" applyAlignment="1" applyProtection="1">
      <alignment horizontal="right"/>
      <protection/>
    </xf>
    <xf numFmtId="38" fontId="6" fillId="0" borderId="39" xfId="0" applyNumberFormat="1" applyFont="1" applyFill="1" applyBorder="1" applyAlignment="1" applyProtection="1">
      <alignment/>
      <protection/>
    </xf>
    <xf numFmtId="6" fontId="6" fillId="0" borderId="39" xfId="0" applyNumberFormat="1" applyFont="1" applyBorder="1" applyAlignment="1" applyProtection="1">
      <alignment/>
      <protection/>
    </xf>
    <xf numFmtId="6" fontId="6" fillId="0" borderId="39" xfId="0" applyNumberFormat="1" applyFont="1" applyBorder="1" applyAlignment="1" applyProtection="1">
      <alignment horizontal="right"/>
      <protection/>
    </xf>
    <xf numFmtId="6" fontId="6" fillId="0" borderId="39" xfId="0" applyNumberFormat="1" applyFont="1" applyFill="1" applyBorder="1" applyAlignment="1" applyProtection="1">
      <alignment horizontal="right"/>
      <protection/>
    </xf>
    <xf numFmtId="38" fontId="13" fillId="0" borderId="39" xfId="0" applyNumberFormat="1" applyFont="1" applyFill="1" applyBorder="1" applyAlignment="1" applyProtection="1">
      <alignment/>
      <protection/>
    </xf>
    <xf numFmtId="6" fontId="5" fillId="0" borderId="39" xfId="0" applyNumberFormat="1" applyFont="1" applyFill="1" applyBorder="1" applyAlignment="1" applyProtection="1">
      <alignment horizontal="right"/>
      <protection/>
    </xf>
    <xf numFmtId="38" fontId="13" fillId="0" borderId="31" xfId="0" applyNumberFormat="1" applyFont="1" applyFill="1" applyBorder="1" applyAlignment="1" applyProtection="1">
      <alignment/>
      <protection/>
    </xf>
    <xf numFmtId="38" fontId="13" fillId="0" borderId="31" xfId="0" applyNumberFormat="1" applyFont="1" applyFill="1" applyBorder="1" applyAlignment="1" applyProtection="1">
      <alignment horizontal="right"/>
      <protection/>
    </xf>
    <xf numFmtId="38" fontId="5" fillId="0" borderId="40" xfId="0" applyNumberFormat="1" applyFont="1" applyFill="1" applyBorder="1" applyAlignment="1" applyProtection="1">
      <alignment/>
      <protection/>
    </xf>
    <xf numFmtId="6" fontId="5" fillId="0" borderId="41" xfId="0" applyNumberFormat="1" applyFont="1" applyFill="1" applyBorder="1" applyAlignment="1" applyProtection="1">
      <alignment/>
      <protection/>
    </xf>
    <xf numFmtId="6" fontId="5" fillId="0" borderId="42" xfId="0" applyNumberFormat="1" applyFont="1" applyFill="1" applyBorder="1" applyAlignment="1" applyProtection="1">
      <alignment/>
      <protection/>
    </xf>
    <xf numFmtId="0" fontId="13" fillId="0" borderId="43" xfId="0" applyNumberFormat="1" applyFont="1" applyBorder="1" applyAlignment="1" applyProtection="1">
      <alignment horizontal="center"/>
      <protection/>
    </xf>
    <xf numFmtId="0" fontId="5" fillId="0" borderId="9" xfId="0" applyNumberFormat="1" applyFont="1" applyBorder="1" applyAlignment="1" applyProtection="1">
      <alignment horizontal="center"/>
      <protection/>
    </xf>
    <xf numFmtId="0" fontId="13" fillId="0" borderId="44" xfId="0" applyFont="1" applyBorder="1" applyAlignment="1" applyProtection="1">
      <alignment vertical="center"/>
      <protection/>
    </xf>
    <xf numFmtId="6" fontId="13" fillId="0" borderId="45" xfId="0" applyNumberFormat="1" applyFont="1" applyBorder="1" applyAlignment="1" applyProtection="1">
      <alignment vertical="center"/>
      <protection/>
    </xf>
    <xf numFmtId="0" fontId="4" fillId="10" borderId="46" xfId="21" applyFont="1" applyFill="1" applyBorder="1" applyAlignment="1" applyProtection="1">
      <alignment horizontal="left"/>
      <protection locked="0"/>
    </xf>
    <xf numFmtId="6" fontId="13" fillId="0" borderId="27" xfId="0" applyNumberFormat="1" applyFont="1" applyFill="1" applyBorder="1" applyAlignment="1" applyProtection="1">
      <alignment/>
      <protection/>
    </xf>
    <xf numFmtId="38" fontId="6" fillId="0" borderId="30" xfId="0" applyNumberFormat="1" applyFont="1" applyFill="1" applyBorder="1" applyAlignment="1" applyProtection="1">
      <alignment/>
      <protection/>
    </xf>
    <xf numFmtId="6" fontId="6" fillId="0" borderId="30" xfId="0" applyNumberFormat="1" applyFont="1" applyFill="1" applyBorder="1" applyAlignment="1" applyProtection="1">
      <alignment/>
      <protection/>
    </xf>
    <xf numFmtId="0" fontId="4" fillId="10" borderId="47" xfId="21" applyFont="1" applyFill="1" applyBorder="1">
      <alignment/>
      <protection/>
    </xf>
    <xf numFmtId="0" fontId="36" fillId="0" borderId="0" xfId="21" applyFont="1" applyFill="1" applyBorder="1" applyAlignment="1">
      <alignment horizontal="center"/>
      <protection/>
    </xf>
    <xf numFmtId="38" fontId="23" fillId="0" borderId="31" xfId="15" applyNumberFormat="1" applyFont="1" applyFill="1" applyBorder="1" applyAlignment="1" applyProtection="1">
      <alignment horizontal="center"/>
      <protection locked="0"/>
    </xf>
    <xf numFmtId="172" fontId="23" fillId="0" borderId="31" xfId="15" applyNumberFormat="1" applyFont="1" applyFill="1" applyBorder="1" applyAlignment="1" applyProtection="1">
      <alignment horizontal="center"/>
      <protection locked="0"/>
    </xf>
    <xf numFmtId="6" fontId="13" fillId="0" borderId="48" xfId="0" applyNumberFormat="1" applyFont="1" applyBorder="1" applyAlignment="1" applyProtection="1">
      <alignment/>
      <protection/>
    </xf>
    <xf numFmtId="38" fontId="13" fillId="0" borderId="21" xfId="0" applyNumberFormat="1" applyFont="1" applyBorder="1" applyAlignment="1" applyProtection="1">
      <alignment/>
      <protection/>
    </xf>
    <xf numFmtId="0" fontId="6" fillId="11" borderId="49" xfId="0" applyFont="1" applyFill="1" applyBorder="1" applyAlignment="1" applyProtection="1">
      <alignment/>
      <protection/>
    </xf>
    <xf numFmtId="0" fontId="6" fillId="11" borderId="50" xfId="0" applyFont="1" applyFill="1" applyBorder="1" applyAlignment="1" applyProtection="1">
      <alignment/>
      <protection/>
    </xf>
    <xf numFmtId="0" fontId="6" fillId="11" borderId="51" xfId="0" applyFont="1" applyFill="1" applyBorder="1" applyAlignment="1" applyProtection="1">
      <alignment/>
      <protection/>
    </xf>
    <xf numFmtId="0" fontId="0" fillId="0" borderId="0" xfId="21" applyNumberFormat="1" applyFont="1" applyAlignment="1" applyProtection="1">
      <alignment horizontal="center"/>
      <protection locked="0"/>
    </xf>
    <xf numFmtId="0" fontId="36" fillId="0" borderId="0" xfId="21" applyFont="1" applyAlignment="1">
      <alignment horizontal="center"/>
      <protection/>
    </xf>
    <xf numFmtId="0" fontId="4" fillId="10" borderId="52" xfId="21" applyFont="1" applyFill="1" applyBorder="1">
      <alignment/>
      <protection/>
    </xf>
    <xf numFmtId="0" fontId="4" fillId="6" borderId="0" xfId="21" applyFont="1" applyFill="1" applyBorder="1" applyAlignment="1" applyProtection="1">
      <alignment horizontal="left"/>
      <protection locked="0"/>
    </xf>
    <xf numFmtId="0" fontId="4" fillId="7" borderId="1" xfId="21" applyFont="1" applyFill="1" applyBorder="1" applyAlignment="1" applyProtection="1">
      <alignment horizontal="left"/>
      <protection locked="0"/>
    </xf>
    <xf numFmtId="0" fontId="4" fillId="2" borderId="0" xfId="21" applyFont="1" applyFill="1" applyBorder="1" applyAlignment="1" applyProtection="1">
      <alignment horizontal="center" vertical="top" wrapText="1"/>
      <protection locked="0"/>
    </xf>
    <xf numFmtId="0" fontId="4" fillId="2" borderId="9" xfId="21" applyFont="1" applyFill="1" applyBorder="1" applyAlignment="1">
      <alignment horizontal="center" wrapText="1"/>
      <protection/>
    </xf>
    <xf numFmtId="0" fontId="0" fillId="0" borderId="0" xfId="0" applyFont="1" applyFill="1" applyBorder="1" applyAlignment="1" applyProtection="1">
      <alignment/>
      <protection locked="0"/>
    </xf>
    <xf numFmtId="38" fontId="22" fillId="0" borderId="0" xfId="17" applyNumberFormat="1" applyFont="1" applyFill="1" applyBorder="1" applyAlignment="1" applyProtection="1">
      <alignment/>
      <protection locked="0"/>
    </xf>
    <xf numFmtId="0" fontId="0" fillId="0" borderId="0" xfId="21" applyNumberFormat="1" applyFont="1" applyFill="1" applyBorder="1" applyAlignment="1" applyProtection="1">
      <alignment horizontal="center"/>
      <protection locked="0"/>
    </xf>
    <xf numFmtId="14" fontId="0" fillId="0" borderId="0" xfId="0" applyNumberFormat="1" applyAlignment="1">
      <alignment/>
    </xf>
    <xf numFmtId="0" fontId="0" fillId="0" borderId="0" xfId="21" applyFont="1" applyBorder="1" applyAlignment="1">
      <alignment horizontal="center"/>
      <protection/>
    </xf>
    <xf numFmtId="6" fontId="5" fillId="10" borderId="53" xfId="0" applyNumberFormat="1" applyFont="1" applyFill="1" applyBorder="1" applyAlignment="1" applyProtection="1">
      <alignment/>
      <protection/>
    </xf>
    <xf numFmtId="6" fontId="5" fillId="10" borderId="54" xfId="0" applyNumberFormat="1" applyFont="1" applyFill="1" applyBorder="1" applyAlignment="1" applyProtection="1">
      <alignment/>
      <protection/>
    </xf>
    <xf numFmtId="6" fontId="5" fillId="10" borderId="55" xfId="0" applyNumberFormat="1" applyFont="1" applyFill="1" applyBorder="1" applyAlignment="1" applyProtection="1">
      <alignment/>
      <protection/>
    </xf>
    <xf numFmtId="6" fontId="5" fillId="10" borderId="56" xfId="0" applyNumberFormat="1" applyFont="1" applyFill="1" applyBorder="1" applyAlignment="1" applyProtection="1">
      <alignment/>
      <protection/>
    </xf>
    <xf numFmtId="0" fontId="13" fillId="0" borderId="57" xfId="0" applyFont="1" applyBorder="1" applyAlignment="1" applyProtection="1">
      <alignment vertical="center"/>
      <protection/>
    </xf>
    <xf numFmtId="6" fontId="13" fillId="0" borderId="58" xfId="0" applyNumberFormat="1" applyFont="1" applyBorder="1" applyAlignment="1" applyProtection="1">
      <alignment vertical="center"/>
      <protection/>
    </xf>
    <xf numFmtId="0" fontId="6" fillId="9" borderId="12" xfId="0" applyFont="1" applyFill="1" applyBorder="1" applyAlignment="1" applyProtection="1">
      <alignment/>
      <protection/>
    </xf>
    <xf numFmtId="38" fontId="16" fillId="5" borderId="59" xfId="0" applyNumberFormat="1" applyFont="1" applyFill="1" applyBorder="1" applyAlignment="1" applyProtection="1">
      <alignment vertical="center"/>
      <protection/>
    </xf>
    <xf numFmtId="6" fontId="16" fillId="5" borderId="59" xfId="0" applyNumberFormat="1" applyFont="1" applyFill="1" applyBorder="1" applyAlignment="1" applyProtection="1">
      <alignment vertical="center"/>
      <protection/>
    </xf>
    <xf numFmtId="6" fontId="16" fillId="5" borderId="60" xfId="0" applyNumberFormat="1" applyFont="1" applyFill="1" applyBorder="1" applyAlignment="1" applyProtection="1">
      <alignment vertical="center"/>
      <protection/>
    </xf>
    <xf numFmtId="0" fontId="7" fillId="10" borderId="0" xfId="0" applyFont="1" applyFill="1" applyBorder="1" applyAlignment="1" applyProtection="1">
      <alignment/>
      <protection/>
    </xf>
    <xf numFmtId="6" fontId="7" fillId="10" borderId="0" xfId="0" applyNumberFormat="1" applyFont="1" applyFill="1" applyBorder="1" applyAlignment="1" applyProtection="1">
      <alignment/>
      <protection/>
    </xf>
    <xf numFmtId="0" fontId="7" fillId="10" borderId="33" xfId="0" applyFont="1" applyFill="1" applyBorder="1" applyAlignment="1" applyProtection="1">
      <alignment/>
      <protection/>
    </xf>
    <xf numFmtId="0" fontId="17" fillId="12" borderId="61" xfId="0" applyFont="1" applyFill="1" applyBorder="1" applyAlignment="1">
      <alignment horizontal="right"/>
    </xf>
    <xf numFmtId="0" fontId="4" fillId="12" borderId="61" xfId="0" applyFont="1" applyFill="1" applyBorder="1" applyAlignment="1">
      <alignment/>
    </xf>
    <xf numFmtId="0" fontId="4" fillId="12" borderId="62" xfId="0" applyFont="1" applyFill="1" applyBorder="1" applyAlignment="1">
      <alignment/>
    </xf>
    <xf numFmtId="0" fontId="16" fillId="0" borderId="63" xfId="0" applyFont="1" applyFill="1" applyBorder="1" applyAlignment="1" applyProtection="1">
      <alignment horizontal="center"/>
      <protection/>
    </xf>
    <xf numFmtId="0" fontId="34" fillId="10" borderId="64" xfId="0" applyFont="1" applyFill="1" applyBorder="1" applyAlignment="1" applyProtection="1">
      <alignment horizontal="center"/>
      <protection/>
    </xf>
    <xf numFmtId="0" fontId="41" fillId="10" borderId="64" xfId="0" applyFont="1" applyFill="1" applyBorder="1" applyAlignment="1" applyProtection="1">
      <alignment horizontal="center"/>
      <protection/>
    </xf>
    <xf numFmtId="0" fontId="34" fillId="10" borderId="65" xfId="0" applyFont="1" applyFill="1" applyBorder="1" applyAlignment="1" applyProtection="1">
      <alignment horizontal="center"/>
      <protection/>
    </xf>
    <xf numFmtId="0" fontId="21" fillId="0" borderId="63" xfId="0" applyFont="1" applyBorder="1" applyAlignment="1" applyProtection="1">
      <alignment horizontal="center"/>
      <protection/>
    </xf>
    <xf numFmtId="0" fontId="16" fillId="0" borderId="63" xfId="0" applyFont="1" applyBorder="1" applyAlignment="1" applyProtection="1">
      <alignment horizontal="center"/>
      <protection/>
    </xf>
    <xf numFmtId="0" fontId="34" fillId="0" borderId="63" xfId="0" applyFont="1" applyBorder="1" applyAlignment="1" applyProtection="1">
      <alignment horizontal="center"/>
      <protection/>
    </xf>
    <xf numFmtId="0" fontId="16" fillId="0" borderId="63" xfId="0" applyFont="1" applyBorder="1" applyAlignment="1" applyProtection="1">
      <alignment horizontal="center"/>
      <protection locked="0"/>
    </xf>
    <xf numFmtId="0" fontId="16" fillId="0" borderId="66" xfId="0" applyFont="1" applyBorder="1" applyAlignment="1" applyProtection="1">
      <alignment horizontal="center"/>
      <protection/>
    </xf>
    <xf numFmtId="0" fontId="34" fillId="0" borderId="0" xfId="0" applyFont="1" applyAlignment="1" applyProtection="1">
      <alignment horizontal="center"/>
      <protection/>
    </xf>
    <xf numFmtId="0" fontId="42" fillId="0" borderId="0" xfId="21" applyFont="1" applyAlignment="1">
      <alignment horizontal="center"/>
      <protection/>
    </xf>
    <xf numFmtId="38" fontId="6" fillId="11" borderId="67" xfId="0" applyNumberFormat="1" applyFont="1" applyFill="1" applyBorder="1" applyAlignment="1" applyProtection="1">
      <alignment/>
      <protection/>
    </xf>
    <xf numFmtId="6" fontId="6" fillId="11" borderId="67" xfId="0" applyNumberFormat="1" applyFont="1" applyFill="1" applyBorder="1" applyAlignment="1" applyProtection="1">
      <alignment horizontal="right"/>
      <protection/>
    </xf>
    <xf numFmtId="6" fontId="5" fillId="0" borderId="1" xfId="0" applyNumberFormat="1" applyFont="1" applyFill="1" applyBorder="1" applyAlignment="1" applyProtection="1">
      <alignment/>
      <protection/>
    </xf>
    <xf numFmtId="6" fontId="18" fillId="2" borderId="68" xfId="0" applyNumberFormat="1" applyFont="1" applyFill="1" applyBorder="1" applyAlignment="1" applyProtection="1">
      <alignment/>
      <protection locked="0"/>
    </xf>
    <xf numFmtId="6" fontId="18" fillId="2" borderId="0" xfId="0" applyNumberFormat="1" applyFont="1" applyFill="1" applyBorder="1" applyAlignment="1" applyProtection="1">
      <alignment/>
      <protection locked="0"/>
    </xf>
    <xf numFmtId="0" fontId="4" fillId="10" borderId="61" xfId="21" applyFont="1" applyFill="1" applyBorder="1">
      <alignment/>
      <protection/>
    </xf>
    <xf numFmtId="0" fontId="0" fillId="0" borderId="0" xfId="0" applyFont="1" applyFill="1" applyBorder="1" applyAlignment="1" applyProtection="1">
      <alignment/>
      <protection locked="0"/>
    </xf>
    <xf numFmtId="164" fontId="0" fillId="0" borderId="0" xfId="15" applyNumberFormat="1" applyFont="1" applyFill="1" applyBorder="1" applyAlignment="1" applyProtection="1">
      <alignment horizontal="center"/>
      <protection locked="0"/>
    </xf>
    <xf numFmtId="172" fontId="22" fillId="11" borderId="9" xfId="15" applyNumberFormat="1" applyFont="1" applyFill="1" applyBorder="1" applyAlignment="1" applyProtection="1">
      <alignment horizontal="center"/>
      <protection locked="0"/>
    </xf>
    <xf numFmtId="0" fontId="0" fillId="11" borderId="69" xfId="0" applyFont="1" applyFill="1" applyBorder="1" applyAlignment="1" applyProtection="1">
      <alignment/>
      <protection locked="0"/>
    </xf>
    <xf numFmtId="0" fontId="0" fillId="11" borderId="69" xfId="21" applyFont="1" applyFill="1" applyBorder="1" applyProtection="1">
      <alignment/>
      <protection locked="0"/>
    </xf>
    <xf numFmtId="165" fontId="0" fillId="11" borderId="69" xfId="21" applyNumberFormat="1" applyFont="1" applyFill="1" applyBorder="1" applyProtection="1">
      <alignment/>
      <protection locked="0"/>
    </xf>
    <xf numFmtId="38" fontId="0" fillId="11" borderId="69" xfId="15" applyNumberFormat="1" applyFont="1" applyFill="1" applyBorder="1" applyAlignment="1" applyProtection="1">
      <alignment/>
      <protection locked="0"/>
    </xf>
    <xf numFmtId="172" fontId="0" fillId="11" borderId="69" xfId="15" applyNumberFormat="1" applyFont="1" applyFill="1" applyBorder="1" applyAlignment="1" applyProtection="1">
      <alignment horizontal="center"/>
      <protection locked="0"/>
    </xf>
    <xf numFmtId="38" fontId="0" fillId="11" borderId="69" xfId="17" applyNumberFormat="1" applyFont="1" applyFill="1" applyBorder="1" applyAlignment="1" applyProtection="1">
      <alignment/>
      <protection locked="0"/>
    </xf>
    <xf numFmtId="172" fontId="0" fillId="11" borderId="69" xfId="17" applyNumberFormat="1" applyFont="1" applyFill="1" applyBorder="1" applyAlignment="1" applyProtection="1">
      <alignment/>
      <protection locked="0"/>
    </xf>
    <xf numFmtId="167" fontId="0" fillId="11" borderId="69" xfId="15" applyNumberFormat="1" applyFont="1" applyFill="1" applyBorder="1" applyAlignment="1" applyProtection="1">
      <alignment/>
      <protection locked="0"/>
    </xf>
    <xf numFmtId="167" fontId="0" fillId="11" borderId="69" xfId="15" applyNumberFormat="1" applyFont="1" applyFill="1" applyBorder="1" applyAlignment="1">
      <alignment/>
    </xf>
    <xf numFmtId="164" fontId="0" fillId="11" borderId="69" xfId="17" applyNumberFormat="1" applyFont="1" applyFill="1" applyBorder="1" applyAlignment="1">
      <alignment/>
    </xf>
    <xf numFmtId="164" fontId="0" fillId="11" borderId="70" xfId="17" applyNumberFormat="1" applyFont="1" applyFill="1" applyBorder="1" applyAlignment="1" applyProtection="1">
      <alignment/>
      <protection locked="0"/>
    </xf>
    <xf numFmtId="0" fontId="0" fillId="11" borderId="71" xfId="0" applyFont="1" applyFill="1" applyBorder="1" applyAlignment="1" applyProtection="1">
      <alignment/>
      <protection locked="0"/>
    </xf>
    <xf numFmtId="0" fontId="22" fillId="11" borderId="71" xfId="0" applyFont="1" applyFill="1" applyBorder="1" applyAlignment="1" applyProtection="1">
      <alignment/>
      <protection locked="0"/>
    </xf>
    <xf numFmtId="0" fontId="22" fillId="11" borderId="71" xfId="21" applyFont="1" applyFill="1" applyBorder="1" applyProtection="1">
      <alignment/>
      <protection locked="0"/>
    </xf>
    <xf numFmtId="165" fontId="22" fillId="11" borderId="71" xfId="21" applyNumberFormat="1" applyFont="1" applyFill="1" applyBorder="1" applyProtection="1">
      <alignment/>
      <protection locked="0"/>
    </xf>
    <xf numFmtId="38" fontId="22" fillId="11" borderId="71" xfId="15" applyNumberFormat="1" applyFont="1" applyFill="1" applyBorder="1" applyAlignment="1" applyProtection="1">
      <alignment/>
      <protection locked="0"/>
    </xf>
    <xf numFmtId="172" fontId="22" fillId="11" borderId="71" xfId="15" applyNumberFormat="1" applyFont="1" applyFill="1" applyBorder="1" applyAlignment="1" applyProtection="1">
      <alignment horizontal="center"/>
      <protection locked="0"/>
    </xf>
    <xf numFmtId="38" fontId="22" fillId="11" borderId="71" xfId="17" applyNumberFormat="1" applyFont="1" applyFill="1" applyBorder="1" applyAlignment="1" applyProtection="1">
      <alignment/>
      <protection locked="0"/>
    </xf>
    <xf numFmtId="172" fontId="22" fillId="11" borderId="71" xfId="17" applyNumberFormat="1" applyFont="1" applyFill="1" applyBorder="1" applyAlignment="1" applyProtection="1">
      <alignment/>
      <protection locked="0"/>
    </xf>
    <xf numFmtId="167" fontId="0" fillId="11" borderId="71" xfId="15" applyNumberFormat="1" applyFont="1" applyFill="1" applyBorder="1" applyAlignment="1" applyProtection="1">
      <alignment/>
      <protection locked="0"/>
    </xf>
    <xf numFmtId="167" fontId="0" fillId="11" borderId="71" xfId="15" applyNumberFormat="1" applyFont="1" applyFill="1" applyBorder="1" applyAlignment="1">
      <alignment/>
    </xf>
    <xf numFmtId="164" fontId="0" fillId="11" borderId="71" xfId="17" applyNumberFormat="1" applyFont="1" applyFill="1" applyBorder="1" applyAlignment="1">
      <alignment/>
    </xf>
    <xf numFmtId="164" fontId="22" fillId="11" borderId="72" xfId="17" applyNumberFormat="1" applyFont="1" applyFill="1" applyBorder="1" applyAlignment="1" applyProtection="1">
      <alignment/>
      <protection locked="0"/>
    </xf>
    <xf numFmtId="0" fontId="0" fillId="0" borderId="0" xfId="0" applyFont="1" applyAlignment="1" applyProtection="1">
      <alignment/>
      <protection locked="0"/>
    </xf>
    <xf numFmtId="38" fontId="0" fillId="0" borderId="0" xfId="17" applyNumberFormat="1" applyFont="1" applyFill="1" applyBorder="1" applyAlignment="1" applyProtection="1">
      <alignment/>
      <protection locked="0"/>
    </xf>
    <xf numFmtId="172" fontId="0" fillId="0" borderId="0" xfId="15" applyNumberFormat="1" applyFont="1" applyFill="1" applyBorder="1" applyAlignment="1" applyProtection="1">
      <alignment horizontal="center"/>
      <protection locked="0"/>
    </xf>
    <xf numFmtId="0" fontId="0" fillId="0" borderId="0" xfId="21" applyFont="1" applyBorder="1" applyProtection="1">
      <alignment/>
      <protection locked="0"/>
    </xf>
    <xf numFmtId="0" fontId="0" fillId="0" borderId="0" xfId="21" applyFont="1" applyProtection="1">
      <alignment/>
      <protection locked="0"/>
    </xf>
    <xf numFmtId="38" fontId="0" fillId="0" borderId="0" xfId="15" applyNumberFormat="1" applyFont="1" applyBorder="1" applyAlignment="1" applyProtection="1">
      <alignment/>
      <protection locked="0"/>
    </xf>
    <xf numFmtId="38" fontId="0" fillId="0" borderId="0" xfId="17" applyNumberFormat="1" applyFont="1" applyAlignment="1" applyProtection="1">
      <alignment/>
      <protection locked="0"/>
    </xf>
    <xf numFmtId="172" fontId="0" fillId="0" borderId="0" xfId="17" applyNumberFormat="1" applyFont="1" applyAlignment="1" applyProtection="1">
      <alignment/>
      <protection locked="0"/>
    </xf>
    <xf numFmtId="0" fontId="0" fillId="0" borderId="0" xfId="21" applyFont="1" applyBorder="1" applyProtection="1">
      <alignment/>
      <protection/>
    </xf>
    <xf numFmtId="0" fontId="0" fillId="11" borderId="73" xfId="0" applyFont="1" applyFill="1" applyBorder="1" applyAlignment="1" applyProtection="1">
      <alignment/>
      <protection locked="0"/>
    </xf>
    <xf numFmtId="38" fontId="0" fillId="11" borderId="74" xfId="17" applyNumberFormat="1" applyFont="1" applyFill="1" applyBorder="1" applyAlignment="1" applyProtection="1">
      <alignment/>
      <protection locked="0"/>
    </xf>
    <xf numFmtId="172" fontId="0" fillId="11" borderId="74" xfId="17" applyNumberFormat="1" applyFont="1" applyFill="1" applyBorder="1" applyAlignment="1" applyProtection="1">
      <alignment/>
      <protection locked="0"/>
    </xf>
    <xf numFmtId="164" fontId="0" fillId="11" borderId="70" xfId="17" applyNumberFormat="1" applyFont="1" applyFill="1" applyBorder="1" applyAlignment="1">
      <alignment/>
    </xf>
    <xf numFmtId="164" fontId="0" fillId="11" borderId="72" xfId="17" applyNumberFormat="1" applyFont="1" applyFill="1" applyBorder="1" applyAlignment="1">
      <alignment horizontal="center"/>
    </xf>
    <xf numFmtId="172" fontId="0" fillId="0" borderId="0" xfId="17" applyNumberFormat="1" applyFont="1" applyBorder="1" applyAlignment="1" applyProtection="1">
      <alignment/>
      <protection locked="0"/>
    </xf>
    <xf numFmtId="172" fontId="0" fillId="11" borderId="75" xfId="15" applyNumberFormat="1" applyFont="1" applyFill="1" applyBorder="1" applyAlignment="1">
      <alignment horizontal="center"/>
    </xf>
    <xf numFmtId="49" fontId="0" fillId="0" borderId="0" xfId="21" applyNumberFormat="1" applyFont="1" applyProtection="1">
      <alignment/>
      <protection locked="0"/>
    </xf>
    <xf numFmtId="49" fontId="0" fillId="0" borderId="0" xfId="0" applyNumberFormat="1" applyFont="1" applyBorder="1" applyAlignment="1" applyProtection="1">
      <alignment horizontal="center"/>
      <protection locked="0"/>
    </xf>
    <xf numFmtId="49" fontId="0" fillId="0" borderId="0" xfId="21" applyNumberFormat="1" applyFont="1" applyFill="1" applyBorder="1" applyAlignment="1" applyProtection="1">
      <alignment horizontal="center"/>
      <protection locked="0"/>
    </xf>
    <xf numFmtId="0" fontId="27" fillId="11" borderId="69" xfId="0" applyFont="1" applyFill="1" applyBorder="1" applyAlignment="1">
      <alignment horizontal="left" vertical="top"/>
    </xf>
    <xf numFmtId="165" fontId="0" fillId="11" borderId="69" xfId="21" applyNumberFormat="1" applyFont="1" applyFill="1" applyBorder="1" applyAlignment="1" applyProtection="1">
      <alignment horizontal="center"/>
      <protection locked="0"/>
    </xf>
    <xf numFmtId="38" fontId="0" fillId="11" borderId="69" xfId="17" applyNumberFormat="1" applyFont="1" applyFill="1" applyBorder="1" applyAlignment="1" applyProtection="1">
      <alignment/>
      <protection locked="0"/>
    </xf>
    <xf numFmtId="164" fontId="0" fillId="11" borderId="69" xfId="17" applyNumberFormat="1" applyFont="1" applyFill="1" applyBorder="1" applyAlignment="1">
      <alignment horizontal="center"/>
    </xf>
    <xf numFmtId="0" fontId="0" fillId="11" borderId="71" xfId="21" applyFont="1" applyFill="1" applyBorder="1" applyProtection="1">
      <alignment/>
      <protection locked="0"/>
    </xf>
    <xf numFmtId="0" fontId="0" fillId="11" borderId="71" xfId="21" applyFont="1" applyFill="1" applyBorder="1" applyAlignment="1" applyProtection="1">
      <alignment/>
      <protection locked="0"/>
    </xf>
    <xf numFmtId="0" fontId="0" fillId="11" borderId="71" xfId="21" applyFont="1" applyFill="1" applyBorder="1" applyAlignment="1" applyProtection="1">
      <alignment horizontal="center"/>
      <protection locked="0"/>
    </xf>
    <xf numFmtId="38" fontId="0" fillId="11" borderId="71" xfId="15" applyNumberFormat="1" applyFont="1" applyFill="1" applyBorder="1" applyAlignment="1" applyProtection="1">
      <alignment/>
      <protection locked="0"/>
    </xf>
    <xf numFmtId="172" fontId="0" fillId="11" borderId="71" xfId="15" applyNumberFormat="1" applyFont="1" applyFill="1" applyBorder="1" applyAlignment="1" applyProtection="1">
      <alignment horizontal="center"/>
      <protection locked="0"/>
    </xf>
    <xf numFmtId="38" fontId="22" fillId="11" borderId="71" xfId="17" applyNumberFormat="1" applyFont="1" applyFill="1" applyBorder="1" applyAlignment="1" applyProtection="1">
      <alignment/>
      <protection locked="0"/>
    </xf>
    <xf numFmtId="164" fontId="0" fillId="11" borderId="71" xfId="17" applyNumberFormat="1" applyFont="1" applyFill="1" applyBorder="1" applyAlignment="1">
      <alignment horizontal="center"/>
    </xf>
    <xf numFmtId="165" fontId="0" fillId="11" borderId="43" xfId="21" applyNumberFormat="1" applyFont="1" applyFill="1" applyBorder="1" applyAlignment="1" applyProtection="1">
      <alignment horizontal="center"/>
      <protection/>
    </xf>
    <xf numFmtId="38" fontId="0" fillId="11" borderId="43" xfId="15" applyNumberFormat="1" applyFont="1" applyFill="1" applyBorder="1" applyAlignment="1" applyProtection="1">
      <alignment/>
      <protection/>
    </xf>
    <xf numFmtId="172" fontId="0" fillId="11" borderId="43" xfId="15" applyNumberFormat="1" applyFont="1" applyFill="1" applyBorder="1" applyAlignment="1" applyProtection="1">
      <alignment horizontal="center"/>
      <protection/>
    </xf>
    <xf numFmtId="38" fontId="0" fillId="11" borderId="43" xfId="17" applyNumberFormat="1" applyFont="1" applyFill="1" applyBorder="1" applyAlignment="1" applyProtection="1">
      <alignment/>
      <protection locked="0"/>
    </xf>
    <xf numFmtId="172" fontId="0" fillId="11" borderId="43" xfId="15" applyNumberFormat="1" applyFont="1" applyFill="1" applyBorder="1" applyAlignment="1" applyProtection="1">
      <alignment horizontal="center"/>
      <protection locked="0"/>
    </xf>
    <xf numFmtId="0" fontId="22" fillId="11" borderId="76" xfId="0" applyFont="1" applyFill="1" applyBorder="1" applyAlignment="1" applyProtection="1">
      <alignment/>
      <protection locked="0"/>
    </xf>
    <xf numFmtId="0" fontId="22" fillId="11" borderId="9" xfId="21" applyFont="1" applyFill="1" applyBorder="1" applyProtection="1">
      <alignment/>
      <protection/>
    </xf>
    <xf numFmtId="0" fontId="22" fillId="11" borderId="9" xfId="21" applyFont="1" applyFill="1" applyBorder="1" applyAlignment="1" applyProtection="1">
      <alignment/>
      <protection/>
    </xf>
    <xf numFmtId="165" fontId="22" fillId="11" borderId="9" xfId="21" applyNumberFormat="1" applyFont="1" applyFill="1" applyBorder="1" applyProtection="1">
      <alignment/>
      <protection/>
    </xf>
    <xf numFmtId="165" fontId="22" fillId="11" borderId="9" xfId="21" applyNumberFormat="1" applyFont="1" applyFill="1" applyBorder="1" applyAlignment="1" applyProtection="1">
      <alignment horizontal="center"/>
      <protection/>
    </xf>
    <xf numFmtId="38" fontId="22" fillId="11" borderId="9" xfId="15" applyNumberFormat="1" applyFont="1" applyFill="1" applyBorder="1" applyAlignment="1" applyProtection="1">
      <alignment/>
      <protection/>
    </xf>
    <xf numFmtId="172" fontId="22" fillId="11" borderId="9" xfId="15" applyNumberFormat="1" applyFont="1" applyFill="1" applyBorder="1" applyAlignment="1" applyProtection="1">
      <alignment horizontal="center"/>
      <protection/>
    </xf>
    <xf numFmtId="38" fontId="22" fillId="11" borderId="9" xfId="17" applyNumberFormat="1" applyFont="1" applyFill="1" applyBorder="1" applyAlignment="1" applyProtection="1">
      <alignment/>
      <protection locked="0"/>
    </xf>
    <xf numFmtId="49" fontId="0" fillId="0" borderId="0" xfId="21" applyNumberFormat="1" applyFont="1" applyFill="1" applyBorder="1" applyProtection="1">
      <alignment/>
      <protection locked="0"/>
    </xf>
    <xf numFmtId="49" fontId="0" fillId="0" borderId="0" xfId="21" applyNumberFormat="1" applyFont="1" applyBorder="1" applyProtection="1">
      <alignment/>
      <protection locked="0"/>
    </xf>
    <xf numFmtId="167" fontId="0" fillId="0" borderId="0" xfId="15" applyNumberFormat="1" applyFont="1" applyAlignment="1" applyProtection="1">
      <alignment horizontal="center"/>
      <protection locked="0"/>
    </xf>
    <xf numFmtId="167" fontId="0" fillId="0" borderId="0" xfId="15" applyNumberFormat="1" applyFont="1" applyBorder="1" applyAlignment="1" applyProtection="1">
      <alignment horizontal="center"/>
      <protection locked="0"/>
    </xf>
    <xf numFmtId="49" fontId="0" fillId="0" borderId="0" xfId="0" applyNumberFormat="1" applyFont="1" applyAlignment="1" applyProtection="1">
      <alignment horizontal="center"/>
      <protection locked="0"/>
    </xf>
    <xf numFmtId="49" fontId="0" fillId="0" borderId="0" xfId="21" applyNumberFormat="1" applyFont="1" applyFill="1" applyBorder="1" applyAlignment="1" applyProtection="1">
      <alignment horizontal="center"/>
      <protection locked="0"/>
    </xf>
    <xf numFmtId="165" fontId="4" fillId="7" borderId="1" xfId="21" applyNumberFormat="1" applyFont="1" applyFill="1" applyBorder="1" applyAlignment="1" applyProtection="1">
      <alignment horizontal="center" wrapText="1"/>
      <protection locked="0"/>
    </xf>
    <xf numFmtId="38" fontId="23" fillId="7" borderId="1" xfId="15" applyNumberFormat="1" applyFont="1" applyFill="1" applyBorder="1" applyAlignment="1" applyProtection="1">
      <alignment horizontal="center"/>
      <protection locked="0"/>
    </xf>
    <xf numFmtId="172" fontId="23" fillId="7" borderId="1" xfId="15" applyNumberFormat="1" applyFont="1" applyFill="1" applyBorder="1" applyAlignment="1" applyProtection="1">
      <alignment horizontal="center"/>
      <protection locked="0"/>
    </xf>
    <xf numFmtId="165" fontId="0" fillId="0" borderId="0" xfId="21" applyNumberFormat="1" applyFont="1" applyFill="1" applyBorder="1" applyAlignment="1" applyProtection="1">
      <alignment horizontal="left"/>
      <protection locked="0"/>
    </xf>
    <xf numFmtId="0" fontId="4" fillId="11" borderId="11" xfId="21" applyFont="1" applyFill="1" applyBorder="1" applyAlignment="1" applyProtection="1">
      <alignment horizontal="left"/>
      <protection locked="0"/>
    </xf>
    <xf numFmtId="0" fontId="4" fillId="11" borderId="1" xfId="21" applyFont="1" applyFill="1" applyBorder="1" applyAlignment="1" applyProtection="1">
      <alignment horizontal="left"/>
      <protection locked="0"/>
    </xf>
    <xf numFmtId="0" fontId="4" fillId="11" borderId="1" xfId="0" applyFont="1" applyFill="1" applyBorder="1" applyAlignment="1" applyProtection="1">
      <alignment horizontal="right"/>
      <protection locked="0"/>
    </xf>
    <xf numFmtId="0" fontId="0" fillId="11" borderId="1" xfId="0" applyFont="1" applyFill="1" applyBorder="1" applyAlignment="1" applyProtection="1">
      <alignment horizontal="center"/>
      <protection locked="0"/>
    </xf>
    <xf numFmtId="0" fontId="4" fillId="11" borderId="24" xfId="0" applyFont="1" applyFill="1" applyBorder="1" applyAlignment="1" applyProtection="1">
      <alignment/>
      <protection locked="0"/>
    </xf>
    <xf numFmtId="49" fontId="0" fillId="0" borderId="0" xfId="0" applyNumberFormat="1" applyFont="1" applyFill="1" applyBorder="1" applyAlignment="1" applyProtection="1">
      <alignment/>
      <protection locked="0"/>
    </xf>
    <xf numFmtId="49" fontId="0" fillId="0" borderId="0" xfId="0" applyNumberFormat="1" applyFont="1" applyFill="1" applyBorder="1" applyAlignment="1" applyProtection="1">
      <alignment/>
      <protection locked="0"/>
    </xf>
    <xf numFmtId="0" fontId="4" fillId="11" borderId="46" xfId="21" applyFont="1" applyFill="1" applyBorder="1" applyAlignment="1" applyProtection="1">
      <alignment horizontal="right"/>
      <protection locked="0"/>
    </xf>
    <xf numFmtId="0" fontId="4" fillId="11" borderId="77" xfId="21" applyFont="1" applyFill="1" applyBorder="1" applyProtection="1">
      <alignment/>
      <protection locked="0"/>
    </xf>
    <xf numFmtId="165" fontId="4" fillId="11" borderId="20" xfId="21" applyNumberFormat="1" applyFont="1" applyFill="1" applyBorder="1" applyProtection="1">
      <alignment/>
      <protection locked="0"/>
    </xf>
    <xf numFmtId="172" fontId="4" fillId="11" borderId="78" xfId="15" applyNumberFormat="1" applyFont="1" applyFill="1" applyBorder="1" applyAlignment="1" applyProtection="1">
      <alignment horizontal="center"/>
      <protection locked="0"/>
    </xf>
    <xf numFmtId="0" fontId="4" fillId="13" borderId="79" xfId="21" applyFont="1" applyFill="1" applyBorder="1" applyAlignment="1">
      <alignment horizontal="left"/>
      <protection/>
    </xf>
    <xf numFmtId="0" fontId="4" fillId="13" borderId="79" xfId="21" applyFont="1" applyFill="1" applyBorder="1" applyAlignment="1" applyProtection="1">
      <alignment horizontal="left"/>
      <protection locked="0"/>
    </xf>
    <xf numFmtId="0" fontId="4" fillId="13" borderId="79" xfId="21" applyFont="1" applyFill="1" applyBorder="1" applyAlignment="1" applyProtection="1">
      <alignment horizontal="right"/>
      <protection locked="0"/>
    </xf>
    <xf numFmtId="172" fontId="4" fillId="13" borderId="79" xfId="15" applyNumberFormat="1" applyFont="1" applyFill="1" applyBorder="1" applyAlignment="1" applyProtection="1">
      <alignment horizontal="center"/>
      <protection locked="0"/>
    </xf>
    <xf numFmtId="165" fontId="4" fillId="13" borderId="79" xfId="15" applyNumberFormat="1" applyFont="1" applyFill="1" applyBorder="1" applyAlignment="1">
      <alignment horizontal="center"/>
    </xf>
    <xf numFmtId="38" fontId="4" fillId="13" borderId="79" xfId="17" applyNumberFormat="1" applyFont="1" applyFill="1" applyBorder="1" applyAlignment="1">
      <alignment horizontal="center"/>
    </xf>
    <xf numFmtId="167" fontId="4" fillId="14" borderId="80" xfId="15" applyNumberFormat="1" applyFont="1" applyFill="1" applyBorder="1" applyAlignment="1" applyProtection="1">
      <alignment/>
      <protection locked="0"/>
    </xf>
    <xf numFmtId="167" fontId="4" fillId="14" borderId="81" xfId="15" applyNumberFormat="1" applyFont="1" applyFill="1" applyBorder="1" applyAlignment="1" applyProtection="1">
      <alignment/>
      <protection locked="0"/>
    </xf>
    <xf numFmtId="172" fontId="4" fillId="14" borderId="81" xfId="17" applyNumberFormat="1" applyFont="1" applyFill="1" applyBorder="1" applyAlignment="1" applyProtection="1">
      <alignment horizontal="left"/>
      <protection locked="0"/>
    </xf>
    <xf numFmtId="167" fontId="4" fillId="14" borderId="82" xfId="15" applyNumberFormat="1" applyFont="1" applyFill="1" applyBorder="1" applyAlignment="1" applyProtection="1">
      <alignment/>
      <protection locked="0"/>
    </xf>
    <xf numFmtId="41" fontId="0" fillId="0" borderId="0" xfId="0" applyNumberFormat="1" applyFont="1" applyFill="1" applyBorder="1" applyAlignment="1" applyProtection="1">
      <alignment/>
      <protection locked="0"/>
    </xf>
    <xf numFmtId="0" fontId="0" fillId="0" borderId="0" xfId="21" applyFont="1" applyBorder="1" applyAlignment="1" applyProtection="1">
      <alignment/>
      <protection/>
    </xf>
    <xf numFmtId="49" fontId="0" fillId="0" borderId="0" xfId="0" applyNumberFormat="1" applyFont="1" applyBorder="1" applyAlignment="1" applyProtection="1">
      <alignment/>
      <protection locked="0"/>
    </xf>
    <xf numFmtId="165" fontId="0" fillId="0" borderId="0" xfId="21" applyNumberFormat="1" applyFont="1" applyFill="1" applyBorder="1" applyProtection="1">
      <alignment/>
      <protection locked="0"/>
    </xf>
    <xf numFmtId="49" fontId="0" fillId="0" borderId="0" xfId="0" applyNumberFormat="1" applyFont="1" applyAlignment="1" applyProtection="1">
      <alignment horizontal="center"/>
      <protection locked="0"/>
    </xf>
    <xf numFmtId="0" fontId="0" fillId="0" borderId="0" xfId="21" applyFont="1" applyBorder="1" applyProtection="1">
      <alignment/>
      <protection locked="0"/>
    </xf>
    <xf numFmtId="165" fontId="0" fillId="0" borderId="0" xfId="21" applyNumberFormat="1" applyFont="1" applyBorder="1" applyProtection="1">
      <alignment/>
      <protection locked="0"/>
    </xf>
    <xf numFmtId="38" fontId="0" fillId="0" borderId="0" xfId="15" applyNumberFormat="1" applyFont="1" applyBorder="1" applyAlignment="1" applyProtection="1">
      <alignment/>
      <protection locked="0"/>
    </xf>
    <xf numFmtId="172" fontId="0" fillId="0" borderId="0" xfId="15" applyNumberFormat="1" applyFont="1" applyFill="1" applyBorder="1" applyAlignment="1" applyProtection="1">
      <alignment horizontal="center"/>
      <protection locked="0"/>
    </xf>
    <xf numFmtId="0" fontId="0" fillId="0" borderId="0" xfId="21" applyFont="1" applyProtection="1">
      <alignment/>
      <protection locked="0"/>
    </xf>
    <xf numFmtId="167" fontId="0" fillId="0" borderId="0" xfId="15" applyNumberFormat="1" applyFont="1" applyFill="1" applyBorder="1" applyAlignment="1" applyProtection="1">
      <alignment horizontal="center"/>
      <protection locked="0"/>
    </xf>
    <xf numFmtId="0" fontId="4" fillId="13" borderId="79" xfId="21" applyFont="1" applyFill="1" applyBorder="1" applyAlignment="1" applyProtection="1">
      <alignment horizontal="center"/>
      <protection locked="0"/>
    </xf>
    <xf numFmtId="0" fontId="4" fillId="13" borderId="79" xfId="21" applyFont="1" applyFill="1" applyBorder="1" applyAlignment="1" applyProtection="1">
      <alignment horizontal="center" textRotation="90"/>
      <protection locked="0"/>
    </xf>
    <xf numFmtId="165" fontId="4" fillId="13" borderId="79" xfId="21" applyNumberFormat="1" applyFont="1" applyFill="1" applyBorder="1" applyAlignment="1" applyProtection="1">
      <alignment horizontal="center" wrapText="1"/>
      <protection locked="0"/>
    </xf>
    <xf numFmtId="38" fontId="4" fillId="13" borderId="79" xfId="15" applyNumberFormat="1" applyFont="1" applyFill="1" applyBorder="1" applyAlignment="1" applyProtection="1">
      <alignment horizontal="center"/>
      <protection locked="0"/>
    </xf>
    <xf numFmtId="172" fontId="0" fillId="13" borderId="79" xfId="15" applyNumberFormat="1" applyFont="1" applyFill="1" applyBorder="1" applyAlignment="1" applyProtection="1">
      <alignment horizontal="center"/>
      <protection locked="0"/>
    </xf>
    <xf numFmtId="6" fontId="4" fillId="13" borderId="79" xfId="17" applyNumberFormat="1" applyFont="1" applyFill="1" applyBorder="1" applyAlignment="1" applyProtection="1">
      <alignment horizontal="center"/>
      <protection locked="0"/>
    </xf>
    <xf numFmtId="172" fontId="0" fillId="13" borderId="79" xfId="15" applyNumberFormat="1" applyFont="1" applyFill="1" applyBorder="1" applyAlignment="1">
      <alignment horizontal="center"/>
    </xf>
    <xf numFmtId="164" fontId="4" fillId="13" borderId="83" xfId="17" applyNumberFormat="1" applyFont="1" applyFill="1" applyBorder="1" applyAlignment="1" applyProtection="1">
      <alignment horizontal="center"/>
      <protection locked="0"/>
    </xf>
    <xf numFmtId="172" fontId="4" fillId="13" borderId="34" xfId="15" applyNumberFormat="1" applyFont="1" applyFill="1" applyBorder="1" applyAlignment="1" applyProtection="1">
      <alignment horizontal="center"/>
      <protection locked="0"/>
    </xf>
    <xf numFmtId="172" fontId="0" fillId="13" borderId="34" xfId="15" applyNumberFormat="1" applyFont="1" applyFill="1" applyBorder="1" applyAlignment="1" applyProtection="1">
      <alignment horizontal="center"/>
      <protection locked="0"/>
    </xf>
    <xf numFmtId="6" fontId="4" fillId="13" borderId="34" xfId="17" applyNumberFormat="1" applyFont="1" applyFill="1" applyBorder="1" applyAlignment="1" applyProtection="1">
      <alignment horizontal="center"/>
      <protection locked="0"/>
    </xf>
    <xf numFmtId="0" fontId="4" fillId="13" borderId="8" xfId="21" applyFont="1" applyFill="1" applyBorder="1" applyAlignment="1" applyProtection="1">
      <alignment horizontal="left"/>
      <protection locked="0"/>
    </xf>
    <xf numFmtId="0" fontId="4" fillId="13" borderId="8" xfId="21" applyFont="1" applyFill="1" applyBorder="1" applyAlignment="1" applyProtection="1">
      <alignment horizontal="right"/>
      <protection locked="0"/>
    </xf>
    <xf numFmtId="0" fontId="4" fillId="13" borderId="8" xfId="21" applyFont="1" applyFill="1" applyBorder="1" applyAlignment="1" applyProtection="1">
      <alignment horizontal="center"/>
      <protection locked="0"/>
    </xf>
    <xf numFmtId="0" fontId="4" fillId="13" borderId="8" xfId="21" applyFont="1" applyFill="1" applyBorder="1" applyAlignment="1" applyProtection="1">
      <alignment horizontal="center" textRotation="90"/>
      <protection locked="0"/>
    </xf>
    <xf numFmtId="165" fontId="4" fillId="13" borderId="8" xfId="21" applyNumberFormat="1" applyFont="1" applyFill="1" applyBorder="1" applyAlignment="1" applyProtection="1">
      <alignment horizontal="center" wrapText="1"/>
      <protection locked="0"/>
    </xf>
    <xf numFmtId="38" fontId="4" fillId="13" borderId="8" xfId="15" applyNumberFormat="1" applyFont="1" applyFill="1" applyBorder="1" applyAlignment="1" applyProtection="1">
      <alignment horizontal="center"/>
      <protection locked="0"/>
    </xf>
    <xf numFmtId="172" fontId="4" fillId="13" borderId="8" xfId="15" applyNumberFormat="1" applyFont="1" applyFill="1" applyBorder="1" applyAlignment="1" applyProtection="1">
      <alignment horizontal="center"/>
      <protection locked="0"/>
    </xf>
    <xf numFmtId="172" fontId="0" fillId="13" borderId="8" xfId="15" applyNumberFormat="1" applyFont="1" applyFill="1" applyBorder="1" applyAlignment="1" applyProtection="1">
      <alignment horizontal="center"/>
      <protection locked="0"/>
    </xf>
    <xf numFmtId="6" fontId="4" fillId="13" borderId="8" xfId="17" applyNumberFormat="1" applyFont="1" applyFill="1" applyBorder="1" applyAlignment="1" applyProtection="1">
      <alignment horizontal="center"/>
      <protection locked="0"/>
    </xf>
    <xf numFmtId="165" fontId="4" fillId="13" borderId="8" xfId="15" applyNumberFormat="1" applyFont="1" applyFill="1" applyBorder="1" applyAlignment="1">
      <alignment horizontal="center"/>
    </xf>
    <xf numFmtId="38" fontId="4" fillId="13" borderId="8" xfId="17" applyNumberFormat="1" applyFont="1" applyFill="1" applyBorder="1" applyAlignment="1">
      <alignment horizontal="center"/>
    </xf>
    <xf numFmtId="0" fontId="4" fillId="11" borderId="11" xfId="21" applyFont="1" applyFill="1" applyBorder="1" applyProtection="1">
      <alignment/>
      <protection locked="0"/>
    </xf>
    <xf numFmtId="0" fontId="4" fillId="11" borderId="1" xfId="21" applyFont="1" applyFill="1" applyBorder="1" applyProtection="1">
      <alignment/>
      <protection locked="0"/>
    </xf>
    <xf numFmtId="0" fontId="0" fillId="11" borderId="1" xfId="21" applyFont="1" applyFill="1" applyBorder="1" applyAlignment="1" applyProtection="1">
      <alignment horizontal="right"/>
      <protection locked="0"/>
    </xf>
    <xf numFmtId="0" fontId="0" fillId="11" borderId="1" xfId="21" applyFont="1" applyFill="1" applyBorder="1" applyProtection="1">
      <alignment/>
      <protection locked="0"/>
    </xf>
    <xf numFmtId="0" fontId="0" fillId="11" borderId="1" xfId="21" applyFont="1" applyFill="1" applyBorder="1" applyAlignment="1" applyProtection="1">
      <alignment horizontal="left"/>
      <protection locked="0"/>
    </xf>
    <xf numFmtId="0" fontId="0" fillId="11" borderId="1" xfId="0" applyFont="1" applyFill="1" applyBorder="1" applyAlignment="1" applyProtection="1">
      <alignment/>
      <protection locked="0"/>
    </xf>
    <xf numFmtId="0" fontId="0" fillId="11" borderId="1" xfId="21" applyNumberFormat="1" applyFont="1" applyFill="1" applyBorder="1" applyProtection="1">
      <alignment/>
      <protection locked="0"/>
    </xf>
    <xf numFmtId="167" fontId="0" fillId="11" borderId="1" xfId="15" applyNumberFormat="1" applyFont="1" applyFill="1" applyBorder="1" applyAlignment="1" applyProtection="1">
      <alignment/>
      <protection locked="0"/>
    </xf>
    <xf numFmtId="172" fontId="0" fillId="11" borderId="1" xfId="15" applyNumberFormat="1" applyFont="1" applyFill="1" applyBorder="1" applyAlignment="1" applyProtection="1">
      <alignment horizontal="center"/>
      <protection locked="0"/>
    </xf>
    <xf numFmtId="0" fontId="0" fillId="11" borderId="1" xfId="0" applyFont="1" applyFill="1" applyBorder="1" applyAlignment="1" applyProtection="1">
      <alignment/>
      <protection locked="0"/>
    </xf>
    <xf numFmtId="167" fontId="0" fillId="11" borderId="1" xfId="15" applyNumberFormat="1" applyFont="1" applyFill="1" applyBorder="1" applyAlignment="1" applyProtection="1">
      <alignment horizontal="center"/>
      <protection locked="0"/>
    </xf>
    <xf numFmtId="172" fontId="0" fillId="11" borderId="1" xfId="17" applyNumberFormat="1" applyFont="1" applyFill="1" applyBorder="1" applyAlignment="1" applyProtection="1">
      <alignment horizontal="left"/>
      <protection locked="0"/>
    </xf>
    <xf numFmtId="167" fontId="0" fillId="11" borderId="1" xfId="15" applyNumberFormat="1" applyFont="1" applyFill="1" applyBorder="1" applyAlignment="1" applyProtection="1">
      <alignment horizontal="left"/>
      <protection locked="0"/>
    </xf>
    <xf numFmtId="167" fontId="0" fillId="11" borderId="1" xfId="15" applyNumberFormat="1" applyFont="1" applyFill="1" applyBorder="1" applyAlignment="1">
      <alignment horizontal="center"/>
    </xf>
    <xf numFmtId="164" fontId="0" fillId="11" borderId="1" xfId="17" applyNumberFormat="1" applyFont="1" applyFill="1" applyBorder="1" applyAlignment="1">
      <alignment horizontal="center"/>
    </xf>
    <xf numFmtId="0" fontId="0" fillId="10" borderId="15" xfId="0" applyFont="1" applyFill="1" applyBorder="1" applyAlignment="1" applyProtection="1">
      <alignment horizontal="left"/>
      <protection locked="0"/>
    </xf>
    <xf numFmtId="0" fontId="4" fillId="3" borderId="14" xfId="21" applyFont="1" applyFill="1" applyBorder="1" applyAlignment="1">
      <alignment horizontal="right" vertical="center"/>
      <protection/>
    </xf>
    <xf numFmtId="0" fontId="4" fillId="3" borderId="12" xfId="21" applyFont="1" applyFill="1" applyBorder="1" applyAlignment="1">
      <alignment horizontal="right" vertical="center"/>
      <protection/>
    </xf>
    <xf numFmtId="0" fontId="4" fillId="3" borderId="76" xfId="21" applyFont="1" applyFill="1" applyBorder="1" applyAlignment="1">
      <alignment horizontal="right" vertical="center"/>
      <protection/>
    </xf>
    <xf numFmtId="49" fontId="23" fillId="0" borderId="84" xfId="21" applyNumberFormat="1" applyFont="1" applyFill="1" applyBorder="1" applyAlignment="1" applyProtection="1">
      <alignment horizontal="center" vertical="center"/>
      <protection locked="0"/>
    </xf>
    <xf numFmtId="49" fontId="23" fillId="0" borderId="85" xfId="21" applyNumberFormat="1" applyFont="1" applyFill="1" applyBorder="1" applyAlignment="1" applyProtection="1">
      <alignment horizontal="center" vertical="center"/>
      <protection locked="0"/>
    </xf>
    <xf numFmtId="49" fontId="23" fillId="0" borderId="86" xfId="21" applyNumberFormat="1" applyFont="1" applyFill="1" applyBorder="1" applyAlignment="1" applyProtection="1">
      <alignment horizontal="center" vertical="center"/>
      <protection locked="0"/>
    </xf>
    <xf numFmtId="172" fontId="4" fillId="4" borderId="43" xfId="15" applyNumberFormat="1" applyFont="1" applyFill="1" applyBorder="1" applyAlignment="1">
      <alignment horizontal="center" wrapText="1"/>
    </xf>
    <xf numFmtId="172" fontId="4" fillId="4" borderId="9" xfId="15" applyNumberFormat="1" applyFont="1" applyFill="1" applyBorder="1" applyAlignment="1">
      <alignment horizontal="center" wrapText="1"/>
    </xf>
    <xf numFmtId="0" fontId="46" fillId="0" borderId="0" xfId="22">
      <alignment/>
      <protection/>
    </xf>
    <xf numFmtId="0" fontId="46" fillId="0" borderId="85" xfId="22" applyBorder="1">
      <alignment/>
      <protection/>
    </xf>
    <xf numFmtId="164" fontId="46" fillId="11" borderId="85" xfId="17" applyNumberFormat="1" applyFill="1" applyBorder="1" applyAlignment="1">
      <alignment/>
    </xf>
    <xf numFmtId="164" fontId="46" fillId="11" borderId="87" xfId="17" applyNumberFormat="1" applyFill="1" applyBorder="1" applyAlignment="1">
      <alignment/>
    </xf>
    <xf numFmtId="0" fontId="46" fillId="0" borderId="88" xfId="22" applyBorder="1">
      <alignment/>
      <protection/>
    </xf>
    <xf numFmtId="0" fontId="46" fillId="0" borderId="13" xfId="22" applyBorder="1" applyAlignment="1">
      <alignment horizontal="center"/>
      <protection/>
    </xf>
    <xf numFmtId="0" fontId="46" fillId="12" borderId="0" xfId="22" applyFont="1" applyFill="1" applyBorder="1" applyAlignment="1">
      <alignment horizontal="center"/>
      <protection/>
    </xf>
    <xf numFmtId="0" fontId="46" fillId="0" borderId="0" xfId="22" applyBorder="1" applyAlignment="1">
      <alignment horizontal="center"/>
      <protection/>
    </xf>
    <xf numFmtId="0" fontId="48" fillId="0" borderId="85" xfId="22" applyFont="1" applyBorder="1" applyAlignment="1">
      <alignment horizontal="center"/>
      <protection/>
    </xf>
    <xf numFmtId="0" fontId="48" fillId="0" borderId="88" xfId="22" applyFont="1" applyBorder="1" applyAlignment="1">
      <alignment horizontal="center"/>
      <protection/>
    </xf>
    <xf numFmtId="0" fontId="46" fillId="0" borderId="85" xfId="22" applyFont="1" applyBorder="1" applyAlignment="1">
      <alignment horizontal="center"/>
      <protection/>
    </xf>
    <xf numFmtId="164" fontId="48" fillId="3" borderId="89" xfId="22" applyNumberFormat="1" applyFont="1" applyFill="1" applyBorder="1">
      <alignment/>
      <protection/>
    </xf>
    <xf numFmtId="164" fontId="48" fillId="3" borderId="90" xfId="22" applyNumberFormat="1" applyFont="1" applyFill="1" applyBorder="1">
      <alignment/>
      <protection/>
    </xf>
    <xf numFmtId="167" fontId="48" fillId="15" borderId="89" xfId="22" applyNumberFormat="1" applyFont="1" applyFill="1" applyBorder="1">
      <alignment/>
      <protection/>
    </xf>
    <xf numFmtId="167" fontId="48" fillId="15" borderId="90" xfId="22" applyNumberFormat="1" applyFont="1" applyFill="1" applyBorder="1">
      <alignment/>
      <protection/>
    </xf>
    <xf numFmtId="165" fontId="4" fillId="13" borderId="34" xfId="15" applyNumberFormat="1" applyFont="1" applyFill="1" applyBorder="1" applyAlignment="1">
      <alignment horizontal="center"/>
    </xf>
    <xf numFmtId="38" fontId="4" fillId="13" borderId="34" xfId="17" applyNumberFormat="1" applyFont="1" applyFill="1" applyBorder="1" applyAlignment="1">
      <alignment horizontal="center"/>
    </xf>
    <xf numFmtId="172" fontId="0" fillId="13" borderId="34" xfId="15" applyNumberFormat="1" applyFont="1" applyFill="1" applyBorder="1" applyAlignment="1">
      <alignment horizontal="center"/>
    </xf>
    <xf numFmtId="164" fontId="4" fillId="7" borderId="11" xfId="17" applyNumberFormat="1" applyFont="1" applyFill="1" applyBorder="1" applyAlignment="1" applyProtection="1">
      <alignment horizontal="center"/>
      <protection locked="0"/>
    </xf>
    <xf numFmtId="0" fontId="0" fillId="0" borderId="0" xfId="0" applyFont="1" applyAlignment="1">
      <alignment horizontal="center"/>
    </xf>
    <xf numFmtId="164" fontId="0" fillId="11" borderId="29" xfId="17" applyNumberFormat="1" applyFont="1" applyFill="1" applyBorder="1" applyAlignment="1" applyProtection="1">
      <alignment/>
      <protection locked="0"/>
    </xf>
    <xf numFmtId="164" fontId="4" fillId="13" borderId="91" xfId="17" applyNumberFormat="1" applyFont="1" applyFill="1" applyBorder="1" applyAlignment="1" applyProtection="1">
      <alignment horizontal="center"/>
      <protection locked="0"/>
    </xf>
    <xf numFmtId="0" fontId="4" fillId="12" borderId="0" xfId="21" applyFont="1" applyFill="1" applyBorder="1" applyAlignment="1">
      <alignment horizontal="center"/>
      <protection/>
    </xf>
    <xf numFmtId="0" fontId="4" fillId="12" borderId="92" xfId="21" applyFont="1" applyFill="1" applyBorder="1" applyAlignment="1">
      <alignment horizontal="center"/>
      <protection/>
    </xf>
    <xf numFmtId="0" fontId="4" fillId="12" borderId="93" xfId="0" applyFont="1" applyFill="1" applyBorder="1" applyAlignment="1">
      <alignment/>
    </xf>
    <xf numFmtId="0" fontId="0" fillId="12" borderId="8" xfId="21" applyFont="1" applyFill="1" applyBorder="1" applyAlignment="1">
      <alignment/>
      <protection/>
    </xf>
    <xf numFmtId="164" fontId="0" fillId="11" borderId="13" xfId="17" applyNumberFormat="1" applyFont="1" applyFill="1" applyBorder="1" applyAlignment="1" applyProtection="1">
      <alignment/>
      <protection locked="0"/>
    </xf>
    <xf numFmtId="164" fontId="0" fillId="11" borderId="0" xfId="17" applyNumberFormat="1" applyFont="1" applyFill="1" applyBorder="1" applyAlignment="1" applyProtection="1">
      <alignment/>
      <protection locked="0"/>
    </xf>
    <xf numFmtId="164" fontId="22" fillId="11" borderId="9" xfId="17" applyNumberFormat="1" applyFont="1" applyFill="1" applyBorder="1" applyAlignment="1" applyProtection="1">
      <alignment/>
      <protection locked="0"/>
    </xf>
    <xf numFmtId="164" fontId="0" fillId="11" borderId="69" xfId="17" applyNumberFormat="1" applyFont="1" applyFill="1" applyBorder="1" applyAlignment="1" applyProtection="1">
      <alignment/>
      <protection locked="0"/>
    </xf>
    <xf numFmtId="164" fontId="22" fillId="11" borderId="71" xfId="17" applyNumberFormat="1" applyFont="1" applyFill="1" applyBorder="1" applyAlignment="1" applyProtection="1">
      <alignment/>
      <protection locked="0"/>
    </xf>
    <xf numFmtId="0" fontId="0" fillId="11" borderId="0" xfId="21" applyFont="1" applyFill="1" applyBorder="1" applyProtection="1">
      <alignment/>
      <protection/>
    </xf>
    <xf numFmtId="0" fontId="0" fillId="11" borderId="0" xfId="21" applyFont="1" applyFill="1" applyBorder="1" applyAlignment="1" applyProtection="1">
      <alignment/>
      <protection/>
    </xf>
    <xf numFmtId="165" fontId="0" fillId="11" borderId="0" xfId="21" applyNumberFormat="1" applyFont="1" applyFill="1" applyBorder="1" applyProtection="1">
      <alignment/>
      <protection/>
    </xf>
    <xf numFmtId="0" fontId="4" fillId="11" borderId="11" xfId="21" applyFont="1" applyFill="1" applyBorder="1" applyAlignment="1" applyProtection="1">
      <alignment horizontal="right"/>
      <protection locked="0"/>
    </xf>
    <xf numFmtId="165" fontId="4" fillId="11" borderId="24" xfId="21" applyNumberFormat="1" applyFont="1" applyFill="1" applyBorder="1" applyProtection="1">
      <alignment/>
      <protection locked="0"/>
    </xf>
    <xf numFmtId="0" fontId="0" fillId="11" borderId="0" xfId="0" applyFont="1" applyFill="1" applyBorder="1" applyAlignment="1" applyProtection="1">
      <alignment/>
      <protection locked="0"/>
    </xf>
    <xf numFmtId="0" fontId="4" fillId="0" borderId="29" xfId="21" applyFont="1" applyBorder="1" applyProtection="1">
      <alignment/>
      <protection locked="0"/>
    </xf>
    <xf numFmtId="0" fontId="4" fillId="11" borderId="94" xfId="21" applyFont="1" applyFill="1" applyBorder="1" applyAlignment="1" applyProtection="1">
      <alignment horizontal="right"/>
      <protection locked="0"/>
    </xf>
    <xf numFmtId="0" fontId="4" fillId="11" borderId="95" xfId="21" applyFont="1" applyFill="1" applyBorder="1" applyProtection="1">
      <alignment/>
      <protection locked="0"/>
    </xf>
    <xf numFmtId="165" fontId="4" fillId="11" borderId="96" xfId="21" applyNumberFormat="1" applyFont="1" applyFill="1" applyBorder="1" applyProtection="1">
      <alignment/>
      <protection locked="0"/>
    </xf>
    <xf numFmtId="164" fontId="4" fillId="7" borderId="1" xfId="17" applyNumberFormat="1" applyFont="1" applyFill="1" applyBorder="1" applyAlignment="1" applyProtection="1">
      <alignment horizontal="center"/>
      <protection locked="0"/>
    </xf>
    <xf numFmtId="164" fontId="0" fillId="11" borderId="12" xfId="17" applyNumberFormat="1" applyFont="1" applyFill="1" applyBorder="1" applyAlignment="1" applyProtection="1">
      <alignment/>
      <protection locked="0"/>
    </xf>
    <xf numFmtId="164" fontId="0" fillId="11" borderId="76" xfId="17" applyNumberFormat="1" applyFont="1" applyFill="1" applyBorder="1" applyAlignment="1" applyProtection="1">
      <alignment/>
      <protection locked="0"/>
    </xf>
    <xf numFmtId="164" fontId="0" fillId="11" borderId="9" xfId="17" applyNumberFormat="1" applyFont="1" applyFill="1" applyBorder="1" applyAlignment="1" applyProtection="1">
      <alignment/>
      <protection locked="0"/>
    </xf>
    <xf numFmtId="0" fontId="4" fillId="12" borderId="9" xfId="21" applyFont="1" applyFill="1" applyBorder="1" applyAlignment="1">
      <alignment horizontal="center"/>
      <protection/>
    </xf>
    <xf numFmtId="0" fontId="46" fillId="0" borderId="85" xfId="22" applyBorder="1" applyAlignment="1">
      <alignment horizontal="center"/>
      <protection/>
    </xf>
    <xf numFmtId="0" fontId="49" fillId="0" borderId="97" xfId="22" applyFont="1" applyBorder="1" applyAlignment="1">
      <alignment horizontal="center"/>
      <protection/>
    </xf>
    <xf numFmtId="0" fontId="49" fillId="0" borderId="85" xfId="22" applyFont="1" applyBorder="1" applyAlignment="1">
      <alignment horizontal="center"/>
      <protection/>
    </xf>
    <xf numFmtId="0" fontId="46" fillId="12" borderId="92" xfId="22" applyFont="1" applyFill="1" applyBorder="1" applyAlignment="1">
      <alignment horizontal="center"/>
      <protection/>
    </xf>
    <xf numFmtId="0" fontId="46" fillId="12" borderId="98" xfId="22" applyFont="1" applyFill="1" applyBorder="1" applyAlignment="1">
      <alignment horizontal="center"/>
      <protection/>
    </xf>
    <xf numFmtId="164" fontId="46" fillId="11" borderId="99" xfId="17" applyNumberFormat="1" applyFill="1" applyBorder="1" applyAlignment="1">
      <alignment/>
    </xf>
    <xf numFmtId="0" fontId="46" fillId="11" borderId="100" xfId="22" applyFill="1" applyBorder="1" applyAlignment="1">
      <alignment horizontal="center"/>
      <protection/>
    </xf>
    <xf numFmtId="0" fontId="46" fillId="11" borderId="13" xfId="22" applyFill="1" applyBorder="1" applyAlignment="1">
      <alignment horizontal="center"/>
      <protection/>
    </xf>
    <xf numFmtId="0" fontId="46" fillId="11" borderId="101" xfId="22" applyFill="1" applyBorder="1" applyAlignment="1">
      <alignment horizontal="center"/>
      <protection/>
    </xf>
    <xf numFmtId="0" fontId="46" fillId="11" borderId="102" xfId="22" applyFill="1" applyBorder="1" applyAlignment="1">
      <alignment horizontal="center"/>
      <protection/>
    </xf>
    <xf numFmtId="0" fontId="46" fillId="12" borderId="14" xfId="22" applyFill="1" applyBorder="1" applyAlignment="1">
      <alignment horizontal="center"/>
      <protection/>
    </xf>
    <xf numFmtId="0" fontId="46" fillId="11" borderId="103" xfId="22" applyFill="1" applyBorder="1" applyAlignment="1">
      <alignment horizontal="center"/>
      <protection/>
    </xf>
    <xf numFmtId="0" fontId="46" fillId="11" borderId="76" xfId="22" applyFill="1" applyBorder="1" applyAlignment="1">
      <alignment horizontal="center"/>
      <protection/>
    </xf>
    <xf numFmtId="167" fontId="46" fillId="11" borderId="12" xfId="15" applyNumberFormat="1" applyFill="1" applyBorder="1" applyAlignment="1">
      <alignment/>
    </xf>
    <xf numFmtId="164" fontId="46" fillId="11" borderId="104" xfId="17" applyNumberFormat="1" applyFill="1" applyBorder="1" applyAlignment="1">
      <alignment/>
    </xf>
    <xf numFmtId="164" fontId="46" fillId="11" borderId="105" xfId="17" applyNumberFormat="1" applyFill="1" applyBorder="1" applyAlignment="1">
      <alignment/>
    </xf>
    <xf numFmtId="167" fontId="46" fillId="11" borderId="43" xfId="15" applyNumberFormat="1" applyFill="1" applyBorder="1" applyAlignment="1">
      <alignment/>
    </xf>
    <xf numFmtId="0" fontId="46" fillId="11" borderId="15" xfId="22" applyFill="1" applyBorder="1">
      <alignment/>
      <protection/>
    </xf>
    <xf numFmtId="167" fontId="46" fillId="11" borderId="0" xfId="15" applyNumberFormat="1" applyFill="1" applyBorder="1" applyAlignment="1">
      <alignment/>
    </xf>
    <xf numFmtId="0" fontId="46" fillId="11" borderId="13" xfId="22" applyFill="1" applyBorder="1">
      <alignment/>
      <protection/>
    </xf>
    <xf numFmtId="167" fontId="46" fillId="11" borderId="99" xfId="15" applyNumberFormat="1" applyFill="1" applyBorder="1" applyAlignment="1">
      <alignment/>
    </xf>
    <xf numFmtId="167" fontId="46" fillId="11" borderId="9" xfId="15" applyNumberFormat="1" applyFill="1" applyBorder="1" applyAlignment="1">
      <alignment/>
    </xf>
    <xf numFmtId="0" fontId="46" fillId="11" borderId="29" xfId="22" applyFill="1" applyBorder="1">
      <alignment/>
      <protection/>
    </xf>
    <xf numFmtId="0" fontId="50" fillId="0" borderId="88" xfId="22" applyFont="1" applyBorder="1" applyAlignment="1">
      <alignment horizontal="center"/>
      <protection/>
    </xf>
    <xf numFmtId="164" fontId="22" fillId="11" borderId="100" xfId="17" applyNumberFormat="1" applyFont="1" applyFill="1" applyBorder="1" applyAlignment="1" applyProtection="1">
      <alignment/>
      <protection locked="0"/>
    </xf>
    <xf numFmtId="164" fontId="22" fillId="11" borderId="106" xfId="17" applyNumberFormat="1" applyFont="1" applyFill="1" applyBorder="1" applyAlignment="1" applyProtection="1">
      <alignment/>
      <protection locked="0"/>
    </xf>
    <xf numFmtId="172" fontId="48" fillId="10" borderId="92" xfId="17" applyNumberFormat="1" applyFont="1" applyFill="1" applyBorder="1" applyAlignment="1">
      <alignment/>
    </xf>
    <xf numFmtId="172" fontId="46" fillId="10" borderId="92" xfId="17" applyNumberFormat="1" applyFill="1" applyBorder="1" applyAlignment="1">
      <alignment/>
    </xf>
    <xf numFmtId="172" fontId="4" fillId="11" borderId="103" xfId="15" applyNumberFormat="1" applyFont="1" applyFill="1" applyBorder="1" applyAlignment="1" applyProtection="1">
      <alignment horizontal="center"/>
      <protection locked="0"/>
    </xf>
    <xf numFmtId="164" fontId="0" fillId="11" borderId="107" xfId="17" applyNumberFormat="1" applyFont="1" applyFill="1" applyBorder="1" applyAlignment="1" applyProtection="1">
      <alignment/>
      <protection locked="0"/>
    </xf>
    <xf numFmtId="167" fontId="48" fillId="10" borderId="92" xfId="15" applyNumberFormat="1" applyFont="1" applyFill="1" applyBorder="1" applyAlignment="1">
      <alignment/>
    </xf>
    <xf numFmtId="0" fontId="0" fillId="12" borderId="108" xfId="21" applyFont="1" applyFill="1" applyBorder="1" applyProtection="1">
      <alignment/>
      <protection/>
    </xf>
    <xf numFmtId="0" fontId="4" fillId="12" borderId="92" xfId="21" applyFont="1" applyFill="1" applyBorder="1" applyAlignment="1" applyProtection="1">
      <alignment horizontal="center"/>
      <protection/>
    </xf>
    <xf numFmtId="0" fontId="0" fillId="12" borderId="0" xfId="21" applyFont="1" applyFill="1" applyBorder="1" applyProtection="1">
      <alignment/>
      <protection/>
    </xf>
    <xf numFmtId="0" fontId="0" fillId="3" borderId="30" xfId="21" applyFont="1" applyFill="1" applyBorder="1" applyAlignment="1" applyProtection="1">
      <alignment horizontal="left" vertical="center"/>
      <protection/>
    </xf>
    <xf numFmtId="49" fontId="23" fillId="3" borderId="30" xfId="21" applyNumberFormat="1" applyFont="1" applyFill="1" applyBorder="1" applyAlignment="1" applyProtection="1">
      <alignment horizontal="center" vertical="center"/>
      <protection/>
    </xf>
    <xf numFmtId="0" fontId="4" fillId="2" borderId="12" xfId="21" applyFont="1" applyFill="1" applyBorder="1" applyAlignment="1" applyProtection="1">
      <alignment horizontal="center"/>
      <protection/>
    </xf>
    <xf numFmtId="0" fontId="4" fillId="2" borderId="0" xfId="21" applyFont="1" applyFill="1" applyBorder="1" applyAlignment="1" applyProtection="1">
      <alignment horizontal="center"/>
      <protection/>
    </xf>
    <xf numFmtId="0" fontId="4" fillId="2" borderId="13" xfId="21" applyFont="1" applyFill="1" applyBorder="1" applyAlignment="1" applyProtection="1">
      <alignment horizontal="center"/>
      <protection/>
    </xf>
    <xf numFmtId="165" fontId="4" fillId="4" borderId="0" xfId="17" applyNumberFormat="1" applyFont="1" applyFill="1" applyBorder="1" applyAlignment="1" applyProtection="1">
      <alignment horizontal="centerContinuous" wrapText="1"/>
      <protection/>
    </xf>
    <xf numFmtId="38" fontId="4" fillId="4" borderId="0" xfId="17" applyNumberFormat="1" applyFont="1" applyFill="1" applyBorder="1" applyAlignment="1" applyProtection="1">
      <alignment horizontal="centerContinuous" wrapText="1"/>
      <protection/>
    </xf>
    <xf numFmtId="172" fontId="4" fillId="4" borderId="0" xfId="15" applyNumberFormat="1" applyFont="1" applyFill="1" applyBorder="1" applyAlignment="1" applyProtection="1">
      <alignment horizontal="center"/>
      <protection/>
    </xf>
    <xf numFmtId="164" fontId="4" fillId="4" borderId="0" xfId="17" applyNumberFormat="1" applyFont="1" applyFill="1" applyBorder="1" applyAlignment="1" applyProtection="1">
      <alignment horizontal="centerContinuous" wrapText="1"/>
      <protection/>
    </xf>
    <xf numFmtId="0" fontId="4" fillId="0" borderId="0" xfId="21" applyFont="1" applyAlignment="1" applyProtection="1">
      <alignment horizontal="center"/>
      <protection/>
    </xf>
    <xf numFmtId="0" fontId="0" fillId="3" borderId="21" xfId="21" applyFont="1" applyFill="1" applyBorder="1" applyAlignment="1" applyProtection="1">
      <alignment horizontal="left" vertical="center"/>
      <protection/>
    </xf>
    <xf numFmtId="49" fontId="23" fillId="3" borderId="21" xfId="21" applyNumberFormat="1" applyFont="1" applyFill="1" applyBorder="1" applyAlignment="1" applyProtection="1">
      <alignment horizontal="center" vertical="center"/>
      <protection/>
    </xf>
    <xf numFmtId="0" fontId="4" fillId="16" borderId="12" xfId="21" applyFont="1" applyFill="1" applyBorder="1" applyAlignment="1" applyProtection="1">
      <alignment horizontal="center" wrapText="1"/>
      <protection/>
    </xf>
    <xf numFmtId="165" fontId="4" fillId="16" borderId="0" xfId="21" applyNumberFormat="1" applyFont="1" applyFill="1" applyBorder="1" applyAlignment="1" applyProtection="1">
      <alignment horizontal="center" wrapText="1"/>
      <protection/>
    </xf>
    <xf numFmtId="0" fontId="4" fillId="17" borderId="0" xfId="0" applyFont="1" applyFill="1" applyBorder="1" applyAlignment="1" applyProtection="1">
      <alignment horizontal="center" wrapText="1"/>
      <protection/>
    </xf>
    <xf numFmtId="38" fontId="4" fillId="16" borderId="0" xfId="21" applyNumberFormat="1" applyFont="1" applyFill="1" applyBorder="1" applyAlignment="1" applyProtection="1">
      <alignment horizontal="center" wrapText="1"/>
      <protection/>
    </xf>
    <xf numFmtId="172" fontId="4" fillId="16" borderId="0" xfId="15" applyNumberFormat="1" applyFont="1" applyFill="1" applyBorder="1" applyAlignment="1" applyProtection="1">
      <alignment horizontal="center"/>
      <protection/>
    </xf>
    <xf numFmtId="165" fontId="4" fillId="18" borderId="12" xfId="17" applyNumberFormat="1" applyFont="1" applyFill="1" applyBorder="1" applyAlignment="1" applyProtection="1">
      <alignment horizontal="center" wrapText="1"/>
      <protection/>
    </xf>
    <xf numFmtId="172" fontId="4" fillId="18" borderId="0" xfId="15" applyNumberFormat="1" applyFont="1" applyFill="1" applyBorder="1" applyAlignment="1" applyProtection="1">
      <alignment horizontal="center"/>
      <protection/>
    </xf>
    <xf numFmtId="6" fontId="4" fillId="18" borderId="13" xfId="17" applyNumberFormat="1" applyFont="1" applyFill="1" applyBorder="1" applyAlignment="1" applyProtection="1">
      <alignment horizontal="center" vertical="center" wrapText="1"/>
      <protection/>
    </xf>
    <xf numFmtId="172" fontId="4" fillId="4" borderId="0" xfId="15" applyNumberFormat="1" applyFont="1" applyFill="1" applyBorder="1" applyAlignment="1" applyProtection="1" quotePrefix="1">
      <alignment horizontal="center" wrapText="1"/>
      <protection/>
    </xf>
    <xf numFmtId="0" fontId="4" fillId="2" borderId="76" xfId="21" applyFont="1" applyFill="1" applyBorder="1" applyAlignment="1" applyProtection="1">
      <alignment horizontal="center" vertical="top" wrapText="1"/>
      <protection/>
    </xf>
    <xf numFmtId="0" fontId="4" fillId="2" borderId="9" xfId="21" applyFont="1" applyFill="1" applyBorder="1" applyAlignment="1" applyProtection="1">
      <alignment horizontal="center" vertical="top" wrapText="1"/>
      <protection/>
    </xf>
    <xf numFmtId="0" fontId="4" fillId="2" borderId="9" xfId="21" applyFont="1" applyFill="1" applyBorder="1" applyAlignment="1" applyProtection="1">
      <alignment horizontal="center" vertical="center" wrapText="1"/>
      <protection/>
    </xf>
    <xf numFmtId="0" fontId="4" fillId="2" borderId="9" xfId="21" applyFont="1" applyFill="1" applyBorder="1" applyAlignment="1" applyProtection="1">
      <alignment horizontal="center" vertical="center"/>
      <protection/>
    </xf>
    <xf numFmtId="0" fontId="4" fillId="2" borderId="29" xfId="21" applyFont="1" applyFill="1" applyBorder="1" applyAlignment="1" applyProtection="1">
      <alignment horizontal="center" vertical="top" textRotation="90"/>
      <protection/>
    </xf>
    <xf numFmtId="0" fontId="4" fillId="16" borderId="76" xfId="21" applyFont="1" applyFill="1" applyBorder="1" applyAlignment="1" applyProtection="1">
      <alignment horizontal="center" vertical="center" wrapText="1"/>
      <protection/>
    </xf>
    <xf numFmtId="165" fontId="4" fillId="16" borderId="9" xfId="21" applyNumberFormat="1" applyFont="1" applyFill="1" applyBorder="1" applyAlignment="1" applyProtection="1">
      <alignment horizontal="center" vertical="top" wrapText="1"/>
      <protection/>
    </xf>
    <xf numFmtId="38" fontId="4" fillId="16" borderId="0" xfId="15" applyNumberFormat="1" applyFont="1" applyFill="1" applyBorder="1" applyAlignment="1" applyProtection="1">
      <alignment horizontal="center" vertical="center" wrapText="1"/>
      <protection/>
    </xf>
    <xf numFmtId="172" fontId="4" fillId="16" borderId="0" xfId="15" applyNumberFormat="1" applyFont="1" applyFill="1" applyBorder="1" applyAlignment="1" applyProtection="1" quotePrefix="1">
      <alignment horizontal="center" vertical="center" wrapText="1"/>
      <protection/>
    </xf>
    <xf numFmtId="165" fontId="4" fillId="18" borderId="76" xfId="17" applyNumberFormat="1" applyFont="1" applyFill="1" applyBorder="1" applyAlignment="1" applyProtection="1">
      <alignment horizontal="center" vertical="top" wrapText="1"/>
      <protection/>
    </xf>
    <xf numFmtId="172" fontId="4" fillId="18" borderId="9" xfId="15" applyNumberFormat="1" applyFont="1" applyFill="1" applyBorder="1" applyAlignment="1" applyProtection="1">
      <alignment horizontal="center" vertical="top" wrapText="1"/>
      <protection/>
    </xf>
    <xf numFmtId="6" fontId="4" fillId="18" borderId="29" xfId="17" applyNumberFormat="1" applyFont="1" applyFill="1" applyBorder="1" applyAlignment="1" applyProtection="1">
      <alignment horizontal="center" vertical="center" wrapText="1"/>
      <protection/>
    </xf>
    <xf numFmtId="38" fontId="4" fillId="4" borderId="9" xfId="17" applyNumberFormat="1" applyFont="1" applyFill="1" applyBorder="1" applyAlignment="1" applyProtection="1">
      <alignment horizontal="center" vertical="top" wrapText="1"/>
      <protection/>
    </xf>
    <xf numFmtId="172" fontId="4" fillId="4" borderId="9" xfId="15" applyNumberFormat="1" applyFont="1" applyFill="1" applyBorder="1" applyAlignment="1" applyProtection="1" quotePrefix="1">
      <alignment horizontal="center" vertical="top" wrapText="1"/>
      <protection/>
    </xf>
    <xf numFmtId="164" fontId="4" fillId="4" borderId="9" xfId="17" applyNumberFormat="1" applyFont="1" applyFill="1" applyBorder="1" applyAlignment="1" applyProtection="1">
      <alignment horizontal="center" vertical="center" wrapText="1"/>
      <protection/>
    </xf>
    <xf numFmtId="0" fontId="4" fillId="0" borderId="0" xfId="21" applyFont="1" applyBorder="1" applyAlignment="1" applyProtection="1">
      <alignment horizontal="center"/>
      <protection/>
    </xf>
    <xf numFmtId="0" fontId="4" fillId="5" borderId="92" xfId="21" applyFont="1" applyFill="1" applyBorder="1" applyAlignment="1" applyProtection="1">
      <alignment horizontal="left"/>
      <protection/>
    </xf>
    <xf numFmtId="0" fontId="4" fillId="5" borderId="92" xfId="21" applyFont="1" applyFill="1" applyBorder="1" applyAlignment="1" applyProtection="1">
      <alignment horizontal="center"/>
      <protection/>
    </xf>
    <xf numFmtId="0" fontId="4" fillId="19" borderId="0" xfId="21" applyFont="1" applyFill="1" applyBorder="1" applyAlignment="1" applyProtection="1">
      <alignment horizontal="center"/>
      <protection/>
    </xf>
    <xf numFmtId="0" fontId="4" fillId="19" borderId="0" xfId="21" applyFont="1" applyFill="1" applyBorder="1" applyAlignment="1" applyProtection="1">
      <alignment horizontal="center" textRotation="90"/>
      <protection/>
    </xf>
    <xf numFmtId="0" fontId="4" fillId="19" borderId="0" xfId="21" applyFont="1" applyFill="1" applyBorder="1" applyAlignment="1" applyProtection="1">
      <alignment horizontal="center" wrapText="1"/>
      <protection/>
    </xf>
    <xf numFmtId="42" fontId="4" fillId="5" borderId="92" xfId="15" applyNumberFormat="1" applyFont="1" applyFill="1" applyBorder="1" applyAlignment="1" applyProtection="1">
      <alignment horizontal="center"/>
      <protection/>
    </xf>
    <xf numFmtId="165" fontId="4" fillId="5" borderId="1" xfId="15" applyNumberFormat="1" applyFont="1" applyFill="1" applyBorder="1" applyAlignment="1" applyProtection="1">
      <alignment horizontal="center"/>
      <protection/>
    </xf>
    <xf numFmtId="172" fontId="4" fillId="19" borderId="1" xfId="15" applyNumberFormat="1" applyFont="1" applyFill="1" applyBorder="1" applyAlignment="1" applyProtection="1">
      <alignment horizontal="center"/>
      <protection/>
    </xf>
    <xf numFmtId="172" fontId="4" fillId="9" borderId="13" xfId="15" applyNumberFormat="1" applyFont="1" applyFill="1" applyBorder="1" applyAlignment="1" applyProtection="1">
      <alignment horizontal="center"/>
      <protection/>
    </xf>
    <xf numFmtId="164" fontId="0" fillId="11" borderId="12" xfId="17" applyNumberFormat="1" applyFont="1" applyFill="1" applyBorder="1" applyAlignment="1" applyProtection="1">
      <alignment/>
      <protection/>
    </xf>
    <xf numFmtId="164" fontId="0" fillId="11" borderId="0" xfId="17" applyNumberFormat="1" applyFont="1" applyFill="1" applyBorder="1" applyAlignment="1" applyProtection="1">
      <alignment/>
      <protection/>
    </xf>
    <xf numFmtId="164" fontId="22" fillId="11" borderId="0" xfId="17" applyNumberFormat="1" applyFont="1" applyFill="1" applyBorder="1" applyAlignment="1" applyProtection="1">
      <alignment/>
      <protection/>
    </xf>
    <xf numFmtId="0" fontId="4" fillId="0" borderId="0" xfId="21" applyFont="1" applyFill="1" applyBorder="1" applyAlignment="1" applyProtection="1">
      <alignment horizontal="center"/>
      <protection/>
    </xf>
    <xf numFmtId="0" fontId="4" fillId="8" borderId="92" xfId="21" applyFont="1" applyFill="1" applyBorder="1" applyAlignment="1" applyProtection="1">
      <alignment horizontal="left"/>
      <protection/>
    </xf>
    <xf numFmtId="0" fontId="4" fillId="20" borderId="1" xfId="21" applyFont="1" applyFill="1" applyBorder="1" applyAlignment="1" applyProtection="1">
      <alignment horizontal="left"/>
      <protection/>
    </xf>
    <xf numFmtId="0" fontId="4" fillId="9" borderId="13" xfId="21" applyFont="1" applyFill="1" applyBorder="1" applyAlignment="1" applyProtection="1">
      <alignment horizontal="left"/>
      <protection/>
    </xf>
    <xf numFmtId="172" fontId="4" fillId="10" borderId="0" xfId="17" applyNumberFormat="1" applyFont="1" applyFill="1" applyBorder="1" applyAlignment="1" applyProtection="1">
      <alignment/>
      <protection/>
    </xf>
    <xf numFmtId="0" fontId="4" fillId="3" borderId="92" xfId="21" applyFont="1" applyFill="1" applyBorder="1" applyAlignment="1" applyProtection="1">
      <alignment horizontal="left"/>
      <protection/>
    </xf>
    <xf numFmtId="0" fontId="4" fillId="3" borderId="92" xfId="21" applyFont="1" applyFill="1" applyBorder="1" applyAlignment="1" applyProtection="1">
      <alignment horizontal="center"/>
      <protection/>
    </xf>
    <xf numFmtId="0" fontId="4" fillId="21" borderId="1" xfId="21" applyFont="1" applyFill="1" applyBorder="1" applyAlignment="1" applyProtection="1">
      <alignment horizontal="center"/>
      <protection/>
    </xf>
    <xf numFmtId="0" fontId="4" fillId="21" borderId="1" xfId="21" applyFont="1" applyFill="1" applyBorder="1" applyAlignment="1" applyProtection="1">
      <alignment horizontal="center" textRotation="90"/>
      <protection/>
    </xf>
    <xf numFmtId="0" fontId="4" fillId="21" borderId="1" xfId="21" applyFont="1" applyFill="1" applyBorder="1" applyAlignment="1" applyProtection="1">
      <alignment horizontal="center" wrapText="1"/>
      <protection/>
    </xf>
    <xf numFmtId="172" fontId="4" fillId="10" borderId="92" xfId="15" applyNumberFormat="1" applyFont="1" applyFill="1" applyBorder="1" applyAlignment="1" applyProtection="1">
      <alignment horizontal="center"/>
      <protection/>
    </xf>
    <xf numFmtId="172" fontId="4" fillId="21" borderId="1" xfId="15" applyNumberFormat="1" applyFont="1" applyFill="1" applyBorder="1" applyAlignment="1" applyProtection="1">
      <alignment horizontal="center"/>
      <protection/>
    </xf>
    <xf numFmtId="172" fontId="23" fillId="21" borderId="1" xfId="15" applyNumberFormat="1" applyFont="1" applyFill="1" applyBorder="1" applyAlignment="1" applyProtection="1">
      <alignment horizontal="center"/>
      <protection/>
    </xf>
    <xf numFmtId="164" fontId="4" fillId="9" borderId="13" xfId="17" applyNumberFormat="1" applyFont="1" applyFill="1" applyBorder="1" applyAlignment="1" applyProtection="1">
      <alignment horizontal="center"/>
      <protection/>
    </xf>
    <xf numFmtId="172" fontId="4" fillId="10" borderId="85" xfId="21" applyNumberFormat="1" applyFont="1" applyFill="1" applyBorder="1" applyAlignment="1" applyProtection="1">
      <alignment horizontal="center"/>
      <protection/>
    </xf>
    <xf numFmtId="0" fontId="4" fillId="14" borderId="92" xfId="21" applyFont="1" applyFill="1" applyBorder="1" applyAlignment="1" applyProtection="1">
      <alignment horizontal="left"/>
      <protection/>
    </xf>
    <xf numFmtId="0" fontId="4" fillId="14" borderId="92" xfId="21" applyFont="1" applyFill="1" applyBorder="1" applyAlignment="1" applyProtection="1">
      <alignment horizontal="center"/>
      <protection/>
    </xf>
    <xf numFmtId="0" fontId="4" fillId="22" borderId="1" xfId="21" applyFont="1" applyFill="1" applyBorder="1" applyAlignment="1" applyProtection="1">
      <alignment horizontal="center"/>
      <protection/>
    </xf>
    <xf numFmtId="0" fontId="4" fillId="22" borderId="1" xfId="21" applyFont="1" applyFill="1" applyBorder="1" applyAlignment="1" applyProtection="1">
      <alignment horizontal="center" textRotation="90"/>
      <protection/>
    </xf>
    <xf numFmtId="0" fontId="4" fillId="22" borderId="1" xfId="21" applyFont="1" applyFill="1" applyBorder="1" applyAlignment="1" applyProtection="1">
      <alignment horizontal="center" wrapText="1"/>
      <protection/>
    </xf>
    <xf numFmtId="42" fontId="4" fillId="14" borderId="92" xfId="21" applyNumberFormat="1" applyFont="1" applyFill="1" applyBorder="1" applyAlignment="1" applyProtection="1">
      <alignment horizontal="center"/>
      <protection/>
    </xf>
    <xf numFmtId="0" fontId="4" fillId="9" borderId="29" xfId="21" applyFont="1" applyFill="1" applyBorder="1" applyAlignment="1" applyProtection="1">
      <alignment horizontal="center"/>
      <protection/>
    </xf>
    <xf numFmtId="164" fontId="0" fillId="11" borderId="76" xfId="17" applyNumberFormat="1" applyFont="1" applyFill="1" applyBorder="1" applyAlignment="1" applyProtection="1">
      <alignment/>
      <protection/>
    </xf>
    <xf numFmtId="164" fontId="0" fillId="11" borderId="9" xfId="17" applyNumberFormat="1" applyFont="1" applyFill="1" applyBorder="1" applyAlignment="1" applyProtection="1">
      <alignment/>
      <protection/>
    </xf>
    <xf numFmtId="164" fontId="22" fillId="11" borderId="71" xfId="17" applyNumberFormat="1" applyFont="1" applyFill="1" applyBorder="1" applyAlignment="1" applyProtection="1">
      <alignment/>
      <protection/>
    </xf>
    <xf numFmtId="0" fontId="4" fillId="13" borderId="34" xfId="21" applyFont="1" applyFill="1" applyBorder="1" applyAlignment="1" applyProtection="1">
      <alignment horizontal="left"/>
      <protection/>
    </xf>
    <xf numFmtId="0" fontId="4" fillId="13" borderId="79" xfId="21" applyFont="1" applyFill="1" applyBorder="1" applyAlignment="1" applyProtection="1">
      <alignment horizontal="right"/>
      <protection/>
    </xf>
    <xf numFmtId="172" fontId="4" fillId="13" borderId="79" xfId="15" applyNumberFormat="1" applyFont="1" applyFill="1" applyBorder="1" applyAlignment="1" applyProtection="1">
      <alignment horizontal="center"/>
      <protection/>
    </xf>
    <xf numFmtId="172" fontId="4" fillId="13" borderId="34" xfId="15" applyNumberFormat="1" applyFont="1" applyFill="1" applyBorder="1" applyAlignment="1" applyProtection="1">
      <alignment horizontal="center"/>
      <protection/>
    </xf>
    <xf numFmtId="165" fontId="4" fillId="13" borderId="79" xfId="15" applyNumberFormat="1" applyFont="1" applyFill="1" applyBorder="1" applyAlignment="1" applyProtection="1">
      <alignment horizontal="center"/>
      <protection/>
    </xf>
    <xf numFmtId="165" fontId="4" fillId="13" borderId="34" xfId="15" applyNumberFormat="1" applyFont="1" applyFill="1" applyBorder="1" applyAlignment="1" applyProtection="1">
      <alignment horizontal="center"/>
      <protection/>
    </xf>
    <xf numFmtId="38" fontId="4" fillId="13" borderId="34" xfId="17" applyNumberFormat="1" applyFont="1" applyFill="1" applyBorder="1" applyAlignment="1" applyProtection="1">
      <alignment horizontal="center"/>
      <protection/>
    </xf>
    <xf numFmtId="0" fontId="4" fillId="13" borderId="34" xfId="21" applyFont="1" applyFill="1" applyBorder="1" applyAlignment="1" applyProtection="1">
      <alignment horizontal="center"/>
      <protection/>
    </xf>
    <xf numFmtId="164" fontId="4" fillId="13" borderId="52" xfId="17" applyNumberFormat="1" applyFont="1" applyFill="1" applyBorder="1" applyAlignment="1" applyProtection="1">
      <alignment horizontal="center"/>
      <protection/>
    </xf>
    <xf numFmtId="164" fontId="4" fillId="13" borderId="83" xfId="17" applyNumberFormat="1" applyFont="1" applyFill="1" applyBorder="1" applyAlignment="1" applyProtection="1">
      <alignment horizontal="center"/>
      <protection/>
    </xf>
    <xf numFmtId="0" fontId="22" fillId="11" borderId="12" xfId="21" applyFont="1" applyFill="1" applyBorder="1" applyAlignment="1" applyProtection="1">
      <alignment horizontal="center"/>
      <protection/>
    </xf>
    <xf numFmtId="0" fontId="22" fillId="11" borderId="0" xfId="21" applyFont="1" applyFill="1" applyBorder="1" applyProtection="1">
      <alignment/>
      <protection/>
    </xf>
    <xf numFmtId="165" fontId="22" fillId="11" borderId="0" xfId="17" applyNumberFormat="1" applyFont="1" applyFill="1" applyBorder="1" applyAlignment="1" applyProtection="1">
      <alignment/>
      <protection/>
    </xf>
    <xf numFmtId="0" fontId="22" fillId="11" borderId="0" xfId="21" applyNumberFormat="1" applyFont="1" applyFill="1" applyBorder="1" applyAlignment="1" applyProtection="1">
      <alignment horizontal="center"/>
      <protection/>
    </xf>
    <xf numFmtId="167" fontId="22" fillId="11" borderId="0" xfId="15" applyNumberFormat="1" applyFont="1" applyFill="1" applyBorder="1" applyAlignment="1" applyProtection="1">
      <alignment/>
      <protection/>
    </xf>
    <xf numFmtId="172" fontId="22" fillId="11" borderId="0" xfId="15" applyNumberFormat="1" applyFont="1" applyFill="1" applyBorder="1" applyAlignment="1" applyProtection="1">
      <alignment horizontal="center"/>
      <protection/>
    </xf>
    <xf numFmtId="0" fontId="22" fillId="11" borderId="69" xfId="15" applyNumberFormat="1" applyFont="1" applyFill="1" applyBorder="1" applyAlignment="1" applyProtection="1">
      <alignment horizontal="center"/>
      <protection/>
    </xf>
    <xf numFmtId="167" fontId="22" fillId="11" borderId="69" xfId="15" applyNumberFormat="1" applyFont="1" applyFill="1" applyBorder="1" applyAlignment="1" applyProtection="1">
      <alignment horizontal="center"/>
      <protection/>
    </xf>
    <xf numFmtId="172" fontId="22" fillId="11" borderId="69" xfId="17" applyNumberFormat="1" applyFont="1" applyFill="1" applyBorder="1" applyAlignment="1" applyProtection="1">
      <alignment horizontal="left"/>
      <protection/>
    </xf>
    <xf numFmtId="167" fontId="0" fillId="11" borderId="0" xfId="15" applyNumberFormat="1" applyFont="1" applyFill="1" applyBorder="1" applyAlignment="1" applyProtection="1">
      <alignment/>
      <protection/>
    </xf>
    <xf numFmtId="167" fontId="0" fillId="11" borderId="0" xfId="15" applyNumberFormat="1" applyFont="1" applyFill="1" applyBorder="1" applyAlignment="1" applyProtection="1">
      <alignment/>
      <protection/>
    </xf>
    <xf numFmtId="164" fontId="22" fillId="11" borderId="69" xfId="17" applyNumberFormat="1" applyFont="1" applyFill="1" applyBorder="1" applyAlignment="1" applyProtection="1">
      <alignment/>
      <protection/>
    </xf>
    <xf numFmtId="164" fontId="22" fillId="11" borderId="109" xfId="17" applyNumberFormat="1" applyFont="1" applyFill="1" applyBorder="1" applyAlignment="1" applyProtection="1">
      <alignment/>
      <protection/>
    </xf>
    <xf numFmtId="164" fontId="0" fillId="11" borderId="70" xfId="17" applyNumberFormat="1" applyFont="1" applyFill="1" applyBorder="1" applyAlignment="1" applyProtection="1">
      <alignment/>
      <protection/>
    </xf>
    <xf numFmtId="0" fontId="36" fillId="0" borderId="0" xfId="21" applyFont="1" applyFill="1" applyBorder="1" applyAlignment="1" applyProtection="1">
      <alignment horizontal="center"/>
      <protection/>
    </xf>
    <xf numFmtId="0" fontId="0" fillId="0" borderId="0" xfId="21" applyFont="1" applyFill="1" applyBorder="1" applyProtection="1">
      <alignment/>
      <protection/>
    </xf>
    <xf numFmtId="0" fontId="22" fillId="11" borderId="76" xfId="21" applyFont="1" applyFill="1" applyBorder="1" applyAlignment="1" applyProtection="1">
      <alignment horizontal="center"/>
      <protection/>
    </xf>
    <xf numFmtId="165" fontId="22" fillId="11" borderId="9" xfId="17" applyNumberFormat="1" applyFont="1" applyFill="1" applyBorder="1" applyAlignment="1" applyProtection="1">
      <alignment/>
      <protection/>
    </xf>
    <xf numFmtId="0" fontId="22" fillId="11" borderId="9" xfId="21" applyNumberFormat="1" applyFont="1" applyFill="1" applyBorder="1" applyAlignment="1" applyProtection="1">
      <alignment horizontal="center"/>
      <protection/>
    </xf>
    <xf numFmtId="167" fontId="22" fillId="11" borderId="9" xfId="15" applyNumberFormat="1" applyFont="1" applyFill="1" applyBorder="1" applyAlignment="1" applyProtection="1">
      <alignment/>
      <protection/>
    </xf>
    <xf numFmtId="167" fontId="0" fillId="11" borderId="9" xfId="15" applyNumberFormat="1" applyFont="1" applyFill="1" applyBorder="1" applyAlignment="1" applyProtection="1">
      <alignment/>
      <protection/>
    </xf>
    <xf numFmtId="167" fontId="0" fillId="11" borderId="9" xfId="15" applyNumberFormat="1" applyFont="1" applyFill="1" applyBorder="1" applyAlignment="1" applyProtection="1">
      <alignment/>
      <protection/>
    </xf>
    <xf numFmtId="164" fontId="22" fillId="11" borderId="9" xfId="17" applyNumberFormat="1" applyFont="1" applyFill="1" applyBorder="1" applyAlignment="1" applyProtection="1">
      <alignment/>
      <protection/>
    </xf>
    <xf numFmtId="164" fontId="22" fillId="11" borderId="13" xfId="17" applyNumberFormat="1" applyFont="1" applyFill="1" applyBorder="1" applyAlignment="1" applyProtection="1">
      <alignment/>
      <protection/>
    </xf>
    <xf numFmtId="164" fontId="22" fillId="11" borderId="106" xfId="17" applyNumberFormat="1" applyFont="1" applyFill="1" applyBorder="1" applyAlignment="1" applyProtection="1">
      <alignment/>
      <protection/>
    </xf>
    <xf numFmtId="167" fontId="0" fillId="10" borderId="97" xfId="15" applyNumberFormat="1" applyFont="1" applyFill="1" applyBorder="1" applyAlignment="1" applyProtection="1">
      <alignment/>
      <protection/>
    </xf>
    <xf numFmtId="172" fontId="0" fillId="10" borderId="97" xfId="17" applyNumberFormat="1" applyFont="1" applyFill="1" applyBorder="1" applyAlignment="1" applyProtection="1">
      <alignment/>
      <protection/>
    </xf>
    <xf numFmtId="167" fontId="0" fillId="10" borderId="85" xfId="21" applyNumberFormat="1" applyFont="1" applyFill="1" applyBorder="1" applyAlignment="1" applyProtection="1">
      <alignment horizontal="center"/>
      <protection/>
    </xf>
    <xf numFmtId="172" fontId="0" fillId="10" borderId="85" xfId="17" applyNumberFormat="1" applyFont="1" applyFill="1" applyBorder="1" applyAlignment="1" applyProtection="1">
      <alignment/>
      <protection/>
    </xf>
    <xf numFmtId="167" fontId="0" fillId="10" borderId="97" xfId="0" applyNumberFormat="1" applyFont="1" applyFill="1" applyBorder="1" applyAlignment="1" applyProtection="1">
      <alignment/>
      <protection/>
    </xf>
    <xf numFmtId="172" fontId="0" fillId="10" borderId="97" xfId="17" applyNumberFormat="1" applyFont="1" applyFill="1" applyBorder="1" applyAlignment="1" applyProtection="1">
      <alignment/>
      <protection/>
    </xf>
    <xf numFmtId="167" fontId="0" fillId="10" borderId="85" xfId="15" applyNumberFormat="1" applyFont="1" applyFill="1" applyBorder="1" applyAlignment="1" applyProtection="1">
      <alignment/>
      <protection/>
    </xf>
    <xf numFmtId="172" fontId="0" fillId="10" borderId="85" xfId="17" applyNumberFormat="1" applyFont="1" applyFill="1" applyBorder="1" applyAlignment="1" applyProtection="1">
      <alignment/>
      <protection/>
    </xf>
    <xf numFmtId="167" fontId="0" fillId="10" borderId="87" xfId="15" applyNumberFormat="1" applyFont="1" applyFill="1" applyBorder="1" applyAlignment="1" applyProtection="1">
      <alignment/>
      <protection/>
    </xf>
    <xf numFmtId="172" fontId="0" fillId="10" borderId="87" xfId="17" applyNumberFormat="1" applyFont="1" applyFill="1" applyBorder="1" applyAlignment="1" applyProtection="1">
      <alignment/>
      <protection/>
    </xf>
    <xf numFmtId="167" fontId="0" fillId="10" borderId="87" xfId="21" applyNumberFormat="1" applyFont="1" applyFill="1" applyBorder="1" applyAlignment="1" applyProtection="1">
      <alignment horizontal="center"/>
      <protection/>
    </xf>
    <xf numFmtId="172" fontId="0" fillId="10" borderId="87" xfId="17" applyNumberFormat="1" applyFont="1" applyFill="1" applyBorder="1" applyAlignment="1" applyProtection="1">
      <alignment/>
      <protection/>
    </xf>
    <xf numFmtId="167" fontId="0" fillId="10" borderId="110" xfId="0" applyNumberFormat="1" applyFont="1" applyFill="1" applyBorder="1" applyAlignment="1" applyProtection="1">
      <alignment/>
      <protection/>
    </xf>
    <xf numFmtId="172" fontId="0" fillId="10" borderId="110" xfId="17" applyNumberFormat="1" applyFont="1" applyFill="1" applyBorder="1" applyAlignment="1" applyProtection="1">
      <alignment/>
      <protection/>
    </xf>
    <xf numFmtId="0" fontId="4" fillId="0" borderId="10" xfId="21" applyFont="1" applyFill="1" applyBorder="1" applyProtection="1">
      <alignment/>
      <protection/>
    </xf>
    <xf numFmtId="0" fontId="4" fillId="11" borderId="46" xfId="21" applyFont="1" applyFill="1" applyBorder="1" applyAlignment="1" applyProtection="1">
      <alignment horizontal="right"/>
      <protection/>
    </xf>
    <xf numFmtId="0" fontId="4" fillId="11" borderId="77" xfId="21" applyFont="1" applyFill="1" applyBorder="1" applyProtection="1">
      <alignment/>
      <protection/>
    </xf>
    <xf numFmtId="165" fontId="4" fillId="11" borderId="20" xfId="21" applyNumberFormat="1" applyFont="1" applyFill="1" applyBorder="1" applyProtection="1">
      <alignment/>
      <protection/>
    </xf>
    <xf numFmtId="167" fontId="4" fillId="14" borderId="80" xfId="15" applyNumberFormat="1" applyFont="1" applyFill="1" applyBorder="1" applyAlignment="1" applyProtection="1">
      <alignment/>
      <protection/>
    </xf>
    <xf numFmtId="167" fontId="4" fillId="14" borderId="81" xfId="15" applyNumberFormat="1" applyFont="1" applyFill="1" applyBorder="1" applyAlignment="1" applyProtection="1">
      <alignment/>
      <protection/>
    </xf>
    <xf numFmtId="167" fontId="4" fillId="14" borderId="82" xfId="15" applyNumberFormat="1" applyFont="1" applyFill="1" applyBorder="1" applyAlignment="1" applyProtection="1">
      <alignment/>
      <protection/>
    </xf>
    <xf numFmtId="172" fontId="4" fillId="11" borderId="78" xfId="15" applyNumberFormat="1" applyFont="1" applyFill="1" applyBorder="1" applyAlignment="1" applyProtection="1">
      <alignment horizontal="center"/>
      <protection/>
    </xf>
    <xf numFmtId="172" fontId="4" fillId="14" borderId="81" xfId="17" applyNumberFormat="1" applyFont="1" applyFill="1" applyBorder="1" applyAlignment="1" applyProtection="1">
      <alignment horizontal="left"/>
      <protection/>
    </xf>
    <xf numFmtId="172" fontId="4" fillId="14" borderId="94" xfId="15" applyNumberFormat="1" applyFont="1" applyFill="1" applyBorder="1" applyAlignment="1" applyProtection="1">
      <alignment/>
      <protection/>
    </xf>
    <xf numFmtId="172" fontId="4" fillId="11" borderId="111" xfId="15" applyNumberFormat="1" applyFont="1" applyFill="1" applyBorder="1" applyAlignment="1" applyProtection="1">
      <alignment horizontal="center"/>
      <protection/>
    </xf>
    <xf numFmtId="172" fontId="4" fillId="11" borderId="112" xfId="15" applyNumberFormat="1" applyFont="1" applyFill="1" applyBorder="1" applyAlignment="1" applyProtection="1">
      <alignment horizontal="center"/>
      <protection/>
    </xf>
    <xf numFmtId="172" fontId="4" fillId="14" borderId="113" xfId="21" applyNumberFormat="1" applyFont="1" applyFill="1" applyBorder="1" applyProtection="1">
      <alignment/>
      <protection/>
    </xf>
    <xf numFmtId="0" fontId="4" fillId="0" borderId="0" xfId="21" applyFont="1" applyBorder="1" applyProtection="1">
      <alignment/>
      <protection/>
    </xf>
    <xf numFmtId="0" fontId="4" fillId="0" borderId="0" xfId="21" applyFont="1" applyProtection="1">
      <alignment/>
      <protection/>
    </xf>
    <xf numFmtId="0" fontId="4" fillId="0" borderId="0" xfId="21" applyFont="1" applyAlignment="1" applyProtection="1">
      <alignment horizontal="right"/>
      <protection/>
    </xf>
    <xf numFmtId="165" fontId="4" fillId="0" borderId="0" xfId="21" applyNumberFormat="1" applyFont="1" applyProtection="1">
      <alignment/>
      <protection/>
    </xf>
    <xf numFmtId="167" fontId="4" fillId="0" borderId="0" xfId="15" applyNumberFormat="1" applyFont="1" applyAlignment="1" applyProtection="1">
      <alignment/>
      <protection/>
    </xf>
    <xf numFmtId="167" fontId="0" fillId="0" borderId="0" xfId="15" applyNumberFormat="1" applyFont="1" applyFill="1" applyBorder="1" applyAlignment="1" applyProtection="1">
      <alignment horizontal="center"/>
      <protection/>
    </xf>
    <xf numFmtId="172" fontId="4" fillId="0" borderId="0" xfId="17" applyNumberFormat="1" applyFont="1" applyAlignment="1" applyProtection="1">
      <alignment horizontal="left"/>
      <protection/>
    </xf>
    <xf numFmtId="165" fontId="4" fillId="0" borderId="0" xfId="17" applyNumberFormat="1" applyFont="1" applyAlignment="1" applyProtection="1">
      <alignment/>
      <protection/>
    </xf>
    <xf numFmtId="165" fontId="4" fillId="0" borderId="0" xfId="17" applyNumberFormat="1" applyFont="1" applyAlignment="1" applyProtection="1">
      <alignment vertical="justify"/>
      <protection/>
    </xf>
    <xf numFmtId="164" fontId="4" fillId="0" borderId="0" xfId="17" applyNumberFormat="1"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167" fontId="4" fillId="5" borderId="92" xfId="15" applyNumberFormat="1" applyFont="1" applyFill="1" applyBorder="1" applyAlignment="1" applyProtection="1">
      <alignment/>
      <protection/>
    </xf>
    <xf numFmtId="167" fontId="4" fillId="20" borderId="1" xfId="21" applyNumberFormat="1" applyFont="1" applyFill="1" applyBorder="1" applyAlignment="1" applyProtection="1">
      <alignment horizontal="left"/>
      <protection/>
    </xf>
    <xf numFmtId="167" fontId="4" fillId="10" borderId="92" xfId="15" applyNumberFormat="1" applyFont="1" applyFill="1" applyBorder="1" applyAlignment="1" applyProtection="1">
      <alignment/>
      <protection/>
    </xf>
    <xf numFmtId="167" fontId="4" fillId="14" borderId="92" xfId="21" applyNumberFormat="1" applyFont="1" applyFill="1" applyBorder="1" applyAlignment="1" applyProtection="1">
      <alignment/>
      <protection/>
    </xf>
    <xf numFmtId="167" fontId="4" fillId="8" borderId="92" xfId="21" applyNumberFormat="1" applyFont="1" applyFill="1" applyBorder="1" applyAlignment="1" applyProtection="1">
      <alignment/>
      <protection/>
    </xf>
    <xf numFmtId="167" fontId="4" fillId="5" borderId="114" xfId="17" applyNumberFormat="1" applyFont="1" applyFill="1" applyBorder="1" applyAlignment="1" applyProtection="1">
      <alignment/>
      <protection/>
    </xf>
    <xf numFmtId="167" fontId="4" fillId="3" borderId="92" xfId="17" applyNumberFormat="1" applyFont="1" applyFill="1" applyBorder="1" applyAlignment="1" applyProtection="1">
      <alignment/>
      <protection/>
    </xf>
    <xf numFmtId="172" fontId="4" fillId="5" borderId="114" xfId="15" applyNumberFormat="1" applyFont="1" applyFill="1" applyBorder="1" applyAlignment="1" applyProtection="1">
      <alignment/>
      <protection/>
    </xf>
    <xf numFmtId="172" fontId="4" fillId="8" borderId="92" xfId="17" applyNumberFormat="1" applyFont="1" applyFill="1" applyBorder="1" applyAlignment="1" applyProtection="1">
      <alignment/>
      <protection/>
    </xf>
    <xf numFmtId="172" fontId="4" fillId="3" borderId="92" xfId="15" applyNumberFormat="1" applyFont="1" applyFill="1" applyBorder="1" applyAlignment="1" applyProtection="1">
      <alignment/>
      <protection/>
    </xf>
    <xf numFmtId="172" fontId="4" fillId="14" borderId="92" xfId="21" applyNumberFormat="1" applyFont="1" applyFill="1" applyBorder="1" applyAlignment="1" applyProtection="1">
      <alignment/>
      <protection/>
    </xf>
    <xf numFmtId="164" fontId="0" fillId="11" borderId="8" xfId="17" applyNumberFormat="1" applyFont="1" applyFill="1" applyBorder="1" applyAlignment="1">
      <alignment horizontal="center"/>
    </xf>
    <xf numFmtId="164" fontId="0" fillId="11" borderId="1" xfId="17" applyNumberFormat="1" applyFont="1" applyFill="1" applyBorder="1" applyAlignment="1" applyProtection="1">
      <alignment/>
      <protection locked="0"/>
    </xf>
    <xf numFmtId="164" fontId="0" fillId="11" borderId="24" xfId="17" applyNumberFormat="1" applyFont="1" applyFill="1" applyBorder="1" applyAlignment="1" applyProtection="1">
      <alignment/>
      <protection locked="0"/>
    </xf>
    <xf numFmtId="172" fontId="22" fillId="0" borderId="0" xfId="15" applyNumberFormat="1" applyFont="1" applyFill="1" applyBorder="1" applyAlignment="1" applyProtection="1">
      <alignment horizontal="left" wrapText="1"/>
      <protection locked="0"/>
    </xf>
    <xf numFmtId="167" fontId="46" fillId="10" borderId="1" xfId="15" applyNumberFormat="1" applyFill="1" applyBorder="1" applyAlignment="1">
      <alignment horizontal="center"/>
    </xf>
    <xf numFmtId="164" fontId="46" fillId="10" borderId="115" xfId="17" applyNumberFormat="1" applyFill="1" applyBorder="1" applyAlignment="1">
      <alignment/>
    </xf>
    <xf numFmtId="167" fontId="46" fillId="16" borderId="11" xfId="15" applyNumberFormat="1" applyFill="1" applyBorder="1" applyAlignment="1" applyProtection="1">
      <alignment horizontal="center"/>
      <protection locked="0"/>
    </xf>
    <xf numFmtId="167" fontId="46" fillId="16" borderId="1" xfId="15" applyNumberFormat="1" applyFill="1" applyBorder="1" applyAlignment="1" applyProtection="1">
      <alignment horizontal="center"/>
      <protection locked="0"/>
    </xf>
    <xf numFmtId="164" fontId="46" fillId="18" borderId="89" xfId="17" applyNumberFormat="1" applyFill="1" applyBorder="1" applyAlignment="1" applyProtection="1">
      <alignment/>
      <protection locked="0"/>
    </xf>
    <xf numFmtId="42" fontId="46" fillId="18" borderId="90" xfId="22" applyNumberFormat="1" applyFill="1" applyBorder="1" applyProtection="1">
      <alignment/>
      <protection locked="0"/>
    </xf>
    <xf numFmtId="167" fontId="0" fillId="10" borderId="97" xfId="15" applyNumberFormat="1" applyFont="1" applyFill="1" applyBorder="1" applyAlignment="1" applyProtection="1">
      <alignment horizontal="center"/>
      <protection/>
    </xf>
    <xf numFmtId="167" fontId="0" fillId="10" borderId="97" xfId="15" applyNumberFormat="1" applyFont="1" applyFill="1" applyBorder="1" applyAlignment="1" applyProtection="1">
      <alignment/>
      <protection/>
    </xf>
    <xf numFmtId="172" fontId="0" fillId="10" borderId="104" xfId="17" applyNumberFormat="1" applyFont="1" applyFill="1" applyBorder="1" applyAlignment="1" applyProtection="1">
      <alignment horizontal="center"/>
      <protection/>
    </xf>
    <xf numFmtId="167" fontId="0" fillId="10" borderId="85" xfId="15" applyNumberFormat="1" applyFont="1" applyFill="1" applyBorder="1" applyAlignment="1" applyProtection="1">
      <alignment horizontal="center"/>
      <protection/>
    </xf>
    <xf numFmtId="167" fontId="0" fillId="10" borderId="85" xfId="15" applyNumberFormat="1" applyFont="1" applyFill="1" applyBorder="1" applyAlignment="1" applyProtection="1">
      <alignment/>
      <protection/>
    </xf>
    <xf numFmtId="172" fontId="0" fillId="10" borderId="116" xfId="17" applyNumberFormat="1" applyFont="1" applyFill="1" applyBorder="1" applyAlignment="1" applyProtection="1">
      <alignment horizontal="center"/>
      <protection/>
    </xf>
    <xf numFmtId="167" fontId="0" fillId="10" borderId="86" xfId="15" applyNumberFormat="1" applyFont="1" applyFill="1" applyBorder="1" applyAlignment="1" applyProtection="1">
      <alignment horizontal="center"/>
      <protection/>
    </xf>
    <xf numFmtId="167" fontId="0" fillId="10" borderId="86" xfId="15" applyNumberFormat="1" applyFont="1" applyFill="1" applyBorder="1" applyAlignment="1" applyProtection="1">
      <alignment/>
      <protection/>
    </xf>
    <xf numFmtId="172" fontId="0" fillId="10" borderId="117" xfId="17" applyNumberFormat="1" applyFont="1" applyFill="1" applyBorder="1" applyAlignment="1" applyProtection="1">
      <alignment horizontal="center"/>
      <protection/>
    </xf>
    <xf numFmtId="172" fontId="0" fillId="10" borderId="97" xfId="21" applyNumberFormat="1" applyFont="1" applyFill="1" applyBorder="1" applyAlignment="1" applyProtection="1">
      <alignment horizontal="center"/>
      <protection/>
    </xf>
    <xf numFmtId="172" fontId="0" fillId="10" borderId="85" xfId="21" applyNumberFormat="1" applyFont="1" applyFill="1" applyBorder="1" applyAlignment="1" applyProtection="1">
      <alignment horizontal="center"/>
      <protection/>
    </xf>
    <xf numFmtId="172" fontId="0" fillId="10" borderId="87" xfId="21" applyNumberFormat="1" applyFont="1" applyFill="1" applyBorder="1" applyAlignment="1" applyProtection="1">
      <alignment horizontal="center"/>
      <protection/>
    </xf>
    <xf numFmtId="172" fontId="4" fillId="10" borderId="31" xfId="21" applyNumberFormat="1" applyFont="1" applyFill="1" applyBorder="1" applyAlignment="1" applyProtection="1">
      <alignment horizontal="center"/>
      <protection/>
    </xf>
    <xf numFmtId="167" fontId="4" fillId="14" borderId="94" xfId="15" applyNumberFormat="1" applyFont="1" applyFill="1" applyBorder="1" applyAlignment="1" applyProtection="1">
      <alignment horizontal="center"/>
      <protection/>
    </xf>
    <xf numFmtId="167" fontId="4" fillId="14" borderId="95" xfId="15" applyNumberFormat="1" applyFont="1" applyFill="1" applyBorder="1" applyAlignment="1" applyProtection="1">
      <alignment horizontal="center"/>
      <protection/>
    </xf>
    <xf numFmtId="172" fontId="4" fillId="14" borderId="95" xfId="15" applyNumberFormat="1" applyFont="1" applyFill="1" applyBorder="1" applyAlignment="1" applyProtection="1">
      <alignment horizontal="center"/>
      <protection/>
    </xf>
    <xf numFmtId="167" fontId="24" fillId="14" borderId="95" xfId="15" applyNumberFormat="1" applyFont="1" applyFill="1" applyBorder="1" applyAlignment="1" applyProtection="1">
      <alignment horizontal="center"/>
      <protection/>
    </xf>
    <xf numFmtId="38" fontId="4" fillId="14" borderId="95" xfId="17" applyNumberFormat="1" applyFont="1" applyFill="1" applyBorder="1" applyAlignment="1" applyProtection="1">
      <alignment horizontal="center"/>
      <protection/>
    </xf>
    <xf numFmtId="38" fontId="4" fillId="14" borderId="118" xfId="17" applyNumberFormat="1" applyFont="1" applyFill="1" applyBorder="1" applyAlignment="1" applyProtection="1">
      <alignment horizontal="center"/>
      <protection/>
    </xf>
    <xf numFmtId="0" fontId="4" fillId="11" borderId="1" xfId="21" applyFont="1" applyFill="1" applyBorder="1" applyAlignment="1" applyProtection="1">
      <alignment horizontal="left"/>
      <protection/>
    </xf>
    <xf numFmtId="0" fontId="4" fillId="11" borderId="24" xfId="21" applyFont="1" applyFill="1" applyBorder="1" applyAlignment="1" applyProtection="1">
      <alignment horizontal="left"/>
      <protection/>
    </xf>
    <xf numFmtId="172" fontId="4" fillId="14" borderId="119" xfId="21" applyNumberFormat="1" applyFont="1" applyFill="1" applyBorder="1" applyAlignment="1" applyProtection="1">
      <alignment horizontal="center"/>
      <protection/>
    </xf>
    <xf numFmtId="172" fontId="4" fillId="14" borderId="112" xfId="21" applyNumberFormat="1" applyFont="1" applyFill="1" applyBorder="1" applyAlignment="1" applyProtection="1">
      <alignment horizontal="center"/>
      <protection/>
    </xf>
    <xf numFmtId="0" fontId="0" fillId="0" borderId="0" xfId="17" applyNumberFormat="1" applyFont="1" applyFill="1" applyBorder="1" applyAlignment="1" applyProtection="1">
      <alignment horizontal="center"/>
      <protection locked="0"/>
    </xf>
    <xf numFmtId="38" fontId="0" fillId="0" borderId="0" xfId="17" applyNumberFormat="1" applyFont="1" applyFill="1" applyBorder="1" applyAlignment="1" applyProtection="1">
      <alignment horizontal="center"/>
      <protection locked="0"/>
    </xf>
    <xf numFmtId="0" fontId="0"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wrapText="1"/>
      <protection locked="0"/>
    </xf>
    <xf numFmtId="3" fontId="0" fillId="0" borderId="0" xfId="0" applyNumberFormat="1" applyFont="1" applyFill="1" applyBorder="1" applyAlignment="1" applyProtection="1">
      <alignment vertical="top" wrapText="1"/>
      <protection locked="0"/>
    </xf>
    <xf numFmtId="0" fontId="4" fillId="0" borderId="0" xfId="21" applyFont="1" applyFill="1" applyBorder="1" applyAlignment="1" applyProtection="1">
      <alignment horizontal="center"/>
      <protection locked="0"/>
    </xf>
    <xf numFmtId="0" fontId="0" fillId="23" borderId="85" xfId="0" applyFont="1" applyBorder="1" applyAlignment="1" applyProtection="1">
      <alignment horizontal="left" vertical="top"/>
      <protection locked="0"/>
    </xf>
    <xf numFmtId="0" fontId="0" fillId="23" borderId="85" xfId="0" applyFont="1" applyBorder="1" applyAlignment="1" applyProtection="1">
      <alignment horizontal="left" vertical="top" wrapText="1"/>
      <protection locked="0"/>
    </xf>
    <xf numFmtId="3" fontId="0" fillId="23" borderId="85" xfId="0" applyNumberFormat="1" applyFont="1" applyBorder="1" applyAlignment="1" applyProtection="1">
      <alignment vertical="top" wrapText="1"/>
      <protection locked="0"/>
    </xf>
    <xf numFmtId="176" fontId="0" fillId="0" borderId="120" xfId="17" applyNumberFormat="1" applyFont="1" applyFill="1" applyBorder="1" applyAlignment="1" applyProtection="1">
      <alignment horizontal="center"/>
      <protection locked="0"/>
    </xf>
    <xf numFmtId="164" fontId="0" fillId="0" borderId="121" xfId="17" applyNumberFormat="1" applyFont="1" applyFill="1" applyBorder="1" applyAlignment="1" applyProtection="1">
      <alignment horizontal="center"/>
      <protection locked="0"/>
    </xf>
    <xf numFmtId="164" fontId="0" fillId="0" borderId="122" xfId="17" applyNumberFormat="1" applyFont="1" applyFill="1" applyBorder="1" applyAlignment="1" applyProtection="1">
      <alignment horizontal="center"/>
      <protection locked="0"/>
    </xf>
    <xf numFmtId="38" fontId="4" fillId="8" borderId="31" xfId="17" applyNumberFormat="1" applyFont="1" applyFill="1" applyBorder="1" applyAlignment="1" applyProtection="1">
      <alignment horizontal="center"/>
      <protection/>
    </xf>
    <xf numFmtId="172" fontId="0" fillId="8" borderId="31" xfId="15" applyNumberFormat="1" applyFont="1" applyFill="1" applyBorder="1" applyAlignment="1" applyProtection="1">
      <alignment horizontal="center"/>
      <protection/>
    </xf>
    <xf numFmtId="22" fontId="22" fillId="0" borderId="0" xfId="17" applyNumberFormat="1" applyFont="1" applyBorder="1" applyAlignment="1" applyProtection="1">
      <alignment/>
      <protection locked="0"/>
    </xf>
    <xf numFmtId="0" fontId="0" fillId="0" borderId="0" xfId="21" applyFont="1" applyFill="1" applyBorder="1" applyProtection="1">
      <alignment/>
      <protection locked="0"/>
    </xf>
    <xf numFmtId="49" fontId="0" fillId="0" borderId="0" xfId="21" applyNumberFormat="1" applyFont="1" applyBorder="1" applyAlignment="1" applyProtection="1">
      <alignment horizontal="center"/>
      <protection locked="0"/>
    </xf>
    <xf numFmtId="165" fontId="0" fillId="0" borderId="0" xfId="0" applyNumberFormat="1" applyFont="1" applyFill="1" applyBorder="1" applyAlignment="1" applyProtection="1">
      <alignment horizontal="right"/>
      <protection locked="0"/>
    </xf>
    <xf numFmtId="167" fontId="0" fillId="0" borderId="0" xfId="15" applyNumberFormat="1" applyFont="1" applyBorder="1" applyAlignment="1" applyProtection="1">
      <alignment/>
      <protection locked="0"/>
    </xf>
    <xf numFmtId="41" fontId="0" fillId="0" borderId="0" xfId="0" applyNumberFormat="1" applyFont="1" applyFill="1" applyBorder="1" applyAlignment="1" applyProtection="1">
      <alignment/>
      <protection locked="0"/>
    </xf>
    <xf numFmtId="42" fontId="0" fillId="0" borderId="0" xfId="0" applyNumberFormat="1" applyFont="1" applyFill="1" applyBorder="1" applyAlignment="1" applyProtection="1">
      <alignment/>
      <protection locked="0"/>
    </xf>
    <xf numFmtId="167" fontId="0" fillId="0" borderId="85" xfId="15" applyNumberFormat="1" applyFont="1" applyFill="1" applyBorder="1" applyAlignment="1" applyProtection="1">
      <alignment horizontal="center"/>
      <protection locked="0"/>
    </xf>
    <xf numFmtId="172" fontId="0" fillId="0" borderId="85" xfId="17" applyNumberFormat="1" applyFont="1" applyFill="1" applyBorder="1" applyAlignment="1" applyProtection="1">
      <alignment horizontal="left"/>
      <protection locked="0"/>
    </xf>
    <xf numFmtId="49" fontId="0" fillId="0" borderId="0" xfId="21" applyNumberFormat="1" applyFont="1" applyAlignment="1" applyProtection="1">
      <alignment horizontal="center"/>
      <protection locked="0"/>
    </xf>
    <xf numFmtId="167" fontId="0" fillId="0" borderId="0" xfId="15" applyNumberFormat="1" applyFont="1" applyFill="1" applyBorder="1" applyAlignment="1" applyProtection="1">
      <alignment vertical="top" wrapText="1"/>
      <protection locked="0"/>
    </xf>
    <xf numFmtId="167" fontId="0" fillId="0" borderId="0" xfId="15" applyNumberFormat="1" applyFont="1" applyFill="1" applyBorder="1" applyAlignment="1" applyProtection="1">
      <alignment/>
      <protection locked="0"/>
    </xf>
    <xf numFmtId="49" fontId="0" fillId="0" borderId="0" xfId="21" applyNumberFormat="1" applyFont="1" applyFill="1" applyAlignment="1" applyProtection="1">
      <alignment horizontal="center"/>
      <protection locked="0"/>
    </xf>
    <xf numFmtId="49" fontId="0" fillId="0" borderId="0" xfId="21" applyNumberFormat="1" applyFont="1" applyFill="1" applyAlignment="1" applyProtection="1" quotePrefix="1">
      <alignment horizontal="center"/>
      <protection locked="0"/>
    </xf>
    <xf numFmtId="49" fontId="0" fillId="0" borderId="0" xfId="21" applyNumberFormat="1" applyFont="1" applyFill="1" applyBorder="1" applyAlignment="1" applyProtection="1" quotePrefix="1">
      <alignment horizontal="center"/>
      <protection locked="0"/>
    </xf>
    <xf numFmtId="0" fontId="0" fillId="0" borderId="0" xfId="21" applyFont="1" applyFill="1" applyProtection="1">
      <alignment/>
      <protection locked="0"/>
    </xf>
    <xf numFmtId="172" fontId="0" fillId="0" borderId="85" xfId="15" applyNumberFormat="1" applyFont="1" applyFill="1" applyBorder="1" applyAlignment="1" applyProtection="1">
      <alignment horizontal="center"/>
      <protection locked="0"/>
    </xf>
    <xf numFmtId="172" fontId="0" fillId="0" borderId="87" xfId="15" applyNumberFormat="1" applyFont="1" applyFill="1" applyBorder="1" applyAlignment="1" applyProtection="1">
      <alignment horizontal="center"/>
      <protection locked="0"/>
    </xf>
    <xf numFmtId="0" fontId="4" fillId="3" borderId="30" xfId="21" applyFont="1" applyFill="1" applyBorder="1" applyAlignment="1" applyProtection="1">
      <alignment horizontal="left" vertical="center"/>
      <protection/>
    </xf>
    <xf numFmtId="0" fontId="23" fillId="3" borderId="30" xfId="21" applyFont="1" applyFill="1" applyBorder="1" applyAlignment="1" applyProtection="1">
      <alignment horizontal="center" vertical="center"/>
      <protection/>
    </xf>
    <xf numFmtId="165" fontId="4" fillId="4" borderId="123" xfId="17" applyNumberFormat="1" applyFont="1" applyFill="1" applyBorder="1" applyAlignment="1" applyProtection="1">
      <alignment wrapText="1"/>
      <protection/>
    </xf>
    <xf numFmtId="165" fontId="4" fillId="4" borderId="43" xfId="17" applyNumberFormat="1" applyFont="1" applyFill="1" applyBorder="1" applyAlignment="1" applyProtection="1">
      <alignment wrapText="1"/>
      <protection/>
    </xf>
    <xf numFmtId="172" fontId="4" fillId="4" borderId="0" xfId="15" applyNumberFormat="1" applyFont="1" applyFill="1" applyBorder="1" applyAlignment="1" applyProtection="1">
      <alignment horizontal="center" wrapText="1"/>
      <protection/>
    </xf>
    <xf numFmtId="0" fontId="4" fillId="3" borderId="21" xfId="21" applyFont="1" applyFill="1" applyBorder="1" applyAlignment="1" applyProtection="1">
      <alignment horizontal="left" vertical="center"/>
      <protection/>
    </xf>
    <xf numFmtId="0" fontId="23" fillId="3" borderId="21" xfId="21" applyFont="1" applyFill="1" applyBorder="1" applyAlignment="1" applyProtection="1">
      <alignment horizontal="center" vertical="center"/>
      <protection/>
    </xf>
    <xf numFmtId="172" fontId="4" fillId="18" borderId="12" xfId="15" applyNumberFormat="1" applyFont="1" applyFill="1" applyBorder="1" applyAlignment="1" applyProtection="1">
      <alignment horizontal="center"/>
      <protection/>
    </xf>
    <xf numFmtId="6" fontId="4" fillId="18" borderId="0" xfId="17" applyNumberFormat="1" applyFont="1" applyFill="1" applyBorder="1" applyAlignment="1" applyProtection="1">
      <alignment horizontal="center" wrapText="1"/>
      <protection/>
    </xf>
    <xf numFmtId="38" fontId="4" fillId="4" borderId="0" xfId="17" applyNumberFormat="1" applyFont="1" applyFill="1" applyBorder="1" applyAlignment="1" applyProtection="1">
      <alignment horizontal="left" wrapText="1"/>
      <protection/>
    </xf>
    <xf numFmtId="0" fontId="4" fillId="3" borderId="67" xfId="21" applyFont="1" applyFill="1" applyBorder="1" applyAlignment="1" applyProtection="1">
      <alignment horizontal="left" vertical="center"/>
      <protection/>
    </xf>
    <xf numFmtId="0" fontId="23" fillId="3" borderId="67" xfId="21" applyFont="1" applyFill="1" applyBorder="1" applyAlignment="1" applyProtection="1">
      <alignment horizontal="center" vertical="center"/>
      <protection/>
    </xf>
    <xf numFmtId="0" fontId="4" fillId="2" borderId="9" xfId="21" applyFont="1" applyFill="1" applyBorder="1" applyAlignment="1" applyProtection="1">
      <alignment horizontal="center" vertical="top"/>
      <protection/>
    </xf>
    <xf numFmtId="0" fontId="4" fillId="16" borderId="76" xfId="21" applyFont="1" applyFill="1" applyBorder="1" applyAlignment="1" applyProtection="1">
      <alignment horizontal="center" vertical="top" wrapText="1"/>
      <protection/>
    </xf>
    <xf numFmtId="38" fontId="4" fillId="16" borderId="0" xfId="15" applyNumberFormat="1" applyFont="1" applyFill="1" applyBorder="1" applyAlignment="1" applyProtection="1">
      <alignment horizontal="center" vertical="top" wrapText="1"/>
      <protection/>
    </xf>
    <xf numFmtId="172" fontId="4" fillId="16" borderId="0" xfId="15" applyNumberFormat="1" applyFont="1" applyFill="1" applyBorder="1" applyAlignment="1" applyProtection="1" quotePrefix="1">
      <alignment horizontal="center" vertical="top" wrapText="1"/>
      <protection/>
    </xf>
    <xf numFmtId="6" fontId="4" fillId="18" borderId="9" xfId="17" applyNumberFormat="1" applyFont="1" applyFill="1" applyBorder="1" applyAlignment="1" applyProtection="1">
      <alignment horizontal="center" vertical="center" wrapText="1"/>
      <protection/>
    </xf>
    <xf numFmtId="164" fontId="4" fillId="4" borderId="9" xfId="17" applyNumberFormat="1" applyFont="1" applyFill="1" applyBorder="1" applyAlignment="1" applyProtection="1">
      <alignment horizontal="center" vertical="top" wrapText="1"/>
      <protection/>
    </xf>
    <xf numFmtId="0" fontId="4" fillId="5" borderId="0" xfId="21" applyFont="1" applyFill="1" applyBorder="1" applyAlignment="1" applyProtection="1">
      <alignment horizontal="left"/>
      <protection/>
    </xf>
    <xf numFmtId="0" fontId="4" fillId="6" borderId="8" xfId="21" applyFont="1" applyFill="1" applyBorder="1" applyAlignment="1" applyProtection="1">
      <alignment horizontal="center"/>
      <protection/>
    </xf>
    <xf numFmtId="0" fontId="4" fillId="6" borderId="0" xfId="21" applyFont="1" applyFill="1" applyBorder="1" applyAlignment="1" applyProtection="1">
      <alignment horizontal="center"/>
      <protection/>
    </xf>
    <xf numFmtId="0" fontId="4" fillId="6" borderId="0" xfId="21" applyFont="1" applyFill="1" applyBorder="1" applyAlignment="1" applyProtection="1">
      <alignment horizontal="center" textRotation="90"/>
      <protection/>
    </xf>
    <xf numFmtId="0" fontId="4" fillId="6" borderId="0" xfId="21" applyFont="1" applyFill="1" applyBorder="1" applyAlignment="1" applyProtection="1">
      <alignment horizontal="center" wrapText="1"/>
      <protection/>
    </xf>
    <xf numFmtId="167" fontId="4" fillId="10" borderId="31" xfId="15" applyNumberFormat="1" applyFont="1" applyFill="1" applyBorder="1" applyAlignment="1" applyProtection="1">
      <alignment/>
      <protection/>
    </xf>
    <xf numFmtId="42" fontId="4" fillId="10" borderId="31" xfId="15" applyNumberFormat="1" applyFont="1" applyFill="1" applyBorder="1" applyAlignment="1" applyProtection="1">
      <alignment/>
      <protection/>
    </xf>
    <xf numFmtId="165" fontId="4" fillId="5" borderId="0" xfId="15" applyNumberFormat="1" applyFont="1" applyFill="1" applyBorder="1" applyAlignment="1" applyProtection="1">
      <alignment horizontal="center"/>
      <protection/>
    </xf>
    <xf numFmtId="172" fontId="4" fillId="6" borderId="0" xfId="15" applyNumberFormat="1" applyFont="1" applyFill="1" applyBorder="1" applyAlignment="1" applyProtection="1">
      <alignment horizontal="center"/>
      <protection/>
    </xf>
    <xf numFmtId="167" fontId="4" fillId="5" borderId="31" xfId="17" applyNumberFormat="1" applyFont="1" applyFill="1" applyBorder="1" applyAlignment="1" applyProtection="1">
      <alignment/>
      <protection/>
    </xf>
    <xf numFmtId="172" fontId="4" fillId="5" borderId="31" xfId="15" applyNumberFormat="1" applyFont="1" applyFill="1" applyBorder="1" applyAlignment="1" applyProtection="1">
      <alignment/>
      <protection/>
    </xf>
    <xf numFmtId="164" fontId="4" fillId="10" borderId="102" xfId="17" applyNumberFormat="1" applyFont="1" applyFill="1" applyBorder="1" applyAlignment="1" applyProtection="1">
      <alignment horizontal="center"/>
      <protection/>
    </xf>
    <xf numFmtId="164" fontId="22" fillId="11" borderId="103" xfId="17" applyNumberFormat="1" applyFont="1" applyFill="1" applyBorder="1" applyAlignment="1" applyProtection="1">
      <alignment/>
      <protection/>
    </xf>
    <xf numFmtId="164" fontId="22" fillId="11" borderId="8" xfId="17" applyNumberFormat="1" applyFont="1" applyFill="1" applyBorder="1" applyAlignment="1" applyProtection="1">
      <alignment/>
      <protection/>
    </xf>
    <xf numFmtId="164" fontId="22" fillId="11" borderId="124" xfId="17" applyNumberFormat="1" applyFont="1" applyFill="1" applyBorder="1" applyAlignment="1" applyProtection="1">
      <alignment/>
      <protection/>
    </xf>
    <xf numFmtId="0" fontId="4" fillId="8" borderId="11" xfId="21" applyFont="1" applyFill="1" applyBorder="1" applyAlignment="1" applyProtection="1">
      <alignment horizontal="left"/>
      <protection/>
    </xf>
    <xf numFmtId="0" fontId="4" fillId="7" borderId="1" xfId="21" applyFont="1" applyFill="1" applyBorder="1" applyAlignment="1" applyProtection="1">
      <alignment horizontal="center"/>
      <protection/>
    </xf>
    <xf numFmtId="0" fontId="4" fillId="7" borderId="1" xfId="21" applyFont="1" applyFill="1" applyBorder="1" applyAlignment="1" applyProtection="1">
      <alignment horizontal="center" textRotation="90"/>
      <protection/>
    </xf>
    <xf numFmtId="0" fontId="4" fillId="7" borderId="1" xfId="21" applyFont="1" applyFill="1" applyBorder="1" applyAlignment="1" applyProtection="1">
      <alignment horizontal="center" wrapText="1"/>
      <protection/>
    </xf>
    <xf numFmtId="167" fontId="4" fillId="7" borderId="31" xfId="15" applyNumberFormat="1" applyFont="1" applyFill="1" applyBorder="1" applyAlignment="1" applyProtection="1">
      <alignment/>
      <protection/>
    </xf>
    <xf numFmtId="42" fontId="23" fillId="7" borderId="31" xfId="15" applyNumberFormat="1" applyFont="1" applyFill="1" applyBorder="1" applyAlignment="1" applyProtection="1">
      <alignment/>
      <protection/>
    </xf>
    <xf numFmtId="42" fontId="23" fillId="7" borderId="0" xfId="15" applyNumberFormat="1" applyFont="1" applyFill="1" applyBorder="1" applyAlignment="1" applyProtection="1">
      <alignment/>
      <protection/>
    </xf>
    <xf numFmtId="172" fontId="4" fillId="7" borderId="0" xfId="15" applyNumberFormat="1" applyFont="1" applyFill="1" applyBorder="1" applyAlignment="1" applyProtection="1">
      <alignment horizontal="center"/>
      <protection/>
    </xf>
    <xf numFmtId="38" fontId="4" fillId="7" borderId="0" xfId="17" applyNumberFormat="1" applyFont="1" applyFill="1" applyBorder="1" applyAlignment="1" applyProtection="1">
      <alignment horizontal="center"/>
      <protection/>
    </xf>
    <xf numFmtId="167" fontId="4" fillId="8" borderId="31" xfId="17" applyNumberFormat="1" applyFont="1" applyFill="1" applyBorder="1" applyAlignment="1" applyProtection="1">
      <alignment/>
      <protection/>
    </xf>
    <xf numFmtId="172" fontId="4" fillId="8" borderId="31" xfId="15" applyNumberFormat="1" applyFont="1" applyFill="1" applyBorder="1" applyAlignment="1" applyProtection="1">
      <alignment/>
      <protection/>
    </xf>
    <xf numFmtId="164" fontId="4" fillId="10" borderId="13" xfId="17" applyNumberFormat="1" applyFont="1" applyFill="1" applyBorder="1" applyAlignment="1" applyProtection="1">
      <alignment horizontal="center"/>
      <protection/>
    </xf>
    <xf numFmtId="164" fontId="22" fillId="11" borderId="12" xfId="17" applyNumberFormat="1" applyFont="1" applyFill="1" applyBorder="1" applyAlignment="1" applyProtection="1">
      <alignment/>
      <protection/>
    </xf>
    <xf numFmtId="172" fontId="23" fillId="10" borderId="31" xfId="17" applyNumberFormat="1" applyFont="1" applyFill="1" applyBorder="1" applyAlignment="1" applyProtection="1">
      <alignment/>
      <protection/>
    </xf>
    <xf numFmtId="0" fontId="4" fillId="3" borderId="11" xfId="21" applyFont="1" applyFill="1" applyBorder="1" applyAlignment="1" applyProtection="1">
      <alignment horizontal="left"/>
      <protection/>
    </xf>
    <xf numFmtId="0" fontId="4" fillId="24" borderId="103" xfId="21" applyFont="1" applyFill="1" applyBorder="1" applyAlignment="1" applyProtection="1">
      <alignment horizontal="center"/>
      <protection/>
    </xf>
    <xf numFmtId="0" fontId="4" fillId="24" borderId="8" xfId="21" applyFont="1" applyFill="1" applyBorder="1" applyAlignment="1" applyProtection="1">
      <alignment horizontal="center"/>
      <protection/>
    </xf>
    <xf numFmtId="0" fontId="4" fillId="24" borderId="8" xfId="21" applyFont="1" applyFill="1" applyBorder="1" applyAlignment="1" applyProtection="1">
      <alignment horizontal="center" textRotation="90"/>
      <protection/>
    </xf>
    <xf numFmtId="0" fontId="4" fillId="24" borderId="8" xfId="21" applyFont="1" applyFill="1" applyBorder="1" applyAlignment="1" applyProtection="1">
      <alignment horizontal="center" wrapText="1"/>
      <protection/>
    </xf>
    <xf numFmtId="0" fontId="4" fillId="24" borderId="102" xfId="21" applyFont="1" applyFill="1" applyBorder="1" applyAlignment="1" applyProtection="1">
      <alignment horizontal="center" wrapText="1"/>
      <protection/>
    </xf>
    <xf numFmtId="172" fontId="23" fillId="10" borderId="31" xfId="15" applyNumberFormat="1" applyFont="1" applyFill="1" applyBorder="1" applyAlignment="1" applyProtection="1">
      <alignment/>
      <protection/>
    </xf>
    <xf numFmtId="42" fontId="23" fillId="24" borderId="0" xfId="15" applyNumberFormat="1" applyFont="1" applyFill="1" applyBorder="1" applyAlignment="1" applyProtection="1">
      <alignment/>
      <protection/>
    </xf>
    <xf numFmtId="172" fontId="4" fillId="24" borderId="0" xfId="15" applyNumberFormat="1" applyFont="1" applyFill="1" applyBorder="1" applyAlignment="1" applyProtection="1">
      <alignment horizontal="center"/>
      <protection/>
    </xf>
    <xf numFmtId="38" fontId="4" fillId="24" borderId="0" xfId="17" applyNumberFormat="1" applyFont="1" applyFill="1" applyBorder="1" applyAlignment="1" applyProtection="1">
      <alignment horizontal="center"/>
      <protection/>
    </xf>
    <xf numFmtId="167" fontId="4" fillId="3" borderId="31" xfId="17" applyNumberFormat="1" applyFont="1" applyFill="1" applyBorder="1" applyAlignment="1" applyProtection="1">
      <alignment/>
      <protection/>
    </xf>
    <xf numFmtId="172" fontId="4" fillId="3" borderId="31" xfId="15" applyNumberFormat="1" applyFont="1" applyFill="1" applyBorder="1" applyAlignment="1" applyProtection="1">
      <alignment/>
      <protection/>
    </xf>
    <xf numFmtId="0" fontId="4" fillId="24" borderId="76" xfId="21" applyFont="1" applyFill="1" applyBorder="1" applyAlignment="1" applyProtection="1">
      <alignment horizontal="center"/>
      <protection/>
    </xf>
    <xf numFmtId="0" fontId="4" fillId="24" borderId="9" xfId="21" applyFont="1" applyFill="1" applyBorder="1" applyAlignment="1" applyProtection="1">
      <alignment horizontal="center"/>
      <protection/>
    </xf>
    <xf numFmtId="0" fontId="4" fillId="24" borderId="9" xfId="21" applyFont="1" applyFill="1" applyBorder="1" applyAlignment="1" applyProtection="1">
      <alignment horizontal="center" textRotation="90"/>
      <protection/>
    </xf>
    <xf numFmtId="0" fontId="4" fillId="24" borderId="9" xfId="21" applyFont="1" applyFill="1" applyBorder="1" applyAlignment="1" applyProtection="1">
      <alignment horizontal="center" wrapText="1"/>
      <protection/>
    </xf>
    <xf numFmtId="0" fontId="4" fillId="24" borderId="29" xfId="21" applyFont="1" applyFill="1" applyBorder="1" applyAlignment="1" applyProtection="1">
      <alignment horizontal="center" wrapText="1"/>
      <protection/>
    </xf>
    <xf numFmtId="172" fontId="4" fillId="10" borderId="31" xfId="15" applyNumberFormat="1" applyFont="1" applyFill="1" applyBorder="1" applyAlignment="1" applyProtection="1">
      <alignment/>
      <protection/>
    </xf>
    <xf numFmtId="172" fontId="4" fillId="10" borderId="31" xfId="21" applyNumberFormat="1" applyFont="1" applyFill="1" applyBorder="1" applyAlignment="1" applyProtection="1">
      <alignment/>
      <protection/>
    </xf>
    <xf numFmtId="0" fontId="4" fillId="14" borderId="11" xfId="21" applyFont="1" applyFill="1" applyBorder="1" applyAlignment="1" applyProtection="1">
      <alignment horizontal="left"/>
      <protection/>
    </xf>
    <xf numFmtId="0" fontId="4" fillId="25" borderId="1" xfId="21" applyFont="1" applyFill="1" applyBorder="1" applyAlignment="1" applyProtection="1">
      <alignment horizontal="center"/>
      <protection/>
    </xf>
    <xf numFmtId="0" fontId="4" fillId="25" borderId="1" xfId="21" applyFont="1" applyFill="1" applyBorder="1" applyAlignment="1" applyProtection="1">
      <alignment horizontal="center" textRotation="90"/>
      <protection/>
    </xf>
    <xf numFmtId="0" fontId="4" fillId="25" borderId="1" xfId="21" applyFont="1" applyFill="1" applyBorder="1" applyAlignment="1" applyProtection="1">
      <alignment horizontal="center" wrapText="1"/>
      <protection/>
    </xf>
    <xf numFmtId="167" fontId="4" fillId="14" borderId="31" xfId="15" applyNumberFormat="1" applyFont="1" applyFill="1" applyBorder="1" applyAlignment="1" applyProtection="1">
      <alignment/>
      <protection/>
    </xf>
    <xf numFmtId="172" fontId="4" fillId="14" borderId="31" xfId="15" applyNumberFormat="1" applyFont="1" applyFill="1" applyBorder="1" applyAlignment="1" applyProtection="1">
      <alignment/>
      <protection/>
    </xf>
    <xf numFmtId="172" fontId="4" fillId="25" borderId="0" xfId="15" applyNumberFormat="1" applyFont="1" applyFill="1" applyBorder="1" applyAlignment="1" applyProtection="1">
      <alignment horizontal="center"/>
      <protection/>
    </xf>
    <xf numFmtId="38" fontId="4" fillId="25" borderId="0" xfId="17" applyNumberFormat="1" applyFont="1" applyFill="1" applyBorder="1" applyAlignment="1" applyProtection="1">
      <alignment horizontal="center"/>
      <protection/>
    </xf>
    <xf numFmtId="172" fontId="0" fillId="25" borderId="0" xfId="15" applyNumberFormat="1" applyFont="1" applyFill="1" applyBorder="1" applyAlignment="1" applyProtection="1">
      <alignment horizontal="center"/>
      <protection/>
    </xf>
    <xf numFmtId="167" fontId="4" fillId="14" borderId="31" xfId="17" applyNumberFormat="1" applyFont="1" applyFill="1" applyBorder="1" applyAlignment="1" applyProtection="1">
      <alignment/>
      <protection/>
    </xf>
    <xf numFmtId="164" fontId="22" fillId="11" borderId="125" xfId="17" applyNumberFormat="1" applyFont="1" applyFill="1" applyBorder="1" applyAlignment="1" applyProtection="1">
      <alignment/>
      <protection/>
    </xf>
    <xf numFmtId="164" fontId="22" fillId="11" borderId="72" xfId="17" applyNumberFormat="1" applyFont="1" applyFill="1" applyBorder="1" applyAlignment="1" applyProtection="1">
      <alignment/>
      <protection/>
    </xf>
    <xf numFmtId="167" fontId="0" fillId="10" borderId="85" xfId="0" applyNumberFormat="1" applyFont="1" applyFill="1" applyBorder="1" applyAlignment="1" applyProtection="1">
      <alignment/>
      <protection/>
    </xf>
    <xf numFmtId="167" fontId="0" fillId="10" borderId="87" xfId="0" applyNumberFormat="1" applyFont="1" applyFill="1" applyBorder="1" applyAlignment="1" applyProtection="1">
      <alignment/>
      <protection/>
    </xf>
    <xf numFmtId="172" fontId="4" fillId="11" borderId="126" xfId="15" applyNumberFormat="1" applyFont="1" applyFill="1" applyBorder="1" applyAlignment="1" applyProtection="1">
      <alignment horizontal="center"/>
      <protection/>
    </xf>
    <xf numFmtId="172" fontId="4" fillId="14" borderId="127" xfId="21" applyNumberFormat="1" applyFont="1" applyFill="1" applyBorder="1" applyProtection="1">
      <alignment/>
      <protection/>
    </xf>
    <xf numFmtId="172" fontId="4" fillId="11" borderId="128" xfId="15" applyNumberFormat="1" applyFont="1" applyFill="1" applyBorder="1" applyAlignment="1" applyProtection="1">
      <alignment horizontal="center"/>
      <protection/>
    </xf>
    <xf numFmtId="164" fontId="0" fillId="11" borderId="0" xfId="17" applyNumberFormat="1" applyFont="1" applyFill="1" applyBorder="1" applyAlignment="1" applyProtection="1">
      <alignment/>
      <protection/>
    </xf>
    <xf numFmtId="164" fontId="0" fillId="11" borderId="43" xfId="17" applyNumberFormat="1" applyFont="1" applyFill="1" applyBorder="1" applyAlignment="1" applyProtection="1">
      <alignment/>
      <protection/>
    </xf>
    <xf numFmtId="164" fontId="0" fillId="11" borderId="15" xfId="17" applyNumberFormat="1" applyFont="1" applyFill="1" applyBorder="1" applyAlignment="1" applyProtection="1">
      <alignment/>
      <protection/>
    </xf>
    <xf numFmtId="164" fontId="22" fillId="11" borderId="100" xfId="17" applyNumberFormat="1" applyFont="1" applyFill="1" applyBorder="1" applyAlignment="1" applyProtection="1">
      <alignment/>
      <protection/>
    </xf>
    <xf numFmtId="164" fontId="22" fillId="11" borderId="101" xfId="17" applyNumberFormat="1" applyFont="1" applyFill="1" applyBorder="1" applyAlignment="1" applyProtection="1">
      <alignment/>
      <protection/>
    </xf>
    <xf numFmtId="172" fontId="0" fillId="10" borderId="97" xfId="17" applyNumberFormat="1" applyFont="1" applyFill="1" applyBorder="1" applyAlignment="1" applyProtection="1">
      <alignment horizontal="center"/>
      <protection/>
    </xf>
    <xf numFmtId="172" fontId="0" fillId="10" borderId="85" xfId="17" applyNumberFormat="1" applyFont="1" applyFill="1" applyBorder="1" applyAlignment="1" applyProtection="1">
      <alignment horizontal="center"/>
      <protection/>
    </xf>
    <xf numFmtId="167" fontId="0" fillId="10" borderId="87" xfId="15" applyNumberFormat="1" applyFont="1" applyFill="1" applyBorder="1" applyAlignment="1" applyProtection="1">
      <alignment horizontal="center"/>
      <protection/>
    </xf>
    <xf numFmtId="172" fontId="0" fillId="10" borderId="87" xfId="17" applyNumberFormat="1" applyFont="1" applyFill="1" applyBorder="1" applyAlignment="1" applyProtection="1">
      <alignment horizontal="center"/>
      <protection/>
    </xf>
    <xf numFmtId="172" fontId="4" fillId="14" borderId="82" xfId="15" applyNumberFormat="1" applyFont="1" applyFill="1" applyBorder="1" applyAlignment="1" applyProtection="1">
      <alignment/>
      <protection/>
    </xf>
    <xf numFmtId="165" fontId="0" fillId="11" borderId="43" xfId="21" applyNumberFormat="1" applyFont="1" applyFill="1" applyBorder="1" applyProtection="1">
      <alignment/>
      <protection/>
    </xf>
    <xf numFmtId="41" fontId="0" fillId="11" borderId="43" xfId="17" applyNumberFormat="1" applyFont="1" applyFill="1" applyBorder="1" applyAlignment="1" applyProtection="1">
      <alignment/>
      <protection/>
    </xf>
    <xf numFmtId="41" fontId="0" fillId="11" borderId="100" xfId="21" applyNumberFormat="1" applyFont="1" applyFill="1" applyBorder="1" applyProtection="1">
      <alignment/>
      <protection/>
    </xf>
    <xf numFmtId="38" fontId="0" fillId="11" borderId="100" xfId="17" applyNumberFormat="1" applyFont="1" applyFill="1" applyBorder="1" applyAlignment="1" applyProtection="1">
      <alignment/>
      <protection/>
    </xf>
    <xf numFmtId="172" fontId="0" fillId="11" borderId="100" xfId="15" applyNumberFormat="1" applyFont="1" applyFill="1" applyBorder="1" applyAlignment="1" applyProtection="1">
      <alignment horizontal="center"/>
      <protection/>
    </xf>
    <xf numFmtId="14"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3" fontId="0" fillId="0" borderId="0" xfId="0" applyNumberFormat="1" applyFont="1" applyFill="1" applyBorder="1" applyAlignment="1" applyProtection="1">
      <alignment horizontal="right"/>
      <protection locked="0"/>
    </xf>
    <xf numFmtId="6" fontId="0" fillId="0" borderId="0" xfId="0" applyNumberFormat="1" applyFont="1" applyBorder="1" applyAlignment="1" applyProtection="1">
      <alignment/>
      <protection locked="0"/>
    </xf>
    <xf numFmtId="49" fontId="0" fillId="0" borderId="0" xfId="0" applyNumberFormat="1" applyFont="1" applyAlignment="1" applyProtection="1">
      <alignment/>
      <protection locked="0"/>
    </xf>
    <xf numFmtId="41" fontId="0" fillId="0" borderId="0" xfId="0" applyNumberFormat="1" applyFont="1" applyAlignment="1" applyProtection="1">
      <alignment/>
      <protection locked="0"/>
    </xf>
    <xf numFmtId="42" fontId="4" fillId="0" borderId="0" xfId="0" applyNumberFormat="1" applyFont="1" applyAlignment="1" applyProtection="1">
      <alignment/>
      <protection locked="0"/>
    </xf>
    <xf numFmtId="42" fontId="4" fillId="0" borderId="0" xfId="0" applyNumberFormat="1" applyFont="1" applyFill="1" applyBorder="1" applyAlignment="1" applyProtection="1">
      <alignment/>
      <protection locked="0"/>
    </xf>
    <xf numFmtId="167" fontId="4" fillId="14" borderId="96" xfId="15" applyNumberFormat="1" applyFont="1" applyFill="1" applyBorder="1" applyAlignment="1" applyProtection="1">
      <alignment/>
      <protection/>
    </xf>
    <xf numFmtId="0" fontId="0" fillId="0" borderId="12" xfId="21" applyFont="1" applyBorder="1" applyAlignment="1" applyProtection="1">
      <alignment/>
      <protection/>
    </xf>
    <xf numFmtId="165" fontId="4" fillId="4" borderId="14" xfId="17" applyNumberFormat="1" applyFont="1" applyFill="1" applyBorder="1" applyAlignment="1" applyProtection="1">
      <alignment wrapText="1"/>
      <protection/>
    </xf>
    <xf numFmtId="165" fontId="4" fillId="4" borderId="129" xfId="17" applyNumberFormat="1" applyFont="1" applyFill="1" applyBorder="1" applyAlignment="1" applyProtection="1">
      <alignment wrapText="1"/>
      <protection/>
    </xf>
    <xf numFmtId="165" fontId="4" fillId="18" borderId="14" xfId="17" applyNumberFormat="1" applyFont="1" applyFill="1" applyBorder="1" applyAlignment="1" applyProtection="1">
      <alignment horizontal="center" wrapText="1"/>
      <protection/>
    </xf>
    <xf numFmtId="172" fontId="4" fillId="18" borderId="0" xfId="15" applyNumberFormat="1" applyFont="1" applyFill="1" applyBorder="1" applyAlignment="1" applyProtection="1">
      <alignment horizontal="center" vertical="top" wrapText="1"/>
      <protection/>
    </xf>
    <xf numFmtId="6" fontId="4" fillId="18" borderId="43" xfId="17" applyNumberFormat="1" applyFont="1" applyFill="1" applyBorder="1" applyAlignment="1" applyProtection="1">
      <alignment horizontal="center" vertical="center" wrapText="1"/>
      <protection/>
    </xf>
    <xf numFmtId="38" fontId="4" fillId="4" borderId="12" xfId="17" applyNumberFormat="1" applyFont="1" applyFill="1" applyBorder="1" applyAlignment="1" applyProtection="1">
      <alignment horizontal="centerContinuous" wrapText="1"/>
      <protection/>
    </xf>
    <xf numFmtId="164" fontId="4" fillId="4" borderId="13" xfId="17" applyNumberFormat="1" applyFont="1" applyFill="1" applyBorder="1" applyAlignment="1" applyProtection="1">
      <alignment horizontal="centerContinuous" wrapText="1"/>
      <protection/>
    </xf>
    <xf numFmtId="172" fontId="4" fillId="16" borderId="0" xfId="15" applyNumberFormat="1" applyFont="1" applyFill="1" applyBorder="1" applyAlignment="1" applyProtection="1">
      <alignment horizontal="center" vertical="top" wrapText="1"/>
      <protection/>
    </xf>
    <xf numFmtId="38" fontId="4" fillId="4" borderId="76" xfId="17" applyNumberFormat="1" applyFont="1" applyFill="1" applyBorder="1" applyAlignment="1" applyProtection="1">
      <alignment horizontal="center" vertical="top" wrapText="1"/>
      <protection/>
    </xf>
    <xf numFmtId="164" fontId="4" fillId="4" borderId="29" xfId="17" applyNumberFormat="1" applyFont="1" applyFill="1" applyBorder="1" applyAlignment="1" applyProtection="1">
      <alignment horizontal="center" vertical="top" wrapText="1"/>
      <protection/>
    </xf>
    <xf numFmtId="0" fontId="0" fillId="5" borderId="0" xfId="0" applyFont="1" applyFill="1" applyBorder="1" applyAlignment="1" applyProtection="1">
      <alignment/>
      <protection/>
    </xf>
    <xf numFmtId="0" fontId="0" fillId="6" borderId="0" xfId="0" applyFont="1" applyFill="1" applyBorder="1" applyAlignment="1" applyProtection="1">
      <alignment/>
      <protection/>
    </xf>
    <xf numFmtId="172" fontId="4" fillId="6" borderId="1" xfId="15" applyNumberFormat="1" applyFont="1" applyFill="1" applyBorder="1" applyAlignment="1" applyProtection="1">
      <alignment horizontal="center"/>
      <protection/>
    </xf>
    <xf numFmtId="38" fontId="4" fillId="6" borderId="1" xfId="17" applyNumberFormat="1" applyFont="1" applyFill="1" applyBorder="1" applyAlignment="1" applyProtection="1">
      <alignment horizontal="center"/>
      <protection/>
    </xf>
    <xf numFmtId="167" fontId="4" fillId="5" borderId="130" xfId="17" applyNumberFormat="1" applyFont="1" applyFill="1" applyBorder="1" applyAlignment="1" applyProtection="1">
      <alignment/>
      <protection/>
    </xf>
    <xf numFmtId="172" fontId="4" fillId="5" borderId="130" xfId="17" applyNumberFormat="1" applyFont="1" applyFill="1" applyBorder="1" applyAlignment="1" applyProtection="1">
      <alignment wrapText="1"/>
      <protection/>
    </xf>
    <xf numFmtId="167" fontId="4" fillId="7" borderId="1" xfId="21" applyNumberFormat="1" applyFont="1" applyFill="1" applyBorder="1" applyAlignment="1" applyProtection="1">
      <alignment wrapText="1"/>
      <protection/>
    </xf>
    <xf numFmtId="0" fontId="4" fillId="7" borderId="1" xfId="21" applyFont="1" applyFill="1" applyBorder="1" applyAlignment="1" applyProtection="1">
      <alignment wrapText="1"/>
      <protection/>
    </xf>
    <xf numFmtId="167" fontId="4" fillId="8" borderId="92" xfId="17" applyNumberFormat="1" applyFont="1" applyFill="1" applyBorder="1" applyAlignment="1" applyProtection="1">
      <alignment/>
      <protection/>
    </xf>
    <xf numFmtId="172" fontId="4" fillId="8" borderId="92" xfId="17" applyNumberFormat="1" applyFont="1" applyFill="1" applyBorder="1" applyAlignment="1" applyProtection="1">
      <alignment wrapText="1"/>
      <protection/>
    </xf>
    <xf numFmtId="164" fontId="22" fillId="11" borderId="131" xfId="17" applyNumberFormat="1" applyFont="1" applyFill="1" applyBorder="1" applyAlignment="1" applyProtection="1">
      <alignment/>
      <protection/>
    </xf>
    <xf numFmtId="172" fontId="23" fillId="10" borderId="132" xfId="17" applyNumberFormat="1" applyFont="1" applyFill="1" applyBorder="1" applyAlignment="1" applyProtection="1">
      <alignment/>
      <protection/>
    </xf>
    <xf numFmtId="0" fontId="4" fillId="24" borderId="103" xfId="21" applyFont="1" applyFill="1" applyBorder="1" applyAlignment="1" applyProtection="1">
      <alignment horizontal="center" wrapText="1"/>
      <protection/>
    </xf>
    <xf numFmtId="172" fontId="4" fillId="3" borderId="92" xfId="17" applyNumberFormat="1" applyFont="1" applyFill="1" applyBorder="1" applyAlignment="1" applyProtection="1">
      <alignment wrapText="1"/>
      <protection/>
    </xf>
    <xf numFmtId="172" fontId="4" fillId="10" borderId="132" xfId="17" applyNumberFormat="1" applyFont="1" applyFill="1" applyBorder="1" applyAlignment="1" applyProtection="1">
      <alignment horizontal="center"/>
      <protection/>
    </xf>
    <xf numFmtId="0" fontId="4" fillId="24" borderId="0" xfId="21" applyFont="1" applyFill="1" applyBorder="1" applyAlignment="1" applyProtection="1">
      <alignment horizontal="center"/>
      <protection/>
    </xf>
    <xf numFmtId="0" fontId="0" fillId="24" borderId="0" xfId="0" applyFont="1" applyFill="1" applyBorder="1" applyAlignment="1" applyProtection="1">
      <alignment/>
      <protection/>
    </xf>
    <xf numFmtId="0" fontId="4" fillId="24" borderId="0" xfId="21" applyFont="1" applyFill="1" applyBorder="1" applyAlignment="1" applyProtection="1">
      <alignment horizontal="center" textRotation="90"/>
      <protection/>
    </xf>
    <xf numFmtId="0" fontId="4" fillId="24" borderId="0" xfId="21" applyFont="1" applyFill="1" applyBorder="1" applyAlignment="1" applyProtection="1">
      <alignment horizontal="center" wrapText="1"/>
      <protection/>
    </xf>
    <xf numFmtId="0" fontId="4" fillId="24" borderId="13" xfId="21" applyFont="1" applyFill="1" applyBorder="1" applyAlignment="1" applyProtection="1">
      <alignment horizontal="center" wrapText="1"/>
      <protection/>
    </xf>
    <xf numFmtId="172" fontId="4" fillId="24" borderId="12" xfId="15" applyNumberFormat="1" applyFont="1" applyFill="1" applyBorder="1" applyAlignment="1" applyProtection="1">
      <alignment horizontal="center"/>
      <protection/>
    </xf>
    <xf numFmtId="172" fontId="4" fillId="24" borderId="0" xfId="17" applyNumberFormat="1" applyFont="1" applyFill="1" applyBorder="1" applyAlignment="1" applyProtection="1">
      <alignment horizontal="center"/>
      <protection/>
    </xf>
    <xf numFmtId="0" fontId="4" fillId="24" borderId="76" xfId="21" applyFont="1" applyFill="1" applyBorder="1" applyAlignment="1" applyProtection="1">
      <alignment horizontal="center" wrapText="1"/>
      <protection/>
    </xf>
    <xf numFmtId="172" fontId="4" fillId="10" borderId="132" xfId="21" applyNumberFormat="1" applyFont="1" applyFill="1" applyBorder="1" applyAlignment="1" applyProtection="1">
      <alignment horizontal="center"/>
      <protection/>
    </xf>
    <xf numFmtId="172" fontId="4" fillId="25" borderId="11" xfId="15" applyNumberFormat="1" applyFont="1" applyFill="1" applyBorder="1" applyAlignment="1" applyProtection="1">
      <alignment horizontal="center"/>
      <protection/>
    </xf>
    <xf numFmtId="172" fontId="4" fillId="25" borderId="1" xfId="15" applyNumberFormat="1" applyFont="1" applyFill="1" applyBorder="1" applyAlignment="1" applyProtection="1">
      <alignment horizontal="center"/>
      <protection/>
    </xf>
    <xf numFmtId="38" fontId="4" fillId="25" borderId="1" xfId="17" applyNumberFormat="1" applyFont="1" applyFill="1" applyBorder="1" applyAlignment="1" applyProtection="1">
      <alignment horizontal="center"/>
      <protection/>
    </xf>
    <xf numFmtId="172" fontId="0" fillId="25" borderId="1" xfId="15" applyNumberFormat="1" applyFont="1" applyFill="1" applyBorder="1" applyAlignment="1" applyProtection="1">
      <alignment horizontal="center"/>
      <protection/>
    </xf>
    <xf numFmtId="167" fontId="4" fillId="14" borderId="92" xfId="17" applyNumberFormat="1" applyFont="1" applyFill="1" applyBorder="1" applyAlignment="1" applyProtection="1">
      <alignment/>
      <protection/>
    </xf>
    <xf numFmtId="172" fontId="4" fillId="14" borderId="92" xfId="17" applyNumberFormat="1" applyFont="1" applyFill="1" applyBorder="1" applyAlignment="1" applyProtection="1">
      <alignment/>
      <protection/>
    </xf>
    <xf numFmtId="172" fontId="0" fillId="10" borderId="86" xfId="17" applyNumberFormat="1" applyFont="1" applyFill="1" applyBorder="1" applyAlignment="1" applyProtection="1">
      <alignment/>
      <protection/>
    </xf>
    <xf numFmtId="167" fontId="4" fillId="14" borderId="21" xfId="15" applyNumberFormat="1" applyFont="1" applyFill="1" applyBorder="1" applyAlignment="1" applyProtection="1">
      <alignment/>
      <protection/>
    </xf>
    <xf numFmtId="172" fontId="4" fillId="14" borderId="12" xfId="15" applyNumberFormat="1" applyFont="1" applyFill="1" applyBorder="1" applyAlignment="1" applyProtection="1">
      <alignment/>
      <protection/>
    </xf>
    <xf numFmtId="172" fontId="4" fillId="11" borderId="13" xfId="15" applyNumberFormat="1" applyFont="1" applyFill="1" applyBorder="1" applyAlignment="1" applyProtection="1">
      <alignment horizontal="center"/>
      <protection/>
    </xf>
    <xf numFmtId="172" fontId="4" fillId="14" borderId="0" xfId="21" applyNumberFormat="1" applyFont="1" applyFill="1" applyBorder="1" applyProtection="1">
      <alignment/>
      <protection/>
    </xf>
    <xf numFmtId="165" fontId="0" fillId="11" borderId="133" xfId="21" applyNumberFormat="1" applyFont="1" applyFill="1" applyBorder="1" applyProtection="1">
      <alignment/>
      <protection/>
    </xf>
    <xf numFmtId="41" fontId="0" fillId="11" borderId="107" xfId="17" applyNumberFormat="1" applyFont="1" applyFill="1" applyBorder="1" applyAlignment="1" applyProtection="1">
      <alignment/>
      <protection/>
    </xf>
    <xf numFmtId="172" fontId="0" fillId="11" borderId="107" xfId="17" applyNumberFormat="1" applyFont="1" applyFill="1" applyBorder="1" applyAlignment="1" applyProtection="1">
      <alignment/>
      <protection/>
    </xf>
    <xf numFmtId="164" fontId="0" fillId="11" borderId="107" xfId="17" applyNumberFormat="1" applyFont="1" applyFill="1" applyBorder="1" applyAlignment="1" applyProtection="1">
      <alignment/>
      <protection/>
    </xf>
    <xf numFmtId="164" fontId="0" fillId="11" borderId="134" xfId="17" applyNumberFormat="1" applyFont="1" applyFill="1" applyBorder="1" applyAlignment="1" applyProtection="1">
      <alignment/>
      <protection/>
    </xf>
    <xf numFmtId="167" fontId="4" fillId="14" borderId="48" xfId="15" applyNumberFormat="1" applyFont="1" applyFill="1" applyBorder="1" applyAlignment="1" applyProtection="1">
      <alignment/>
      <protection/>
    </xf>
    <xf numFmtId="172" fontId="4" fillId="14" borderId="135" xfId="15" applyNumberFormat="1" applyFont="1" applyFill="1" applyBorder="1" applyAlignment="1" applyProtection="1">
      <alignment/>
      <protection/>
    </xf>
    <xf numFmtId="172" fontId="4" fillId="11" borderId="1" xfId="15" applyNumberFormat="1" applyFont="1" applyFill="1" applyBorder="1" applyAlignment="1" applyProtection="1">
      <alignment horizontal="center"/>
      <protection/>
    </xf>
    <xf numFmtId="172" fontId="4" fillId="14" borderId="1" xfId="21" applyNumberFormat="1" applyFont="1" applyFill="1" applyBorder="1" applyProtection="1">
      <alignment/>
      <protection/>
    </xf>
    <xf numFmtId="172" fontId="4" fillId="11" borderId="24" xfId="15" applyNumberFormat="1" applyFont="1" applyFill="1" applyBorder="1" applyAlignment="1" applyProtection="1">
      <alignment horizontal="center"/>
      <protection/>
    </xf>
    <xf numFmtId="49" fontId="0" fillId="0" borderId="0" xfId="0" applyNumberFormat="1" applyFont="1" applyAlignment="1" applyProtection="1">
      <alignment/>
      <protection locked="0"/>
    </xf>
    <xf numFmtId="41" fontId="0" fillId="0" borderId="0" xfId="0" applyNumberFormat="1" applyFont="1" applyAlignment="1" applyProtection="1">
      <alignment/>
      <protection locked="0"/>
    </xf>
    <xf numFmtId="6" fontId="0" fillId="0" borderId="0" xfId="0" applyNumberFormat="1" applyFont="1" applyAlignment="1" applyProtection="1">
      <alignment/>
      <protection locked="0"/>
    </xf>
    <xf numFmtId="0" fontId="4" fillId="10" borderId="47" xfId="21" applyFont="1" applyFill="1" applyBorder="1" applyProtection="1">
      <alignment/>
      <protection locked="0"/>
    </xf>
    <xf numFmtId="0" fontId="0" fillId="11" borderId="74" xfId="0" applyFont="1" applyFill="1" applyBorder="1" applyAlignment="1" applyProtection="1">
      <alignment/>
      <protection locked="0"/>
    </xf>
    <xf numFmtId="0" fontId="0" fillId="11" borderId="74" xfId="21" applyFont="1" applyFill="1" applyBorder="1" applyProtection="1">
      <alignment/>
      <protection locked="0"/>
    </xf>
    <xf numFmtId="165" fontId="0" fillId="11" borderId="74" xfId="21" applyNumberFormat="1" applyFont="1" applyFill="1" applyBorder="1" applyProtection="1">
      <alignment/>
      <protection locked="0"/>
    </xf>
    <xf numFmtId="38" fontId="0" fillId="11" borderId="74" xfId="15" applyNumberFormat="1" applyFont="1" applyFill="1" applyBorder="1" applyAlignment="1" applyProtection="1">
      <alignment/>
      <protection locked="0"/>
    </xf>
    <xf numFmtId="172" fontId="0" fillId="11" borderId="74" xfId="15" applyNumberFormat="1" applyFont="1" applyFill="1" applyBorder="1" applyAlignment="1" applyProtection="1">
      <alignment horizontal="center"/>
      <protection locked="0"/>
    </xf>
    <xf numFmtId="0" fontId="36" fillId="0" borderId="0" xfId="21" applyFont="1" applyAlignment="1" applyProtection="1">
      <alignment horizontal="center"/>
      <protection locked="0"/>
    </xf>
    <xf numFmtId="165" fontId="4" fillId="16" borderId="43" xfId="21" applyNumberFormat="1" applyFont="1" applyFill="1" applyBorder="1" applyAlignment="1" applyProtection="1">
      <alignment wrapText="1"/>
      <protection/>
    </xf>
    <xf numFmtId="165" fontId="0" fillId="16" borderId="43" xfId="0" applyNumberFormat="1" applyFont="1" applyFill="1" applyBorder="1" applyAlignment="1" applyProtection="1">
      <alignment wrapText="1"/>
      <protection/>
    </xf>
    <xf numFmtId="165" fontId="4" fillId="4" borderId="136" xfId="17" applyNumberFormat="1" applyFont="1" applyFill="1" applyBorder="1" applyAlignment="1" applyProtection="1">
      <alignment wrapText="1"/>
      <protection/>
    </xf>
    <xf numFmtId="165" fontId="4" fillId="4" borderId="8" xfId="17" applyNumberFormat="1" applyFont="1" applyFill="1" applyBorder="1" applyAlignment="1" applyProtection="1">
      <alignment wrapText="1"/>
      <protection/>
    </xf>
    <xf numFmtId="165" fontId="4" fillId="4" borderId="137" xfId="17" applyNumberFormat="1" applyFont="1" applyFill="1" applyBorder="1" applyAlignment="1" applyProtection="1">
      <alignment wrapText="1"/>
      <protection/>
    </xf>
    <xf numFmtId="165" fontId="4" fillId="18" borderId="0" xfId="17" applyNumberFormat="1" applyFont="1" applyFill="1" applyBorder="1" applyAlignment="1" applyProtection="1">
      <alignment horizontal="center" wrapText="1"/>
      <protection/>
    </xf>
    <xf numFmtId="172" fontId="4" fillId="18" borderId="43" xfId="15" applyNumberFormat="1" applyFont="1" applyFill="1" applyBorder="1" applyAlignment="1" applyProtection="1">
      <alignment horizontal="center"/>
      <protection/>
    </xf>
    <xf numFmtId="164" fontId="4" fillId="4" borderId="13" xfId="17" applyNumberFormat="1" applyFont="1" applyFill="1" applyBorder="1" applyAlignment="1" applyProtection="1">
      <alignment horizontal="center" wrapText="1"/>
      <protection/>
    </xf>
    <xf numFmtId="38" fontId="4" fillId="16" borderId="9" xfId="15" applyNumberFormat="1" applyFont="1" applyFill="1" applyBorder="1" applyAlignment="1" applyProtection="1">
      <alignment horizontal="center" vertical="top" wrapText="1"/>
      <protection/>
    </xf>
    <xf numFmtId="165" fontId="4" fillId="18" borderId="0" xfId="17" applyNumberFormat="1" applyFont="1" applyFill="1" applyBorder="1" applyAlignment="1" applyProtection="1">
      <alignment horizontal="center" vertical="top" wrapText="1"/>
      <protection/>
    </xf>
    <xf numFmtId="38" fontId="4" fillId="4" borderId="0" xfId="17" applyNumberFormat="1" applyFont="1" applyFill="1" applyBorder="1" applyAlignment="1" applyProtection="1">
      <alignment horizontal="center" vertical="top" wrapText="1"/>
      <protection/>
    </xf>
    <xf numFmtId="164" fontId="4" fillId="4" borderId="13" xfId="17" applyNumberFormat="1" applyFont="1" applyFill="1" applyBorder="1" applyAlignment="1" applyProtection="1">
      <alignment horizontal="center" vertical="top" wrapText="1"/>
      <protection/>
    </xf>
    <xf numFmtId="0" fontId="4" fillId="5" borderId="11" xfId="21" applyFont="1" applyFill="1" applyBorder="1" applyAlignment="1" applyProtection="1">
      <alignment horizontal="left"/>
      <protection/>
    </xf>
    <xf numFmtId="0" fontId="23" fillId="6" borderId="1" xfId="21" applyFont="1" applyFill="1" applyBorder="1" applyAlignment="1" applyProtection="1">
      <alignment horizontal="center" vertical="top"/>
      <protection/>
    </xf>
    <xf numFmtId="0" fontId="4" fillId="6" borderId="1" xfId="21" applyFont="1" applyFill="1" applyBorder="1" applyAlignment="1" applyProtection="1">
      <alignment horizontal="center" vertical="top" wrapText="1"/>
      <protection/>
    </xf>
    <xf numFmtId="0" fontId="4" fillId="6" borderId="1" xfId="21" applyFont="1" applyFill="1" applyBorder="1" applyAlignment="1" applyProtection="1">
      <alignment horizontal="center" vertical="top"/>
      <protection/>
    </xf>
    <xf numFmtId="0" fontId="4" fillId="6" borderId="1" xfId="21" applyFont="1" applyFill="1" applyBorder="1" applyAlignment="1" applyProtection="1">
      <alignment horizontal="center" vertical="top" textRotation="90"/>
      <protection/>
    </xf>
    <xf numFmtId="165" fontId="4" fillId="6" borderId="1" xfId="21" applyNumberFormat="1" applyFont="1" applyFill="1" applyBorder="1" applyAlignment="1" applyProtection="1">
      <alignment horizontal="center" vertical="top" wrapText="1"/>
      <protection/>
    </xf>
    <xf numFmtId="167" fontId="4" fillId="5" borderId="1" xfId="15" applyNumberFormat="1" applyFont="1" applyFill="1" applyBorder="1" applyAlignment="1" applyProtection="1">
      <alignment horizontal="center" vertical="top" wrapText="1"/>
      <protection/>
    </xf>
    <xf numFmtId="172" fontId="4" fillId="5" borderId="1" xfId="15" applyNumberFormat="1" applyFont="1" applyFill="1" applyBorder="1" applyAlignment="1" applyProtection="1">
      <alignment horizontal="center" vertical="top"/>
      <protection/>
    </xf>
    <xf numFmtId="165" fontId="4" fillId="5" borderId="31" xfId="17" applyNumberFormat="1" applyFont="1" applyFill="1" applyBorder="1" applyAlignment="1" applyProtection="1">
      <alignment horizontal="center" vertical="top" wrapText="1"/>
      <protection/>
    </xf>
    <xf numFmtId="167" fontId="4" fillId="5" borderId="31" xfId="17" applyNumberFormat="1" applyFont="1" applyFill="1" applyBorder="1" applyAlignment="1" applyProtection="1">
      <alignment vertical="top" wrapText="1"/>
      <protection/>
    </xf>
    <xf numFmtId="172" fontId="4" fillId="5" borderId="31" xfId="15" applyNumberFormat="1" applyFont="1" applyFill="1" applyBorder="1" applyAlignment="1" applyProtection="1">
      <alignment vertical="top" wrapText="1"/>
      <protection/>
    </xf>
    <xf numFmtId="172" fontId="4" fillId="10" borderId="130" xfId="15" applyNumberFormat="1" applyFont="1" applyFill="1" applyBorder="1" applyAlignment="1" applyProtection="1">
      <alignment horizontal="center" vertical="top" wrapText="1"/>
      <protection/>
    </xf>
    <xf numFmtId="167" fontId="4" fillId="7" borderId="1" xfId="21" applyNumberFormat="1" applyFont="1" applyFill="1" applyBorder="1" applyAlignment="1" applyProtection="1">
      <alignment horizontal="center" wrapText="1"/>
      <protection/>
    </xf>
    <xf numFmtId="167" fontId="4" fillId="8" borderId="31" xfId="17" applyNumberFormat="1" applyFont="1" applyFill="1" applyBorder="1" applyAlignment="1" applyProtection="1">
      <alignment vertical="top" wrapText="1"/>
      <protection/>
    </xf>
    <xf numFmtId="172" fontId="4" fillId="8" borderId="31" xfId="15" applyNumberFormat="1" applyFont="1" applyFill="1" applyBorder="1" applyAlignment="1" applyProtection="1">
      <alignment vertical="top" wrapText="1"/>
      <protection/>
    </xf>
    <xf numFmtId="172" fontId="4" fillId="10" borderId="21" xfId="15" applyNumberFormat="1" applyFont="1" applyFill="1" applyBorder="1" applyAlignment="1" applyProtection="1">
      <alignment horizontal="center" vertical="top" wrapText="1"/>
      <protection/>
    </xf>
    <xf numFmtId="167" fontId="4" fillId="3" borderId="31" xfId="15" applyNumberFormat="1" applyFont="1" applyFill="1" applyBorder="1" applyAlignment="1" applyProtection="1">
      <alignment/>
      <protection/>
    </xf>
    <xf numFmtId="167" fontId="4" fillId="3" borderId="31" xfId="17" applyNumberFormat="1" applyFont="1" applyFill="1" applyBorder="1" applyAlignment="1" applyProtection="1">
      <alignment vertical="top" wrapText="1"/>
      <protection/>
    </xf>
    <xf numFmtId="172" fontId="4" fillId="3" borderId="31" xfId="15" applyNumberFormat="1" applyFont="1" applyFill="1" applyBorder="1" applyAlignment="1" applyProtection="1">
      <alignment vertical="top" wrapText="1"/>
      <protection/>
    </xf>
    <xf numFmtId="0" fontId="4" fillId="3" borderId="31" xfId="21" applyFont="1" applyFill="1" applyBorder="1" applyAlignment="1" applyProtection="1">
      <alignment horizontal="left"/>
      <protection/>
    </xf>
    <xf numFmtId="0" fontId="4" fillId="24" borderId="12" xfId="21" applyFont="1" applyFill="1" applyBorder="1" applyAlignment="1" applyProtection="1">
      <alignment horizontal="center" wrapText="1"/>
      <protection/>
    </xf>
    <xf numFmtId="0" fontId="23" fillId="24" borderId="12" xfId="21" applyFont="1" applyFill="1" applyBorder="1" applyAlignment="1" applyProtection="1">
      <alignment horizontal="center" vertical="top"/>
      <protection/>
    </xf>
    <xf numFmtId="0" fontId="4" fillId="24" borderId="0" xfId="21" applyFont="1" applyFill="1" applyBorder="1" applyAlignment="1" applyProtection="1">
      <alignment horizontal="center" vertical="top" wrapText="1"/>
      <protection/>
    </xf>
    <xf numFmtId="0" fontId="4" fillId="24" borderId="0" xfId="21" applyFont="1" applyFill="1" applyBorder="1" applyAlignment="1" applyProtection="1">
      <alignment horizontal="center" vertical="top"/>
      <protection/>
    </xf>
    <xf numFmtId="0" fontId="4" fillId="24" borderId="0" xfId="21" applyFont="1" applyFill="1" applyBorder="1" applyAlignment="1" applyProtection="1">
      <alignment horizontal="center" vertical="top" textRotation="90"/>
      <protection/>
    </xf>
    <xf numFmtId="165" fontId="4" fillId="24" borderId="0" xfId="21" applyNumberFormat="1" applyFont="1" applyFill="1" applyBorder="1" applyAlignment="1" applyProtection="1">
      <alignment horizontal="center" vertical="top" wrapText="1"/>
      <protection/>
    </xf>
    <xf numFmtId="165" fontId="4" fillId="24" borderId="13" xfId="21" applyNumberFormat="1" applyFont="1" applyFill="1" applyBorder="1" applyAlignment="1" applyProtection="1">
      <alignment horizontal="center" vertical="top" wrapText="1"/>
      <protection/>
    </xf>
    <xf numFmtId="172" fontId="23" fillId="24" borderId="12" xfId="15" applyNumberFormat="1" applyFont="1" applyFill="1" applyBorder="1" applyAlignment="1" applyProtection="1">
      <alignment horizontal="center"/>
      <protection/>
    </xf>
    <xf numFmtId="172" fontId="23" fillId="24" borderId="0" xfId="15" applyNumberFormat="1" applyFont="1" applyFill="1" applyBorder="1" applyAlignment="1" applyProtection="1">
      <alignment horizontal="center"/>
      <protection/>
    </xf>
    <xf numFmtId="172" fontId="23" fillId="24" borderId="76" xfId="15" applyNumberFormat="1" applyFont="1" applyFill="1" applyBorder="1" applyAlignment="1" applyProtection="1">
      <alignment horizontal="center"/>
      <protection/>
    </xf>
    <xf numFmtId="172" fontId="23" fillId="24" borderId="9" xfId="15" applyNumberFormat="1" applyFont="1" applyFill="1" applyBorder="1" applyAlignment="1" applyProtection="1">
      <alignment horizontal="center"/>
      <protection/>
    </xf>
    <xf numFmtId="172" fontId="0" fillId="10" borderId="21" xfId="15" applyNumberFormat="1" applyFont="1" applyFill="1" applyBorder="1" applyAlignment="1" applyProtection="1">
      <alignment horizontal="center"/>
      <protection/>
    </xf>
    <xf numFmtId="167" fontId="4" fillId="14" borderId="1" xfId="15" applyNumberFormat="1" applyFont="1" applyFill="1" applyBorder="1" applyAlignment="1" applyProtection="1">
      <alignment/>
      <protection/>
    </xf>
    <xf numFmtId="172" fontId="4" fillId="14" borderId="1" xfId="15" applyNumberFormat="1" applyFont="1" applyFill="1" applyBorder="1" applyAlignment="1" applyProtection="1">
      <alignment/>
      <protection/>
    </xf>
    <xf numFmtId="172" fontId="4" fillId="25" borderId="76" xfId="15" applyNumberFormat="1" applyFont="1" applyFill="1" applyBorder="1" applyAlignment="1" applyProtection="1">
      <alignment horizontal="center"/>
      <protection/>
    </xf>
    <xf numFmtId="172" fontId="4" fillId="25" borderId="9" xfId="15" applyNumberFormat="1" applyFont="1" applyFill="1" applyBorder="1" applyAlignment="1" applyProtection="1">
      <alignment horizontal="center"/>
      <protection/>
    </xf>
    <xf numFmtId="172" fontId="23" fillId="25" borderId="9" xfId="15" applyNumberFormat="1" applyFont="1" applyFill="1" applyBorder="1" applyAlignment="1" applyProtection="1">
      <alignment horizontal="center"/>
      <protection/>
    </xf>
    <xf numFmtId="172" fontId="4" fillId="14" borderId="31" xfId="17" applyNumberFormat="1" applyFont="1" applyFill="1" applyBorder="1" applyAlignment="1" applyProtection="1">
      <alignment/>
      <protection/>
    </xf>
    <xf numFmtId="172" fontId="0" fillId="10" borderId="97" xfId="17" applyNumberFormat="1" applyFont="1" applyFill="1" applyBorder="1" applyAlignment="1" applyProtection="1">
      <alignment/>
      <protection/>
    </xf>
    <xf numFmtId="172" fontId="0" fillId="11" borderId="43" xfId="17" applyNumberFormat="1" applyFont="1" applyFill="1" applyBorder="1" applyAlignment="1" applyProtection="1">
      <alignment/>
      <protection/>
    </xf>
    <xf numFmtId="0" fontId="42" fillId="0" borderId="0" xfId="21" applyFont="1" applyAlignment="1" applyProtection="1">
      <alignment horizontal="center"/>
      <protection locked="0"/>
    </xf>
    <xf numFmtId="38" fontId="0" fillId="0" borderId="0" xfId="15" applyNumberFormat="1" applyFont="1" applyAlignment="1" applyProtection="1">
      <alignment/>
      <protection locked="0"/>
    </xf>
    <xf numFmtId="6" fontId="0" fillId="0" borderId="0" xfId="17" applyNumberFormat="1" applyFont="1" applyAlignment="1" applyProtection="1">
      <alignment/>
      <protection locked="0"/>
    </xf>
    <xf numFmtId="0" fontId="52" fillId="0" borderId="12" xfId="22" applyNumberFormat="1" applyFont="1" applyFill="1" applyBorder="1" applyAlignment="1">
      <alignment wrapText="1"/>
      <protection/>
    </xf>
    <xf numFmtId="0" fontId="52" fillId="0" borderId="0" xfId="22" applyNumberFormat="1" applyFont="1" applyFill="1" applyBorder="1" applyAlignment="1">
      <alignment wrapText="1"/>
      <protection/>
    </xf>
    <xf numFmtId="38" fontId="18" fillId="2" borderId="31" xfId="0" applyNumberFormat="1" applyFont="1" applyFill="1" applyBorder="1" applyAlignment="1" applyProtection="1">
      <alignment/>
      <protection/>
    </xf>
    <xf numFmtId="6" fontId="19" fillId="2" borderId="31" xfId="0" applyNumberFormat="1" applyFont="1" applyFill="1" applyBorder="1" applyAlignment="1" applyProtection="1">
      <alignment/>
      <protection/>
    </xf>
    <xf numFmtId="6" fontId="18" fillId="0" borderId="21" xfId="0" applyNumberFormat="1" applyFont="1" applyFill="1" applyBorder="1" applyAlignment="1" applyProtection="1">
      <alignment/>
      <protection/>
    </xf>
    <xf numFmtId="38" fontId="13" fillId="2" borderId="31" xfId="0" applyNumberFormat="1" applyFont="1" applyFill="1" applyBorder="1" applyAlignment="1" applyProtection="1">
      <alignment/>
      <protection/>
    </xf>
    <xf numFmtId="38" fontId="18" fillId="2" borderId="48" xfId="0" applyNumberFormat="1" applyFont="1" applyFill="1" applyBorder="1" applyAlignment="1" applyProtection="1">
      <alignment/>
      <protection/>
    </xf>
    <xf numFmtId="6" fontId="19" fillId="2" borderId="48" xfId="0" applyNumberFormat="1" applyFont="1" applyFill="1" applyBorder="1" applyAlignment="1" applyProtection="1">
      <alignment/>
      <protection/>
    </xf>
    <xf numFmtId="6" fontId="18" fillId="2" borderId="48" xfId="0" applyNumberFormat="1" applyFont="1" applyFill="1" applyBorder="1" applyAlignment="1" applyProtection="1">
      <alignment/>
      <protection/>
    </xf>
    <xf numFmtId="38" fontId="13" fillId="2" borderId="48" xfId="0" applyNumberFormat="1" applyFont="1" applyFill="1" applyBorder="1" applyAlignment="1" applyProtection="1">
      <alignment/>
      <protection/>
    </xf>
    <xf numFmtId="0" fontId="6" fillId="11" borderId="31" xfId="0" applyFont="1" applyFill="1" applyBorder="1" applyAlignment="1" applyProtection="1">
      <alignment/>
      <protection/>
    </xf>
    <xf numFmtId="38" fontId="6" fillId="0" borderId="31" xfId="0" applyNumberFormat="1" applyFont="1" applyBorder="1" applyAlignment="1" applyProtection="1">
      <alignment/>
      <protection/>
    </xf>
    <xf numFmtId="6" fontId="6" fillId="11" borderId="31" xfId="0" applyNumberFormat="1" applyFont="1" applyFill="1" applyBorder="1" applyAlignment="1" applyProtection="1">
      <alignment/>
      <protection/>
    </xf>
    <xf numFmtId="0" fontId="16" fillId="11" borderId="48" xfId="0" applyFont="1" applyFill="1" applyBorder="1" applyAlignment="1" applyProtection="1">
      <alignment/>
      <protection/>
    </xf>
    <xf numFmtId="6" fontId="16" fillId="11" borderId="48" xfId="0" applyNumberFormat="1" applyFont="1" applyFill="1" applyBorder="1" applyAlignment="1" applyProtection="1">
      <alignment/>
      <protection/>
    </xf>
    <xf numFmtId="38" fontId="16" fillId="11" borderId="48" xfId="0" applyNumberFormat="1" applyFont="1" applyFill="1" applyBorder="1" applyAlignment="1" applyProtection="1">
      <alignment/>
      <protection/>
    </xf>
    <xf numFmtId="38" fontId="6" fillId="0" borderId="48" xfId="0" applyNumberFormat="1" applyFont="1" applyBorder="1" applyAlignment="1" applyProtection="1">
      <alignment/>
      <protection/>
    </xf>
    <xf numFmtId="0" fontId="6" fillId="11" borderId="30" xfId="0" applyFont="1" applyFill="1" applyBorder="1" applyAlignment="1" applyProtection="1">
      <alignment/>
      <protection/>
    </xf>
    <xf numFmtId="0" fontId="6" fillId="11" borderId="67" xfId="0" applyFont="1" applyFill="1" applyBorder="1" applyAlignment="1" applyProtection="1">
      <alignment/>
      <protection/>
    </xf>
    <xf numFmtId="6" fontId="6" fillId="11" borderId="67" xfId="0" applyNumberFormat="1" applyFont="1" applyFill="1" applyBorder="1" applyAlignment="1" applyProtection="1">
      <alignment/>
      <protection/>
    </xf>
    <xf numFmtId="0" fontId="6" fillId="0" borderId="12" xfId="0" applyFont="1" applyFill="1" applyBorder="1" applyAlignment="1" applyProtection="1">
      <alignment/>
      <protection/>
    </xf>
    <xf numFmtId="38" fontId="16" fillId="0" borderId="31" xfId="15" applyNumberFormat="1" applyFont="1" applyFill="1" applyBorder="1" applyAlignment="1" applyProtection="1">
      <alignment/>
      <protection/>
    </xf>
    <xf numFmtId="6" fontId="16" fillId="0" borderId="31" xfId="0" applyNumberFormat="1" applyFont="1" applyFill="1" applyBorder="1" applyAlignment="1" applyProtection="1">
      <alignment/>
      <protection/>
    </xf>
    <xf numFmtId="6" fontId="13" fillId="0" borderId="0" xfId="0" applyNumberFormat="1" applyFont="1" applyBorder="1" applyAlignment="1" applyProtection="1">
      <alignment/>
      <protection locked="0"/>
    </xf>
    <xf numFmtId="38" fontId="13" fillId="0" borderId="12" xfId="0" applyNumberFormat="1" applyFont="1" applyBorder="1" applyAlignment="1" applyProtection="1">
      <alignment/>
      <protection locked="0"/>
    </xf>
    <xf numFmtId="6" fontId="13" fillId="0" borderId="13" xfId="0" applyNumberFormat="1" applyFont="1" applyBorder="1" applyAlignment="1" applyProtection="1">
      <alignment horizontal="right"/>
      <protection locked="0"/>
    </xf>
    <xf numFmtId="6" fontId="13" fillId="0" borderId="13" xfId="0" applyNumberFormat="1" applyFont="1" applyBorder="1" applyAlignment="1" applyProtection="1">
      <alignment/>
      <protection locked="0"/>
    </xf>
    <xf numFmtId="6" fontId="6" fillId="0" borderId="0" xfId="0" applyNumberFormat="1" applyFont="1" applyFill="1" applyBorder="1" applyAlignment="1" applyProtection="1">
      <alignment/>
      <protection locked="0"/>
    </xf>
    <xf numFmtId="6" fontId="6" fillId="0" borderId="0" xfId="0" applyNumberFormat="1" applyFont="1" applyFill="1" applyBorder="1" applyAlignment="1" applyProtection="1">
      <alignment horizontal="right"/>
      <protection locked="0"/>
    </xf>
    <xf numFmtId="6" fontId="6" fillId="0" borderId="21" xfId="0" applyNumberFormat="1" applyFont="1" applyFill="1" applyBorder="1" applyAlignment="1" applyProtection="1">
      <alignment/>
      <protection locked="0"/>
    </xf>
    <xf numFmtId="6" fontId="6" fillId="0" borderId="13" xfId="0" applyNumberFormat="1" applyFont="1" applyFill="1" applyBorder="1" applyAlignment="1" applyProtection="1">
      <alignment/>
      <protection locked="0"/>
    </xf>
    <xf numFmtId="6" fontId="6" fillId="0" borderId="0" xfId="0" applyNumberFormat="1" applyFont="1" applyBorder="1" applyAlignment="1" applyProtection="1">
      <alignment/>
      <protection locked="0"/>
    </xf>
    <xf numFmtId="0" fontId="6" fillId="0" borderId="0" xfId="0" applyNumberFormat="1" applyFont="1" applyBorder="1" applyAlignment="1" applyProtection="1">
      <alignment/>
      <protection locked="0"/>
    </xf>
    <xf numFmtId="38" fontId="6" fillId="0" borderId="12" xfId="0" applyNumberFormat="1" applyFont="1" applyFill="1" applyBorder="1" applyAlignment="1" applyProtection="1">
      <alignment/>
      <protection locked="0"/>
    </xf>
    <xf numFmtId="6" fontId="6" fillId="0" borderId="13" xfId="0" applyNumberFormat="1" applyFont="1" applyBorder="1" applyAlignment="1" applyProtection="1">
      <alignment/>
      <protection locked="0"/>
    </xf>
    <xf numFmtId="6" fontId="6" fillId="0" borderId="13" xfId="0" applyNumberFormat="1" applyFont="1" applyBorder="1" applyAlignment="1" applyProtection="1">
      <alignment horizontal="right"/>
      <protection locked="0"/>
    </xf>
    <xf numFmtId="6" fontId="6" fillId="0" borderId="12" xfId="0" applyNumberFormat="1" applyFont="1" applyFill="1" applyBorder="1" applyAlignment="1" applyProtection="1">
      <alignment horizontal="right"/>
      <protection locked="0"/>
    </xf>
    <xf numFmtId="0" fontId="13" fillId="0" borderId="0" xfId="0" applyFont="1" applyBorder="1" applyAlignment="1" applyProtection="1">
      <alignment horizontal="left"/>
      <protection locked="0"/>
    </xf>
    <xf numFmtId="38" fontId="13" fillId="0" borderId="12" xfId="0" applyNumberFormat="1" applyFont="1" applyBorder="1" applyAlignment="1" applyProtection="1">
      <alignment horizontal="right"/>
      <protection locked="0"/>
    </xf>
    <xf numFmtId="0" fontId="58" fillId="0" borderId="0" xfId="22" applyNumberFormat="1" applyFont="1" applyFill="1" applyBorder="1" applyAlignment="1">
      <alignment vertical="center" wrapText="1"/>
      <protection/>
    </xf>
    <xf numFmtId="172" fontId="61" fillId="26" borderId="97" xfId="17" applyNumberFormat="1" applyFont="1" applyFill="1" applyBorder="1" applyAlignment="1" applyProtection="1">
      <alignment/>
      <protection locked="0"/>
    </xf>
    <xf numFmtId="172" fontId="61" fillId="26" borderId="104" xfId="17" applyNumberFormat="1" applyFont="1" applyFill="1" applyBorder="1" applyAlignment="1" applyProtection="1">
      <alignment/>
      <protection locked="0"/>
    </xf>
    <xf numFmtId="172" fontId="61" fillId="27" borderId="85" xfId="17" applyNumberFormat="1" applyFont="1" applyFill="1" applyBorder="1" applyAlignment="1" applyProtection="1">
      <alignment/>
      <protection locked="0"/>
    </xf>
    <xf numFmtId="172" fontId="61" fillId="27" borderId="116" xfId="17" applyNumberFormat="1" applyFont="1" applyFill="1" applyBorder="1" applyAlignment="1" applyProtection="1">
      <alignment/>
      <protection locked="0"/>
    </xf>
    <xf numFmtId="172" fontId="61" fillId="28" borderId="85" xfId="17" applyNumberFormat="1" applyFont="1" applyFill="1" applyBorder="1" applyAlignment="1" applyProtection="1">
      <alignment/>
      <protection locked="0"/>
    </xf>
    <xf numFmtId="172" fontId="61" fillId="28" borderId="116" xfId="17" applyNumberFormat="1" applyFont="1" applyFill="1" applyBorder="1" applyAlignment="1" applyProtection="1">
      <alignment/>
      <protection locked="0"/>
    </xf>
    <xf numFmtId="172" fontId="46" fillId="29" borderId="138" xfId="17" applyNumberFormat="1" applyFont="1" applyFill="1" applyBorder="1" applyAlignment="1" applyProtection="1">
      <alignment/>
      <protection locked="0"/>
    </xf>
    <xf numFmtId="172" fontId="46" fillId="29" borderId="116" xfId="17" applyNumberFormat="1" applyFill="1" applyBorder="1" applyAlignment="1" applyProtection="1">
      <alignment/>
      <protection locked="0"/>
    </xf>
    <xf numFmtId="172" fontId="61" fillId="26" borderId="85" xfId="17" applyNumberFormat="1" applyFont="1" applyFill="1" applyBorder="1" applyAlignment="1" applyProtection="1">
      <alignment/>
      <protection locked="0"/>
    </xf>
    <xf numFmtId="172" fontId="61" fillId="26" borderId="116" xfId="17" applyNumberFormat="1" applyFont="1" applyFill="1" applyBorder="1" applyAlignment="1" applyProtection="1">
      <alignment/>
      <protection locked="0"/>
    </xf>
    <xf numFmtId="172" fontId="48" fillId="14" borderId="11" xfId="17" applyNumberFormat="1" applyFont="1" applyFill="1" applyBorder="1" applyAlignment="1">
      <alignment/>
    </xf>
    <xf numFmtId="172" fontId="48" fillId="14" borderId="1" xfId="17" applyNumberFormat="1" applyFont="1" applyFill="1" applyBorder="1" applyAlignment="1">
      <alignment/>
    </xf>
    <xf numFmtId="172" fontId="48" fillId="14" borderId="9" xfId="17" applyNumberFormat="1" applyFont="1" applyFill="1" applyBorder="1" applyAlignment="1">
      <alignment/>
    </xf>
    <xf numFmtId="172" fontId="48" fillId="14" borderId="139" xfId="17" applyNumberFormat="1" applyFont="1" applyFill="1" applyBorder="1" applyAlignment="1">
      <alignment/>
    </xf>
    <xf numFmtId="172" fontId="48" fillId="14" borderId="140" xfId="17" applyNumberFormat="1" applyFont="1" applyFill="1" applyBorder="1" applyAlignment="1">
      <alignment/>
    </xf>
    <xf numFmtId="172" fontId="48" fillId="14" borderId="141" xfId="17" applyNumberFormat="1" applyFont="1" applyFill="1" applyBorder="1" applyAlignment="1">
      <alignment/>
    </xf>
    <xf numFmtId="172" fontId="48" fillId="14" borderId="142" xfId="17" applyNumberFormat="1" applyFont="1" applyFill="1" applyBorder="1" applyAlignment="1">
      <alignment/>
    </xf>
    <xf numFmtId="0" fontId="60" fillId="0" borderId="0" xfId="22" applyFont="1" applyFill="1" applyBorder="1" applyAlignment="1">
      <alignment vertical="top" wrapText="1"/>
      <protection/>
    </xf>
    <xf numFmtId="0" fontId="59" fillId="0" borderId="0" xfId="22" applyFont="1" applyFill="1" applyBorder="1" applyAlignment="1">
      <alignment vertical="top" wrapText="1"/>
      <protection/>
    </xf>
    <xf numFmtId="167" fontId="48" fillId="15" borderId="90" xfId="15" applyNumberFormat="1" applyFont="1" applyFill="1" applyBorder="1" applyAlignment="1">
      <alignment/>
    </xf>
    <xf numFmtId="0" fontId="48" fillId="15" borderId="102" xfId="22" applyFont="1" applyFill="1" applyBorder="1" applyAlignment="1">
      <alignment horizontal="center"/>
      <protection/>
    </xf>
    <xf numFmtId="167" fontId="46" fillId="12" borderId="143" xfId="15" applyNumberFormat="1" applyFill="1" applyBorder="1" applyAlignment="1">
      <alignment horizontal="center"/>
    </xf>
    <xf numFmtId="0" fontId="48" fillId="15" borderId="103" xfId="22" applyFont="1" applyFill="1" applyBorder="1" applyAlignment="1">
      <alignment horizontal="center"/>
      <protection/>
    </xf>
    <xf numFmtId="167" fontId="46" fillId="12" borderId="144" xfId="15" applyNumberFormat="1" applyFont="1" applyFill="1" applyBorder="1" applyAlignment="1">
      <alignment horizontal="center"/>
    </xf>
    <xf numFmtId="164" fontId="46" fillId="12" borderId="1" xfId="17" applyNumberFormat="1" applyFill="1" applyBorder="1" applyAlignment="1">
      <alignment horizontal="center"/>
    </xf>
    <xf numFmtId="164" fontId="46" fillId="12" borderId="24" xfId="17" applyNumberFormat="1" applyFill="1" applyBorder="1" applyAlignment="1">
      <alignment horizontal="center"/>
    </xf>
    <xf numFmtId="164" fontId="0" fillId="0" borderId="0" xfId="17" applyNumberFormat="1" applyFont="1" applyFill="1" applyBorder="1" applyAlignment="1" applyProtection="1">
      <alignment horizontal="left" vertical="top" wrapText="1"/>
      <protection locked="0"/>
    </xf>
    <xf numFmtId="0" fontId="56" fillId="14" borderId="123" xfId="22" applyFont="1" applyFill="1" applyBorder="1" applyAlignment="1">
      <alignment horizontal="center" vertical="top" wrapText="1"/>
      <protection/>
    </xf>
    <xf numFmtId="0" fontId="56" fillId="14" borderId="43" xfId="22" applyFont="1" applyFill="1" applyBorder="1" applyAlignment="1">
      <alignment horizontal="center" vertical="top" wrapText="1"/>
      <protection/>
    </xf>
    <xf numFmtId="0" fontId="56" fillId="14" borderId="129" xfId="22" applyFont="1" applyFill="1" applyBorder="1" applyAlignment="1">
      <alignment horizontal="center" vertical="top" wrapText="1"/>
      <protection/>
    </xf>
    <xf numFmtId="0" fontId="56" fillId="14" borderId="93" xfId="22" applyFont="1" applyFill="1" applyBorder="1" applyAlignment="1">
      <alignment horizontal="center" vertical="top" wrapText="1"/>
      <protection/>
    </xf>
    <xf numFmtId="0" fontId="56" fillId="14" borderId="0" xfId="22" applyFont="1" applyFill="1" applyBorder="1" applyAlignment="1">
      <alignment horizontal="center" vertical="top" wrapText="1"/>
      <protection/>
    </xf>
    <xf numFmtId="0" fontId="56" fillId="14" borderId="23" xfId="22" applyFont="1" applyFill="1" applyBorder="1" applyAlignment="1">
      <alignment horizontal="center" vertical="top" wrapText="1"/>
      <protection/>
    </xf>
    <xf numFmtId="0" fontId="56" fillId="14" borderId="145" xfId="22" applyFont="1" applyFill="1" applyBorder="1" applyAlignment="1">
      <alignment horizontal="center" vertical="top" wrapText="1"/>
      <protection/>
    </xf>
    <xf numFmtId="0" fontId="56" fillId="14" borderId="10" xfId="22" applyFont="1" applyFill="1" applyBorder="1" applyAlignment="1">
      <alignment horizontal="center" vertical="top" wrapText="1"/>
      <protection/>
    </xf>
    <xf numFmtId="0" fontId="56" fillId="14" borderId="146" xfId="22" applyFont="1" applyFill="1" applyBorder="1" applyAlignment="1">
      <alignment horizontal="center" vertical="top" wrapText="1"/>
      <protection/>
    </xf>
    <xf numFmtId="0" fontId="59" fillId="18" borderId="123" xfId="22" applyFont="1" applyFill="1" applyBorder="1" applyAlignment="1">
      <alignment horizontal="center" vertical="top" wrapText="1"/>
      <protection/>
    </xf>
    <xf numFmtId="0" fontId="59" fillId="18" borderId="43" xfId="22" applyFont="1" applyFill="1" applyBorder="1" applyAlignment="1">
      <alignment horizontal="center" vertical="top" wrapText="1"/>
      <protection/>
    </xf>
    <xf numFmtId="0" fontId="59" fillId="18" borderId="129" xfId="22" applyFont="1" applyFill="1" applyBorder="1" applyAlignment="1">
      <alignment horizontal="center" vertical="top" wrapText="1"/>
      <protection/>
    </xf>
    <xf numFmtId="0" fontId="59" fillId="18" borderId="93" xfId="22" applyFont="1" applyFill="1" applyBorder="1" applyAlignment="1">
      <alignment horizontal="center" vertical="top" wrapText="1"/>
      <protection/>
    </xf>
    <xf numFmtId="0" fontId="59" fillId="18" borderId="0" xfId="22" applyFont="1" applyFill="1" applyBorder="1" applyAlignment="1">
      <alignment horizontal="center" vertical="top" wrapText="1"/>
      <protection/>
    </xf>
    <xf numFmtId="0" fontId="59" fillId="18" borderId="23" xfId="22" applyFont="1" applyFill="1" applyBorder="1" applyAlignment="1">
      <alignment horizontal="center" vertical="top" wrapText="1"/>
      <protection/>
    </xf>
    <xf numFmtId="0" fontId="59" fillId="18" borderId="145" xfId="22" applyFont="1" applyFill="1" applyBorder="1" applyAlignment="1">
      <alignment horizontal="center" vertical="top" wrapText="1"/>
      <protection/>
    </xf>
    <xf numFmtId="0" fontId="59" fillId="18" borderId="10" xfId="22" applyFont="1" applyFill="1" applyBorder="1" applyAlignment="1">
      <alignment horizontal="center" vertical="top" wrapText="1"/>
      <protection/>
    </xf>
    <xf numFmtId="0" fontId="59" fillId="18" borderId="146" xfId="22" applyFont="1" applyFill="1" applyBorder="1" applyAlignment="1">
      <alignment horizontal="center" vertical="top" wrapText="1"/>
      <protection/>
    </xf>
    <xf numFmtId="0" fontId="46" fillId="16" borderId="147" xfId="22" applyFill="1" applyBorder="1" applyAlignment="1">
      <alignment horizontal="center"/>
      <protection/>
    </xf>
    <xf numFmtId="0" fontId="46" fillId="16" borderId="148" xfId="22" applyFill="1" applyBorder="1" applyAlignment="1">
      <alignment horizontal="center"/>
      <protection/>
    </xf>
    <xf numFmtId="0" fontId="46" fillId="18" borderId="149" xfId="22" applyFill="1" applyBorder="1" applyAlignment="1">
      <alignment horizontal="center"/>
      <protection/>
    </xf>
    <xf numFmtId="0" fontId="46" fillId="18" borderId="150" xfId="22" applyFill="1" applyBorder="1" applyAlignment="1">
      <alignment horizontal="center"/>
      <protection/>
    </xf>
    <xf numFmtId="0" fontId="46" fillId="0" borderId="88" xfId="22" applyBorder="1" applyAlignment="1">
      <alignment horizontal="center"/>
      <protection/>
    </xf>
    <xf numFmtId="0" fontId="46" fillId="0" borderId="0" xfId="22" applyBorder="1" applyAlignment="1">
      <alignment horizontal="center"/>
      <protection/>
    </xf>
    <xf numFmtId="164" fontId="46" fillId="12" borderId="119" xfId="17" applyNumberFormat="1" applyFont="1" applyFill="1" applyBorder="1" applyAlignment="1">
      <alignment horizontal="center"/>
    </xf>
    <xf numFmtId="164" fontId="46" fillId="12" borderId="113" xfId="17" applyNumberFormat="1" applyFill="1" applyBorder="1" applyAlignment="1">
      <alignment horizontal="center"/>
    </xf>
    <xf numFmtId="164" fontId="46" fillId="12" borderId="143" xfId="17" applyNumberFormat="1" applyFill="1" applyBorder="1" applyAlignment="1">
      <alignment horizontal="center"/>
    </xf>
    <xf numFmtId="164" fontId="46" fillId="12" borderId="11" xfId="17" applyNumberFormat="1" applyFont="1" applyFill="1" applyBorder="1" applyAlignment="1">
      <alignment horizontal="center"/>
    </xf>
    <xf numFmtId="0" fontId="48" fillId="3" borderId="76" xfId="22" applyFont="1" applyFill="1" applyBorder="1" applyAlignment="1">
      <alignment horizontal="center"/>
      <protection/>
    </xf>
    <xf numFmtId="0" fontId="48" fillId="3" borderId="29" xfId="22" applyFont="1" applyFill="1" applyBorder="1" applyAlignment="1">
      <alignment horizontal="center"/>
      <protection/>
    </xf>
    <xf numFmtId="0" fontId="4" fillId="10" borderId="10" xfId="21" applyFont="1" applyFill="1" applyBorder="1" applyAlignment="1" applyProtection="1">
      <alignment horizontal="center"/>
      <protection locked="0"/>
    </xf>
    <xf numFmtId="0" fontId="4" fillId="10" borderId="28" xfId="21" applyFont="1" applyFill="1" applyBorder="1" applyAlignment="1" applyProtection="1">
      <alignment horizontal="center"/>
      <protection locked="0"/>
    </xf>
    <xf numFmtId="0" fontId="4" fillId="10" borderId="77" xfId="0" applyFont="1" applyFill="1" applyBorder="1" applyAlignment="1">
      <alignment horizontal="center"/>
    </xf>
    <xf numFmtId="0" fontId="4" fillId="10" borderId="20" xfId="0" applyFont="1" applyFill="1" applyBorder="1" applyAlignment="1">
      <alignment horizontal="center"/>
    </xf>
    <xf numFmtId="0" fontId="4" fillId="10" borderId="31" xfId="0" applyFont="1" applyFill="1" applyBorder="1" applyAlignment="1">
      <alignment horizontal="center"/>
    </xf>
    <xf numFmtId="38" fontId="4" fillId="4" borderId="46" xfId="17" applyNumberFormat="1" applyFont="1" applyFill="1" applyBorder="1" applyAlignment="1" applyProtection="1">
      <alignment horizontal="center"/>
      <protection locked="0"/>
    </xf>
    <xf numFmtId="38" fontId="4" fillId="4" borderId="77" xfId="17" applyNumberFormat="1" applyFont="1" applyFill="1" applyBorder="1" applyAlignment="1" applyProtection="1">
      <alignment horizontal="center"/>
      <protection locked="0"/>
    </xf>
    <xf numFmtId="38" fontId="4" fillId="4" borderId="20" xfId="17" applyNumberFormat="1" applyFont="1" applyFill="1" applyBorder="1" applyAlignment="1" applyProtection="1">
      <alignment horizontal="center"/>
      <protection locked="0"/>
    </xf>
    <xf numFmtId="172" fontId="4" fillId="10" borderId="19" xfId="15" applyNumberFormat="1" applyFont="1" applyFill="1" applyBorder="1" applyAlignment="1" applyProtection="1">
      <alignment horizontal="center"/>
      <protection locked="0"/>
    </xf>
    <xf numFmtId="172" fontId="4" fillId="10" borderId="77" xfId="15" applyNumberFormat="1" applyFont="1" applyFill="1" applyBorder="1" applyAlignment="1" applyProtection="1">
      <alignment horizontal="center"/>
      <protection locked="0"/>
    </xf>
    <xf numFmtId="172" fontId="4" fillId="10" borderId="18" xfId="15" applyNumberFormat="1" applyFont="1" applyFill="1" applyBorder="1" applyAlignment="1" applyProtection="1">
      <alignment horizontal="center"/>
      <protection locked="0"/>
    </xf>
    <xf numFmtId="0" fontId="4" fillId="16" borderId="46" xfId="21" applyFont="1" applyFill="1" applyBorder="1" applyAlignment="1" applyProtection="1">
      <alignment horizontal="center" wrapText="1"/>
      <protection locked="0"/>
    </xf>
    <xf numFmtId="0" fontId="4" fillId="16" borderId="77" xfId="21" applyFont="1" applyFill="1" applyBorder="1" applyAlignment="1" applyProtection="1">
      <alignment horizontal="center" wrapText="1"/>
      <protection locked="0"/>
    </xf>
    <xf numFmtId="0" fontId="4" fillId="16" borderId="20" xfId="21" applyFont="1" applyFill="1" applyBorder="1" applyAlignment="1" applyProtection="1">
      <alignment horizontal="center" wrapText="1"/>
      <protection locked="0"/>
    </xf>
    <xf numFmtId="0" fontId="4" fillId="18" borderId="145" xfId="21" applyFont="1" applyFill="1" applyBorder="1" applyAlignment="1">
      <alignment horizontal="center"/>
      <protection/>
    </xf>
    <xf numFmtId="0" fontId="4" fillId="18" borderId="10" xfId="21" applyFont="1" applyFill="1" applyBorder="1" applyAlignment="1">
      <alignment horizontal="center"/>
      <protection/>
    </xf>
    <xf numFmtId="0" fontId="4" fillId="18" borderId="146" xfId="21" applyFont="1" applyFill="1" applyBorder="1" applyAlignment="1">
      <alignment horizontal="center"/>
      <protection/>
    </xf>
    <xf numFmtId="164" fontId="4" fillId="4" borderId="15" xfId="17" applyNumberFormat="1" applyFont="1" applyFill="1" applyBorder="1" applyAlignment="1" applyProtection="1">
      <alignment horizontal="center" wrapText="1"/>
      <protection locked="0"/>
    </xf>
    <xf numFmtId="164" fontId="4" fillId="4" borderId="29" xfId="17" applyNumberFormat="1" applyFont="1" applyFill="1" applyBorder="1" applyAlignment="1" applyProtection="1">
      <alignment horizontal="center" wrapText="1"/>
      <protection locked="0"/>
    </xf>
    <xf numFmtId="172" fontId="4" fillId="4" borderId="43" xfId="15" applyNumberFormat="1" applyFont="1" applyFill="1" applyBorder="1" applyAlignment="1">
      <alignment horizontal="center" wrapText="1"/>
    </xf>
    <xf numFmtId="172" fontId="4" fillId="4" borderId="9" xfId="15" applyNumberFormat="1" applyFont="1" applyFill="1" applyBorder="1" applyAlignment="1">
      <alignment horizontal="center" wrapText="1"/>
    </xf>
    <xf numFmtId="0" fontId="4" fillId="12" borderId="151" xfId="21" applyFont="1" applyFill="1" applyBorder="1" applyAlignment="1">
      <alignment horizontal="center" wrapText="1"/>
      <protection/>
    </xf>
    <xf numFmtId="0" fontId="4" fillId="12" borderId="152" xfId="21" applyFont="1" applyFill="1" applyBorder="1" applyAlignment="1">
      <alignment horizontal="center" wrapText="1"/>
      <protection/>
    </xf>
    <xf numFmtId="0" fontId="4" fillId="12" borderId="153" xfId="21" applyFont="1" applyFill="1" applyBorder="1" applyAlignment="1">
      <alignment horizontal="center" wrapText="1"/>
      <protection/>
    </xf>
    <xf numFmtId="0" fontId="4" fillId="2" borderId="0" xfId="21" applyFont="1" applyFill="1" applyBorder="1" applyAlignment="1" applyProtection="1">
      <alignment horizontal="center" vertical="top"/>
      <protection locked="0"/>
    </xf>
    <xf numFmtId="0" fontId="4" fillId="2" borderId="9" xfId="21" applyFont="1" applyFill="1" applyBorder="1" applyAlignment="1" applyProtection="1">
      <alignment horizontal="center" vertical="top"/>
      <protection locked="0"/>
    </xf>
    <xf numFmtId="38" fontId="4" fillId="4" borderId="14" xfId="17" applyNumberFormat="1" applyFont="1" applyFill="1" applyBorder="1" applyAlignment="1" applyProtection="1">
      <alignment horizontal="center" wrapText="1"/>
      <protection locked="0"/>
    </xf>
    <xf numFmtId="38" fontId="4" fillId="4" borderId="76" xfId="17" applyNumberFormat="1" applyFont="1" applyFill="1" applyBorder="1" applyAlignment="1" applyProtection="1">
      <alignment horizontal="center" wrapText="1"/>
      <protection locked="0"/>
    </xf>
    <xf numFmtId="6" fontId="4" fillId="18" borderId="15" xfId="17" applyNumberFormat="1" applyFont="1" applyFill="1" applyBorder="1" applyAlignment="1" applyProtection="1">
      <alignment horizontal="center" wrapText="1"/>
      <protection locked="0"/>
    </xf>
    <xf numFmtId="6" fontId="4" fillId="18" borderId="29" xfId="17" applyNumberFormat="1" applyFont="1" applyFill="1" applyBorder="1" applyAlignment="1" applyProtection="1">
      <alignment horizontal="center" wrapText="1"/>
      <protection locked="0"/>
    </xf>
    <xf numFmtId="172" fontId="4" fillId="18" borderId="43" xfId="15" applyNumberFormat="1" applyFont="1" applyFill="1" applyBorder="1" applyAlignment="1" applyProtection="1">
      <alignment horizontal="center"/>
      <protection locked="0"/>
    </xf>
    <xf numFmtId="172" fontId="4" fillId="18" borderId="9" xfId="15" applyNumberFormat="1" applyFont="1" applyFill="1" applyBorder="1" applyAlignment="1" applyProtection="1">
      <alignment horizontal="center"/>
      <protection locked="0"/>
    </xf>
    <xf numFmtId="38" fontId="4" fillId="18" borderId="14" xfId="17" applyNumberFormat="1" applyFont="1" applyFill="1" applyBorder="1" applyAlignment="1" applyProtection="1">
      <alignment horizontal="center" wrapText="1"/>
      <protection locked="0"/>
    </xf>
    <xf numFmtId="38" fontId="4" fillId="18" borderId="76" xfId="17" applyNumberFormat="1" applyFont="1" applyFill="1" applyBorder="1" applyAlignment="1" applyProtection="1">
      <alignment horizontal="center" wrapText="1"/>
      <protection locked="0"/>
    </xf>
    <xf numFmtId="0" fontId="4" fillId="12" borderId="0" xfId="21" applyFont="1" applyFill="1" applyBorder="1" applyAlignment="1">
      <alignment horizontal="center" wrapText="1"/>
      <protection/>
    </xf>
    <xf numFmtId="0" fontId="4" fillId="12" borderId="9" xfId="21" applyFont="1" applyFill="1" applyBorder="1" applyAlignment="1">
      <alignment horizontal="center" wrapText="1"/>
      <protection/>
    </xf>
    <xf numFmtId="6" fontId="4" fillId="16" borderId="15" xfId="17" applyNumberFormat="1" applyFont="1" applyFill="1" applyBorder="1" applyAlignment="1" applyProtection="1">
      <alignment horizontal="center" wrapText="1"/>
      <protection locked="0"/>
    </xf>
    <xf numFmtId="6" fontId="4" fillId="16" borderId="29" xfId="17" applyNumberFormat="1" applyFont="1" applyFill="1" applyBorder="1" applyAlignment="1" applyProtection="1">
      <alignment horizontal="center" wrapText="1"/>
      <protection locked="0"/>
    </xf>
    <xf numFmtId="172" fontId="4" fillId="16" borderId="43" xfId="15" applyNumberFormat="1" applyFont="1" applyFill="1" applyBorder="1" applyAlignment="1" applyProtection="1">
      <alignment horizontal="center"/>
      <protection locked="0"/>
    </xf>
    <xf numFmtId="172" fontId="4" fillId="16" borderId="9" xfId="15" applyNumberFormat="1" applyFont="1" applyFill="1" applyBorder="1" applyAlignment="1" applyProtection="1">
      <alignment horizontal="center"/>
      <protection locked="0"/>
    </xf>
    <xf numFmtId="38" fontId="4" fillId="16" borderId="14" xfId="17" applyNumberFormat="1" applyFont="1" applyFill="1" applyBorder="1" applyAlignment="1" applyProtection="1">
      <alignment horizontal="center" wrapText="1"/>
      <protection locked="0"/>
    </xf>
    <xf numFmtId="38" fontId="4" fillId="16" borderId="76" xfId="17" applyNumberFormat="1" applyFont="1" applyFill="1" applyBorder="1" applyAlignment="1" applyProtection="1">
      <alignment horizontal="center" wrapText="1"/>
      <protection locked="0"/>
    </xf>
    <xf numFmtId="0" fontId="4" fillId="2" borderId="13" xfId="21" applyFont="1" applyFill="1" applyBorder="1" applyAlignment="1" applyProtection="1">
      <alignment horizontal="center" vertical="top" textRotation="90"/>
      <protection locked="0"/>
    </xf>
    <xf numFmtId="0" fontId="4" fillId="2" borderId="29" xfId="21" applyFont="1" applyFill="1" applyBorder="1" applyAlignment="1" applyProtection="1">
      <alignment horizontal="center" vertical="top" textRotation="90"/>
      <protection locked="0"/>
    </xf>
    <xf numFmtId="0" fontId="55" fillId="18" borderId="123" xfId="0" applyFont="1" applyFill="1" applyBorder="1" applyAlignment="1" applyProtection="1">
      <alignment vertical="top" wrapText="1"/>
      <protection/>
    </xf>
    <xf numFmtId="0" fontId="55" fillId="18" borderId="43" xfId="0" applyFont="1" applyFill="1" applyBorder="1" applyAlignment="1" applyProtection="1">
      <alignment vertical="top" wrapText="1"/>
      <protection/>
    </xf>
    <xf numFmtId="0" fontId="55" fillId="18" borderId="129" xfId="0" applyFont="1" applyFill="1" applyBorder="1" applyAlignment="1" applyProtection="1">
      <alignment vertical="top" wrapText="1"/>
      <protection/>
    </xf>
    <xf numFmtId="0" fontId="55" fillId="18" borderId="93" xfId="0" applyFont="1" applyFill="1" applyBorder="1" applyAlignment="1" applyProtection="1">
      <alignment vertical="top" wrapText="1"/>
      <protection/>
    </xf>
    <xf numFmtId="0" fontId="55" fillId="18" borderId="0" xfId="0" applyFont="1" applyFill="1" applyBorder="1" applyAlignment="1" applyProtection="1">
      <alignment vertical="top" wrapText="1"/>
      <protection/>
    </xf>
    <xf numFmtId="0" fontId="55" fillId="18" borderId="23" xfId="0" applyFont="1" applyFill="1" applyBorder="1" applyAlignment="1" applyProtection="1">
      <alignment vertical="top" wrapText="1"/>
      <protection/>
    </xf>
    <xf numFmtId="0" fontId="55" fillId="18" borderId="145" xfId="0" applyFont="1" applyFill="1" applyBorder="1" applyAlignment="1" applyProtection="1">
      <alignment vertical="top" wrapText="1"/>
      <protection/>
    </xf>
    <xf numFmtId="0" fontId="55" fillId="18" borderId="10" xfId="0" applyFont="1" applyFill="1" applyBorder="1" applyAlignment="1" applyProtection="1">
      <alignment vertical="top" wrapText="1"/>
      <protection/>
    </xf>
    <xf numFmtId="0" fontId="55" fillId="18" borderId="146" xfId="0" applyFont="1" applyFill="1" applyBorder="1" applyAlignment="1" applyProtection="1">
      <alignment vertical="top" wrapText="1"/>
      <protection/>
    </xf>
    <xf numFmtId="0" fontId="52" fillId="14" borderId="11" xfId="22" applyNumberFormat="1" applyFont="1" applyFill="1" applyBorder="1" applyAlignment="1">
      <alignment wrapText="1"/>
      <protection/>
    </xf>
    <xf numFmtId="0" fontId="52" fillId="14" borderId="1" xfId="22" applyNumberFormat="1" applyFont="1" applyFill="1" applyBorder="1" applyAlignment="1">
      <alignment wrapText="1"/>
      <protection/>
    </xf>
    <xf numFmtId="0" fontId="52" fillId="14" borderId="24" xfId="22" applyNumberFormat="1" applyFont="1" applyFill="1" applyBorder="1" applyAlignment="1">
      <alignment wrapText="1"/>
      <protection/>
    </xf>
    <xf numFmtId="0" fontId="4" fillId="2" borderId="0" xfId="21" applyFont="1" applyFill="1" applyBorder="1" applyAlignment="1" applyProtection="1">
      <alignment horizontal="center" vertical="top" wrapText="1"/>
      <protection locked="0"/>
    </xf>
    <xf numFmtId="0" fontId="4" fillId="2" borderId="9" xfId="21" applyFont="1" applyFill="1" applyBorder="1" applyAlignment="1" applyProtection="1">
      <alignment horizontal="center" vertical="top" wrapText="1"/>
      <protection locked="0"/>
    </xf>
    <xf numFmtId="0" fontId="23" fillId="2" borderId="43" xfId="21" applyFont="1" applyFill="1" applyBorder="1" applyAlignment="1">
      <alignment horizontal="center"/>
      <protection/>
    </xf>
    <xf numFmtId="0" fontId="23" fillId="2" borderId="129" xfId="21" applyFont="1" applyFill="1" applyBorder="1" applyAlignment="1">
      <alignment horizontal="center"/>
      <protection/>
    </xf>
    <xf numFmtId="0" fontId="4" fillId="2" borderId="0" xfId="21" applyFont="1" applyFill="1" applyBorder="1" applyAlignment="1" applyProtection="1">
      <alignment horizontal="center" wrapText="1"/>
      <protection locked="0"/>
    </xf>
    <xf numFmtId="0" fontId="4" fillId="2" borderId="9" xfId="21" applyFont="1" applyFill="1" applyBorder="1" applyAlignment="1" applyProtection="1">
      <alignment horizontal="center" wrapText="1"/>
      <protection locked="0"/>
    </xf>
    <xf numFmtId="0" fontId="4" fillId="12" borderId="130" xfId="21" applyFont="1" applyFill="1" applyBorder="1" applyAlignment="1" applyProtection="1">
      <alignment horizontal="center" wrapText="1"/>
      <protection/>
    </xf>
    <xf numFmtId="0" fontId="4" fillId="12" borderId="21" xfId="21" applyFont="1" applyFill="1" applyBorder="1" applyAlignment="1" applyProtection="1">
      <alignment horizontal="center" wrapText="1"/>
      <protection/>
    </xf>
    <xf numFmtId="0" fontId="4" fillId="12" borderId="67" xfId="21" applyFont="1" applyFill="1" applyBorder="1" applyAlignment="1" applyProtection="1">
      <alignment horizontal="center" wrapText="1"/>
      <protection/>
    </xf>
    <xf numFmtId="0" fontId="4" fillId="12" borderId="154" xfId="21" applyFont="1" applyFill="1" applyBorder="1" applyAlignment="1" applyProtection="1">
      <alignment horizontal="center" textRotation="90" wrapText="1"/>
      <protection/>
    </xf>
    <xf numFmtId="0" fontId="4" fillId="12" borderId="155" xfId="21" applyFont="1" applyFill="1" applyBorder="1" applyAlignment="1" applyProtection="1">
      <alignment horizontal="center" textRotation="90" wrapText="1"/>
      <protection/>
    </xf>
    <xf numFmtId="0" fontId="4" fillId="12" borderId="156" xfId="21" applyFont="1" applyFill="1" applyBorder="1" applyAlignment="1" applyProtection="1">
      <alignment horizontal="center" textRotation="90" wrapText="1"/>
      <protection/>
    </xf>
    <xf numFmtId="0" fontId="4" fillId="12" borderId="108" xfId="21" applyFont="1" applyFill="1" applyBorder="1" applyAlignment="1" applyProtection="1">
      <alignment horizontal="center" wrapText="1"/>
      <protection/>
    </xf>
    <xf numFmtId="0" fontId="4" fillId="12" borderId="114" xfId="21" applyFont="1" applyFill="1" applyBorder="1" applyAlignment="1" applyProtection="1">
      <alignment horizontal="center" wrapText="1"/>
      <protection/>
    </xf>
    <xf numFmtId="0" fontId="4" fillId="12" borderId="108" xfId="21" applyFont="1" applyFill="1" applyBorder="1" applyAlignment="1" applyProtection="1">
      <alignment horizontal="center" textRotation="90" wrapText="1"/>
      <protection/>
    </xf>
    <xf numFmtId="0" fontId="4" fillId="12" borderId="114" xfId="21" applyFont="1" applyFill="1" applyBorder="1" applyAlignment="1" applyProtection="1">
      <alignment horizontal="center" textRotation="90" wrapText="1"/>
      <protection/>
    </xf>
    <xf numFmtId="0" fontId="4" fillId="10" borderId="19" xfId="0" applyFont="1" applyFill="1" applyBorder="1" applyAlignment="1" applyProtection="1">
      <alignment horizontal="center"/>
      <protection/>
    </xf>
    <xf numFmtId="0" fontId="4" fillId="10" borderId="77" xfId="0" applyFont="1" applyFill="1" applyBorder="1" applyAlignment="1" applyProtection="1">
      <alignment horizontal="center"/>
      <protection/>
    </xf>
    <xf numFmtId="172" fontId="4" fillId="18" borderId="46" xfId="15" applyNumberFormat="1" applyFont="1" applyFill="1" applyBorder="1" applyAlignment="1" applyProtection="1">
      <alignment horizontal="center"/>
      <protection/>
    </xf>
    <xf numFmtId="172" fontId="4" fillId="18" borderId="77" xfId="15" applyNumberFormat="1" applyFont="1" applyFill="1" applyBorder="1" applyAlignment="1" applyProtection="1">
      <alignment horizontal="center"/>
      <protection/>
    </xf>
    <xf numFmtId="172" fontId="4" fillId="18" borderId="20" xfId="15" applyNumberFormat="1" applyFont="1" applyFill="1" applyBorder="1" applyAlignment="1" applyProtection="1">
      <alignment horizontal="center"/>
      <protection/>
    </xf>
    <xf numFmtId="172" fontId="4" fillId="10" borderId="14" xfId="15" applyNumberFormat="1" applyFont="1" applyFill="1" applyBorder="1" applyAlignment="1" applyProtection="1">
      <alignment horizontal="center"/>
      <protection/>
    </xf>
    <xf numFmtId="172" fontId="4" fillId="10" borderId="43" xfId="15" applyNumberFormat="1" applyFont="1" applyFill="1" applyBorder="1" applyAlignment="1" applyProtection="1">
      <alignment horizontal="center"/>
      <protection/>
    </xf>
    <xf numFmtId="172" fontId="4" fillId="10" borderId="15" xfId="15" applyNumberFormat="1" applyFont="1" applyFill="1" applyBorder="1" applyAlignment="1" applyProtection="1">
      <alignment horizontal="center"/>
      <protection/>
    </xf>
    <xf numFmtId="0" fontId="4" fillId="10" borderId="46" xfId="21" applyFont="1" applyFill="1" applyBorder="1" applyAlignment="1" applyProtection="1">
      <alignment horizontal="left"/>
      <protection/>
    </xf>
    <xf numFmtId="0" fontId="0" fillId="10" borderId="18" xfId="0" applyFont="1" applyFill="1" applyBorder="1" applyAlignment="1" applyProtection="1">
      <alignment horizontal="left"/>
      <protection/>
    </xf>
    <xf numFmtId="172" fontId="4" fillId="10" borderId="19" xfId="15" applyNumberFormat="1" applyFont="1" applyFill="1" applyBorder="1" applyAlignment="1" applyProtection="1">
      <alignment horizontal="center"/>
      <protection/>
    </xf>
    <xf numFmtId="172" fontId="4" fillId="10" borderId="77" xfId="15" applyNumberFormat="1" applyFont="1" applyFill="1" applyBorder="1" applyAlignment="1" applyProtection="1">
      <alignment horizontal="center"/>
      <protection/>
    </xf>
    <xf numFmtId="172" fontId="4" fillId="10" borderId="18" xfId="15" applyNumberFormat="1" applyFont="1" applyFill="1" applyBorder="1" applyAlignment="1" applyProtection="1">
      <alignment horizontal="center"/>
      <protection/>
    </xf>
    <xf numFmtId="0" fontId="4" fillId="10" borderId="19" xfId="21" applyFont="1" applyFill="1" applyBorder="1" applyAlignment="1" applyProtection="1">
      <alignment horizontal="center"/>
      <protection/>
    </xf>
    <xf numFmtId="0" fontId="4" fillId="10" borderId="77" xfId="21" applyFont="1" applyFill="1" applyBorder="1" applyAlignment="1" applyProtection="1">
      <alignment horizontal="center"/>
      <protection/>
    </xf>
    <xf numFmtId="0" fontId="4" fillId="10" borderId="18" xfId="21" applyFont="1" applyFill="1" applyBorder="1" applyAlignment="1" applyProtection="1">
      <alignment horizontal="center"/>
      <protection/>
    </xf>
    <xf numFmtId="0" fontId="4" fillId="16" borderId="46" xfId="21" applyFont="1" applyFill="1" applyBorder="1" applyAlignment="1" applyProtection="1">
      <alignment horizontal="center" wrapText="1"/>
      <protection/>
    </xf>
    <xf numFmtId="0" fontId="4" fillId="16" borderId="77" xfId="21" applyFont="1" applyFill="1" applyBorder="1" applyAlignment="1" applyProtection="1">
      <alignment horizontal="center" wrapText="1"/>
      <protection/>
    </xf>
    <xf numFmtId="0" fontId="4" fillId="10" borderId="61" xfId="21" applyFont="1" applyFill="1" applyBorder="1" applyAlignment="1" applyProtection="1">
      <alignment horizontal="center"/>
      <protection/>
    </xf>
    <xf numFmtId="0" fontId="4" fillId="12" borderId="11" xfId="21" applyFont="1" applyFill="1" applyBorder="1" applyAlignment="1">
      <alignment horizontal="center"/>
      <protection/>
    </xf>
    <xf numFmtId="0" fontId="4" fillId="12" borderId="1" xfId="21" applyFont="1" applyFill="1" applyBorder="1" applyAlignment="1">
      <alignment horizontal="center"/>
      <protection/>
    </xf>
    <xf numFmtId="0" fontId="4" fillId="12" borderId="24" xfId="21" applyFont="1" applyFill="1" applyBorder="1" applyAlignment="1">
      <alignment horizontal="center"/>
      <protection/>
    </xf>
    <xf numFmtId="172" fontId="4" fillId="10" borderId="12" xfId="15" applyNumberFormat="1" applyFont="1" applyFill="1" applyBorder="1" applyAlignment="1" applyProtection="1">
      <alignment horizontal="center"/>
      <protection locked="0"/>
    </xf>
    <xf numFmtId="172" fontId="4" fillId="10" borderId="0" xfId="15" applyNumberFormat="1" applyFont="1" applyFill="1" applyBorder="1" applyAlignment="1" applyProtection="1">
      <alignment horizontal="center"/>
      <protection locked="0"/>
    </xf>
    <xf numFmtId="0" fontId="4" fillId="10" borderId="19" xfId="0" applyFont="1" applyFill="1" applyBorder="1" applyAlignment="1">
      <alignment horizontal="center"/>
    </xf>
    <xf numFmtId="0" fontId="4" fillId="10" borderId="46" xfId="21" applyFont="1" applyFill="1" applyBorder="1" applyAlignment="1" applyProtection="1">
      <alignment horizontal="left"/>
      <protection locked="0"/>
    </xf>
    <xf numFmtId="0" fontId="0" fillId="10" borderId="18" xfId="0" applyFont="1" applyFill="1" applyBorder="1" applyAlignment="1" applyProtection="1">
      <alignment horizontal="left"/>
      <protection locked="0"/>
    </xf>
    <xf numFmtId="0" fontId="4" fillId="10" borderId="19" xfId="21" applyFont="1" applyFill="1" applyBorder="1" applyAlignment="1" applyProtection="1">
      <alignment horizontal="center"/>
      <protection locked="0"/>
    </xf>
    <xf numFmtId="0" fontId="4" fillId="10" borderId="77" xfId="21" applyFont="1" applyFill="1" applyBorder="1" applyAlignment="1" applyProtection="1">
      <alignment horizontal="center"/>
      <protection locked="0"/>
    </xf>
    <xf numFmtId="0" fontId="4" fillId="10" borderId="18" xfId="21" applyFont="1" applyFill="1" applyBorder="1" applyAlignment="1" applyProtection="1">
      <alignment horizontal="center"/>
      <protection locked="0"/>
    </xf>
    <xf numFmtId="0" fontId="4" fillId="12" borderId="31" xfId="21" applyFont="1" applyFill="1" applyBorder="1" applyAlignment="1" applyProtection="1">
      <alignment horizontal="center" wrapText="1"/>
      <protection/>
    </xf>
    <xf numFmtId="0" fontId="4" fillId="12" borderId="31" xfId="21" applyFont="1" applyFill="1" applyBorder="1" applyAlignment="1" applyProtection="1">
      <alignment horizontal="center" textRotation="90" wrapText="1"/>
      <protection/>
    </xf>
    <xf numFmtId="0" fontId="4" fillId="16" borderId="19" xfId="21" applyFont="1" applyFill="1" applyBorder="1" applyAlignment="1" applyProtection="1">
      <alignment horizontal="center" wrapText="1"/>
      <protection/>
    </xf>
    <xf numFmtId="0" fontId="0" fillId="10" borderId="77" xfId="0" applyFont="1" applyFill="1" applyBorder="1" applyAlignment="1" applyProtection="1">
      <alignment/>
      <protection/>
    </xf>
    <xf numFmtId="0" fontId="4" fillId="10" borderId="20" xfId="0" applyFont="1" applyFill="1" applyBorder="1" applyAlignment="1" applyProtection="1">
      <alignment horizontal="center"/>
      <protection/>
    </xf>
    <xf numFmtId="0" fontId="4" fillId="12" borderId="0" xfId="21" applyFont="1" applyFill="1" applyAlignment="1" applyProtection="1">
      <alignment horizontal="center" wrapText="1"/>
      <protection/>
    </xf>
    <xf numFmtId="0" fontId="4" fillId="10" borderId="11" xfId="0" applyFont="1" applyFill="1" applyBorder="1" applyAlignment="1" applyProtection="1">
      <alignment horizontal="center"/>
      <protection/>
    </xf>
    <xf numFmtId="0" fontId="4" fillId="10" borderId="1" xfId="0" applyFont="1" applyFill="1" applyBorder="1" applyAlignment="1" applyProtection="1">
      <alignment horizontal="center"/>
      <protection/>
    </xf>
    <xf numFmtId="0" fontId="4" fillId="10" borderId="24" xfId="0" applyFont="1" applyFill="1" applyBorder="1" applyAlignment="1" applyProtection="1">
      <alignment horizontal="center"/>
      <protection/>
    </xf>
    <xf numFmtId="172" fontId="4" fillId="10" borderId="157" xfId="15" applyNumberFormat="1" applyFont="1" applyFill="1" applyBorder="1" applyAlignment="1" applyProtection="1">
      <alignment horizontal="center"/>
      <protection/>
    </xf>
    <xf numFmtId="172" fontId="4" fillId="10" borderId="158" xfId="15" applyNumberFormat="1" applyFont="1" applyFill="1" applyBorder="1" applyAlignment="1" applyProtection="1">
      <alignment horizontal="center"/>
      <protection/>
    </xf>
    <xf numFmtId="172" fontId="4" fillId="10" borderId="159" xfId="15" applyNumberFormat="1" applyFont="1" applyFill="1" applyBorder="1" applyAlignment="1" applyProtection="1">
      <alignment horizontal="center"/>
      <protection/>
    </xf>
    <xf numFmtId="0" fontId="34" fillId="0" borderId="31" xfId="0" applyNumberFormat="1" applyFont="1" applyBorder="1" applyAlignment="1" applyProtection="1">
      <alignment horizontal="center" vertical="center"/>
      <protection/>
    </xf>
    <xf numFmtId="6" fontId="5" fillId="0" borderId="0" xfId="0" applyNumberFormat="1" applyFont="1" applyBorder="1" applyAlignment="1" applyProtection="1">
      <alignment horizontal="left"/>
      <protection/>
    </xf>
    <xf numFmtId="0" fontId="16" fillId="3" borderId="0" xfId="0" applyFont="1" applyFill="1" applyBorder="1" applyAlignment="1" applyProtection="1">
      <alignment horizontal="left"/>
      <protection/>
    </xf>
    <xf numFmtId="6" fontId="5" fillId="10" borderId="53" xfId="0" applyNumberFormat="1" applyFont="1" applyFill="1" applyBorder="1" applyAlignment="1" applyProtection="1">
      <alignment/>
      <protection/>
    </xf>
    <xf numFmtId="6" fontId="5" fillId="10" borderId="56" xfId="0" applyNumberFormat="1" applyFont="1" applyFill="1" applyBorder="1" applyAlignment="1" applyProtection="1">
      <alignment/>
      <protection/>
    </xf>
    <xf numFmtId="6" fontId="13" fillId="0" borderId="0" xfId="0" applyNumberFormat="1" applyFont="1" applyBorder="1" applyAlignment="1" applyProtection="1">
      <alignment horizontal="right"/>
      <protection locked="0"/>
    </xf>
    <xf numFmtId="6" fontId="6" fillId="10" borderId="0" xfId="0" applyNumberFormat="1" applyFont="1" applyFill="1" applyBorder="1" applyAlignment="1" applyProtection="1">
      <alignment horizontal="center"/>
      <protection/>
    </xf>
    <xf numFmtId="6" fontId="29" fillId="0" borderId="0" xfId="0" applyNumberFormat="1" applyFont="1" applyBorder="1" applyAlignment="1" applyProtection="1">
      <alignment horizontal="left"/>
      <protection locked="0"/>
    </xf>
    <xf numFmtId="6" fontId="6" fillId="10" borderId="0" xfId="0" applyNumberFormat="1" applyFont="1" applyFill="1" applyBorder="1" applyAlignment="1" applyProtection="1">
      <alignment horizontal="center"/>
      <protection locked="0"/>
    </xf>
    <xf numFmtId="0" fontId="35" fillId="15" borderId="160" xfId="0" applyFont="1" applyFill="1" applyBorder="1" applyAlignment="1" applyProtection="1">
      <alignment horizontal="center" vertical="center"/>
      <protection/>
    </xf>
    <xf numFmtId="0" fontId="35" fillId="15" borderId="161" xfId="0" applyFont="1" applyFill="1" applyBorder="1" applyAlignment="1" applyProtection="1">
      <alignment horizontal="center" vertical="center"/>
      <protection/>
    </xf>
    <xf numFmtId="0" fontId="19" fillId="16" borderId="162" xfId="0" applyFont="1" applyFill="1" applyBorder="1" applyAlignment="1" applyProtection="1">
      <alignment horizontal="center" vertical="center"/>
      <protection/>
    </xf>
    <xf numFmtId="0" fontId="19" fillId="16" borderId="163" xfId="0" applyFont="1" applyFill="1" applyBorder="1" applyAlignment="1" applyProtection="1">
      <alignment horizontal="center" vertical="center"/>
      <protection/>
    </xf>
    <xf numFmtId="6" fontId="29" fillId="10" borderId="77" xfId="0" applyNumberFormat="1" applyFont="1" applyFill="1" applyBorder="1" applyAlignment="1" applyProtection="1">
      <alignment horizontal="center" vertical="center"/>
      <protection/>
    </xf>
    <xf numFmtId="6" fontId="29" fillId="10" borderId="20" xfId="0" applyNumberFormat="1" applyFont="1" applyFill="1" applyBorder="1" applyAlignment="1" applyProtection="1">
      <alignment horizontal="center" vertical="center"/>
      <protection/>
    </xf>
    <xf numFmtId="38" fontId="5" fillId="15" borderId="164" xfId="0" applyNumberFormat="1" applyFont="1" applyFill="1" applyBorder="1" applyAlignment="1" applyProtection="1">
      <alignment horizontal="center"/>
      <protection/>
    </xf>
    <xf numFmtId="38" fontId="5" fillId="15" borderId="165" xfId="0" applyNumberFormat="1" applyFont="1" applyFill="1" applyBorder="1" applyAlignment="1" applyProtection="1">
      <alignment horizontal="center"/>
      <protection/>
    </xf>
    <xf numFmtId="6" fontId="6" fillId="10" borderId="31" xfId="0" applyNumberFormat="1" applyFont="1" applyFill="1" applyBorder="1" applyAlignment="1" applyProtection="1">
      <alignment horizontal="right"/>
      <protection/>
    </xf>
    <xf numFmtId="0" fontId="31" fillId="3" borderId="46" xfId="0" applyFont="1" applyFill="1" applyBorder="1" applyAlignment="1" applyProtection="1">
      <alignment horizontal="center"/>
      <protection/>
    </xf>
    <xf numFmtId="0" fontId="32" fillId="3" borderId="77" xfId="0" applyFont="1" applyFill="1" applyBorder="1" applyAlignment="1" applyProtection="1">
      <alignment horizontal="center"/>
      <protection/>
    </xf>
    <xf numFmtId="0" fontId="32" fillId="3" borderId="20" xfId="0" applyFont="1" applyFill="1" applyBorder="1" applyAlignment="1" applyProtection="1">
      <alignment horizontal="center"/>
      <protection/>
    </xf>
    <xf numFmtId="6" fontId="11" fillId="0" borderId="0" xfId="0" applyNumberFormat="1" applyFont="1" applyBorder="1" applyAlignment="1" applyProtection="1">
      <alignment horizontal="center"/>
      <protection/>
    </xf>
    <xf numFmtId="0" fontId="30" fillId="0" borderId="0" xfId="0" applyFont="1" applyBorder="1" applyAlignment="1" applyProtection="1">
      <alignment horizontal="center"/>
      <protection/>
    </xf>
    <xf numFmtId="175" fontId="23" fillId="2" borderId="48" xfId="0" applyNumberFormat="1" applyFont="1" applyFill="1" applyBorder="1" applyAlignment="1" applyProtection="1">
      <alignment horizontal="center" vertical="center"/>
      <protection/>
    </xf>
    <xf numFmtId="0" fontId="34" fillId="0" borderId="21" xfId="0" applyNumberFormat="1" applyFont="1" applyBorder="1" applyAlignment="1" applyProtection="1">
      <alignment horizontal="center" vertical="center"/>
      <protection/>
    </xf>
    <xf numFmtId="0" fontId="19" fillId="16" borderId="166" xfId="0" applyFont="1" applyFill="1" applyBorder="1" applyAlignment="1" applyProtection="1">
      <alignment horizontal="center" vertical="center"/>
      <protection/>
    </xf>
    <xf numFmtId="0" fontId="19" fillId="16" borderId="167" xfId="0" applyFont="1" applyFill="1" applyBorder="1" applyAlignment="1" applyProtection="1">
      <alignment horizontal="center" vertical="center"/>
      <protection/>
    </xf>
    <xf numFmtId="0" fontId="28" fillId="16" borderId="168" xfId="0" applyFont="1" applyFill="1" applyBorder="1" applyAlignment="1" applyProtection="1">
      <alignment horizontal="center" vertical="center"/>
      <protection/>
    </xf>
    <xf numFmtId="0" fontId="28" fillId="16" borderId="169" xfId="0" applyFont="1" applyFill="1" applyBorder="1" applyAlignment="1" applyProtection="1">
      <alignment horizontal="center" vertical="center"/>
      <protection/>
    </xf>
    <xf numFmtId="6" fontId="6" fillId="10" borderId="21" xfId="0" applyNumberFormat="1" applyFont="1" applyFill="1" applyBorder="1" applyAlignment="1" applyProtection="1">
      <alignment horizontal="right"/>
      <protection/>
    </xf>
    <xf numFmtId="0" fontId="19" fillId="16" borderId="170" xfId="0" applyFont="1" applyFill="1" applyBorder="1" applyAlignment="1" applyProtection="1">
      <alignment horizontal="center" vertical="center"/>
      <protection/>
    </xf>
    <xf numFmtId="0" fontId="19" fillId="16" borderId="171" xfId="0" applyFont="1" applyFill="1" applyBorder="1" applyAlignment="1" applyProtection="1">
      <alignment horizontal="center" vertical="center"/>
      <protection/>
    </xf>
    <xf numFmtId="0" fontId="21" fillId="12" borderId="61" xfId="0" applyFont="1" applyFill="1" applyBorder="1" applyAlignment="1">
      <alignment horizontal="center"/>
    </xf>
    <xf numFmtId="0" fontId="11" fillId="12" borderId="172" xfId="0" applyFont="1" applyFill="1" applyBorder="1" applyAlignment="1" applyProtection="1">
      <alignment horizontal="center"/>
      <protection/>
    </xf>
    <xf numFmtId="0" fontId="11" fillId="12" borderId="61" xfId="0" applyFont="1" applyFill="1" applyBorder="1" applyAlignment="1" applyProtection="1">
      <alignment horizontal="center"/>
      <protection/>
    </xf>
    <xf numFmtId="10" fontId="16" fillId="10" borderId="46" xfId="0" applyNumberFormat="1" applyFont="1" applyFill="1" applyBorder="1" applyAlignment="1" applyProtection="1">
      <alignment horizontal="center"/>
      <protection/>
    </xf>
    <xf numFmtId="10" fontId="16" fillId="10" borderId="77" xfId="0" applyNumberFormat="1" applyFont="1" applyFill="1" applyBorder="1" applyAlignment="1" applyProtection="1">
      <alignment horizontal="center"/>
      <protection/>
    </xf>
    <xf numFmtId="10" fontId="16" fillId="10" borderId="20" xfId="0" applyNumberFormat="1" applyFont="1" applyFill="1" applyBorder="1" applyAlignment="1" applyProtection="1">
      <alignment horizontal="center"/>
      <protection/>
    </xf>
    <xf numFmtId="6" fontId="29" fillId="0" borderId="0" xfId="0" applyNumberFormat="1" applyFont="1" applyBorder="1" applyAlignment="1" applyProtection="1">
      <alignment horizontal="left"/>
      <protection/>
    </xf>
    <xf numFmtId="6" fontId="16" fillId="5" borderId="93" xfId="0" applyNumberFormat="1" applyFont="1" applyFill="1" applyBorder="1" applyAlignment="1" applyProtection="1">
      <alignment horizontal="center" vertical="center"/>
      <protection/>
    </xf>
    <xf numFmtId="6" fontId="16" fillId="5" borderId="0" xfId="0" applyNumberFormat="1" applyFont="1" applyFill="1" applyBorder="1" applyAlignment="1" applyProtection="1">
      <alignment horizontal="center" vertical="center"/>
      <protection/>
    </xf>
    <xf numFmtId="6" fontId="16" fillId="5" borderId="10" xfId="0" applyNumberFormat="1" applyFont="1" applyFill="1" applyBorder="1" applyAlignment="1" applyProtection="1">
      <alignment horizontal="center" vertical="center"/>
      <protection/>
    </xf>
    <xf numFmtId="6" fontId="6" fillId="10" borderId="48" xfId="0" applyNumberFormat="1" applyFont="1" applyFill="1" applyBorder="1" applyAlignment="1" applyProtection="1">
      <alignment horizontal="right"/>
      <protection/>
    </xf>
    <xf numFmtId="14" fontId="0" fillId="11" borderId="0" xfId="0" applyNumberFormat="1" applyFont="1" applyFill="1" applyBorder="1" applyAlignment="1" applyProtection="1">
      <alignment/>
      <protection locked="0"/>
    </xf>
    <xf numFmtId="167" fontId="61" fillId="26" borderId="147" xfId="15" applyNumberFormat="1" applyFont="1" applyFill="1" applyBorder="1" applyAlignment="1" applyProtection="1">
      <alignment/>
      <protection locked="0"/>
    </xf>
    <xf numFmtId="167" fontId="61" fillId="27" borderId="173" xfId="15" applyNumberFormat="1" applyFont="1" applyFill="1" applyBorder="1" applyAlignment="1" applyProtection="1">
      <alignment/>
      <protection locked="0"/>
    </xf>
    <xf numFmtId="167" fontId="61" fillId="28" borderId="173" xfId="15" applyNumberFormat="1" applyFont="1" applyFill="1" applyBorder="1" applyAlignment="1" applyProtection="1">
      <alignment/>
      <protection locked="0"/>
    </xf>
    <xf numFmtId="167" fontId="46" fillId="29" borderId="149" xfId="15" applyNumberFormat="1" applyFont="1" applyFill="1" applyBorder="1" applyAlignment="1" applyProtection="1">
      <alignment/>
      <protection locked="0"/>
    </xf>
    <xf numFmtId="167" fontId="46" fillId="29" borderId="149" xfId="15" applyNumberFormat="1" applyFill="1" applyBorder="1" applyAlignment="1" applyProtection="1">
      <alignment/>
      <protection locked="0"/>
    </xf>
    <xf numFmtId="0" fontId="46" fillId="0" borderId="95" xfId="22" applyFont="1" applyBorder="1" applyAlignment="1">
      <alignment/>
      <protection/>
    </xf>
    <xf numFmtId="0" fontId="46" fillId="0" borderId="95" xfId="22" applyBorder="1" applyAlignment="1">
      <alignment/>
      <protection/>
    </xf>
    <xf numFmtId="167" fontId="0" fillId="0" borderId="97" xfId="15" applyNumberFormat="1" applyFont="1" applyFill="1" applyBorder="1" applyAlignment="1" applyProtection="1">
      <alignment horizontal="center"/>
      <protection/>
    </xf>
    <xf numFmtId="167" fontId="0" fillId="30" borderId="97" xfId="15" applyNumberFormat="1" applyFont="1" applyFill="1" applyBorder="1" applyAlignment="1" applyProtection="1">
      <alignment horizontal="center"/>
      <protection/>
    </xf>
    <xf numFmtId="167" fontId="0" fillId="30" borderId="85" xfId="15" applyNumberFormat="1" applyFont="1" applyFill="1" applyBorder="1" applyAlignment="1" applyProtection="1">
      <alignment horizontal="center"/>
      <protection/>
    </xf>
    <xf numFmtId="167" fontId="0" fillId="30" borderId="86" xfId="15" applyNumberFormat="1" applyFont="1" applyFill="1" applyBorder="1" applyAlignment="1" applyProtection="1">
      <alignment horizontal="center"/>
      <protection/>
    </xf>
    <xf numFmtId="167" fontId="0" fillId="0" borderId="97" xfId="15" applyNumberFormat="1" applyFont="1" applyFill="1" applyBorder="1" applyAlignment="1" applyProtection="1">
      <alignment/>
      <protection/>
    </xf>
    <xf numFmtId="167" fontId="0" fillId="0" borderId="85" xfId="15" applyNumberFormat="1" applyFont="1" applyFill="1" applyBorder="1" applyAlignment="1" applyProtection="1">
      <alignment/>
      <protection/>
    </xf>
    <xf numFmtId="167" fontId="0" fillId="0" borderId="87" xfId="15" applyNumberFormat="1" applyFont="1" applyFill="1" applyBorder="1" applyAlignment="1" applyProtection="1">
      <alignment/>
      <protection/>
    </xf>
    <xf numFmtId="167" fontId="0" fillId="0" borderId="85" xfId="15" applyNumberFormat="1" applyFont="1" applyFill="1" applyBorder="1" applyAlignment="1" applyProtection="1">
      <alignment horizontal="center"/>
      <protection/>
    </xf>
    <xf numFmtId="167" fontId="0" fillId="0" borderId="87" xfId="15" applyNumberFormat="1" applyFont="1" applyFill="1" applyBorder="1" applyAlignment="1" applyProtection="1">
      <alignment horizontal="center"/>
      <protection/>
    </xf>
    <xf numFmtId="167" fontId="0" fillId="0" borderId="86" xfId="15" applyNumberFormat="1" applyFont="1" applyFill="1" applyBorder="1" applyAlignment="1" applyProtection="1">
      <alignment horizontal="center"/>
      <protection/>
    </xf>
    <xf numFmtId="172" fontId="4" fillId="6" borderId="1" xfId="15" applyNumberFormat="1" applyFont="1" applyFill="1" applyBorder="1" applyAlignment="1" applyProtection="1">
      <alignment horizontal="center" vertical="top" wrapText="1"/>
      <protection/>
    </xf>
    <xf numFmtId="38" fontId="13" fillId="11" borderId="21" xfId="0" applyNumberFormat="1" applyFont="1" applyFill="1" applyBorder="1" applyAlignment="1" applyProtection="1">
      <alignment/>
      <protection/>
    </xf>
    <xf numFmtId="6" fontId="13" fillId="11" borderId="21" xfId="0" applyNumberFormat="1" applyFont="1" applyFill="1" applyBorder="1" applyAlignment="1" applyProtection="1">
      <alignment horizontal="right"/>
      <protection/>
    </xf>
    <xf numFmtId="38" fontId="6" fillId="11" borderId="31" xfId="0" applyNumberFormat="1" applyFont="1" applyFill="1" applyBorder="1" applyAlignment="1" applyProtection="1">
      <alignment/>
      <protection/>
    </xf>
    <xf numFmtId="164" fontId="0" fillId="0" borderId="13" xfId="17" applyNumberFormat="1" applyFont="1" applyFill="1" applyBorder="1" applyAlignment="1" applyProtection="1">
      <alignment horizontal="left" vertical="top"/>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01Portfolio" xfId="21"/>
    <cellStyle name="Normal_Our Summary Figures 201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DDDDD"/>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9">
    <tabColor indexed="43"/>
  </sheetPr>
  <dimension ref="A1:W41"/>
  <sheetViews>
    <sheetView tabSelected="1" workbookViewId="0" topLeftCell="A1">
      <selection activeCell="G10" sqref="G10"/>
    </sheetView>
  </sheetViews>
  <sheetFormatPr defaultColWidth="9.140625" defaultRowHeight="12.75"/>
  <cols>
    <col min="1" max="1" width="9.421875" style="508" customWidth="1"/>
    <col min="2" max="2" width="7.00390625" style="508" customWidth="1"/>
    <col min="3" max="3" width="13.8515625" style="508" bestFit="1" customWidth="1"/>
    <col min="4" max="4" width="13.00390625" style="508" customWidth="1"/>
    <col min="5" max="5" width="12.8515625" style="508" customWidth="1"/>
    <col min="6" max="6" width="13.28125" style="508" customWidth="1"/>
    <col min="7" max="7" width="12.140625" style="508" bestFit="1" customWidth="1"/>
    <col min="8" max="16384" width="8.00390625" style="508" customWidth="1"/>
  </cols>
  <sheetData>
    <row r="1" spans="3:8" ht="12.75">
      <c r="C1" s="514" t="s">
        <v>165</v>
      </c>
      <c r="D1" s="514" t="s">
        <v>106</v>
      </c>
      <c r="E1" s="514" t="s">
        <v>107</v>
      </c>
      <c r="F1" s="514" t="s">
        <v>108</v>
      </c>
      <c r="G1" s="564" t="s">
        <v>155</v>
      </c>
      <c r="H1" s="563"/>
    </row>
    <row r="2" spans="1:8" ht="12.75">
      <c r="A2" s="1125" t="s">
        <v>155</v>
      </c>
      <c r="B2" s="1126"/>
      <c r="C2" s="753"/>
      <c r="D2" s="754"/>
      <c r="E2" s="754"/>
      <c r="F2" s="751">
        <f>E2</f>
        <v>0</v>
      </c>
      <c r="G2" s="565"/>
      <c r="H2" s="561"/>
    </row>
    <row r="3" spans="1:8" ht="12.75">
      <c r="A3" s="1127" t="s">
        <v>156</v>
      </c>
      <c r="B3" s="1128"/>
      <c r="C3" s="755"/>
      <c r="D3" s="756"/>
      <c r="E3" s="756"/>
      <c r="F3" s="752">
        <f>+E3*(1+SUM!Q15)</f>
        <v>0</v>
      </c>
      <c r="G3" s="567"/>
      <c r="H3" s="561"/>
    </row>
    <row r="4" spans="1:23" ht="18.75" customHeight="1">
      <c r="A4" s="555" t="s">
        <v>157</v>
      </c>
      <c r="B4" s="557" t="s">
        <v>165</v>
      </c>
      <c r="C4" s="1080">
        <v>0</v>
      </c>
      <c r="D4" s="1080">
        <v>0</v>
      </c>
      <c r="E4" s="1080">
        <v>0</v>
      </c>
      <c r="F4" s="1081">
        <v>0</v>
      </c>
      <c r="G4" s="1295">
        <v>0</v>
      </c>
      <c r="H4" s="561"/>
      <c r="J4" s="1079"/>
      <c r="K4" s="1079"/>
      <c r="L4" s="1079"/>
      <c r="M4" s="1079"/>
      <c r="N4" s="1079"/>
      <c r="O4" s="1079"/>
      <c r="P4" s="1079"/>
      <c r="Q4" s="1079"/>
      <c r="R4" s="1079"/>
      <c r="S4" s="1079"/>
      <c r="T4" s="1079"/>
      <c r="U4" s="1079"/>
      <c r="V4" s="1079"/>
      <c r="W4" s="1079"/>
    </row>
    <row r="5" spans="1:23" ht="12.75" customHeight="1">
      <c r="A5" s="554"/>
      <c r="B5" s="557" t="s">
        <v>106</v>
      </c>
      <c r="C5" s="510"/>
      <c r="D5" s="1082"/>
      <c r="E5" s="1082"/>
      <c r="F5" s="1083">
        <v>0</v>
      </c>
      <c r="G5" s="1296"/>
      <c r="H5" s="561"/>
      <c r="J5" s="1079"/>
      <c r="K5" s="1079"/>
      <c r="L5" s="1079"/>
      <c r="M5" s="1079"/>
      <c r="N5" s="1079"/>
      <c r="O5" s="1079"/>
      <c r="P5" s="1079"/>
      <c r="Q5" s="1079"/>
      <c r="R5" s="1079"/>
      <c r="S5" s="1079"/>
      <c r="T5" s="1079"/>
      <c r="U5" s="1079"/>
      <c r="V5" s="1079"/>
      <c r="W5" s="1079"/>
    </row>
    <row r="6" spans="1:23" ht="12.75" customHeight="1">
      <c r="A6" s="554"/>
      <c r="B6" s="557" t="s">
        <v>107</v>
      </c>
      <c r="C6" s="510"/>
      <c r="D6" s="510"/>
      <c r="E6" s="1084"/>
      <c r="F6" s="1085">
        <v>0</v>
      </c>
      <c r="G6" s="1297">
        <v>0</v>
      </c>
      <c r="H6" s="561"/>
      <c r="J6" s="1079"/>
      <c r="K6" s="1079"/>
      <c r="L6" s="1079"/>
      <c r="M6" s="1079"/>
      <c r="N6" s="1079"/>
      <c r="O6" s="1079"/>
      <c r="P6" s="1079"/>
      <c r="Q6" s="1079"/>
      <c r="R6" s="1079"/>
      <c r="S6" s="1079"/>
      <c r="T6" s="1079"/>
      <c r="U6" s="1079"/>
      <c r="V6" s="1079"/>
      <c r="W6" s="1079"/>
    </row>
    <row r="7" spans="1:23" ht="12.75" customHeight="1">
      <c r="A7" s="554"/>
      <c r="B7" s="557" t="s">
        <v>108</v>
      </c>
      <c r="C7" s="511"/>
      <c r="D7" s="511"/>
      <c r="E7" s="511"/>
      <c r="F7" s="1086">
        <v>0</v>
      </c>
      <c r="G7" s="1298">
        <v>0</v>
      </c>
      <c r="H7" s="561"/>
      <c r="J7" s="1079"/>
      <c r="K7" s="1079"/>
      <c r="L7" s="1079"/>
      <c r="M7" s="1079"/>
      <c r="N7" s="1079"/>
      <c r="O7" s="1079"/>
      <c r="P7" s="1079"/>
      <c r="Q7" s="1079"/>
      <c r="R7" s="1079"/>
      <c r="S7" s="1079"/>
      <c r="T7" s="1079"/>
      <c r="U7" s="1079"/>
      <c r="V7" s="1079"/>
      <c r="W7" s="1079"/>
    </row>
    <row r="8" spans="1:23" ht="13.5" customHeight="1" thickBot="1">
      <c r="A8" s="554"/>
      <c r="B8" s="518"/>
      <c r="C8" s="1093">
        <f>SUM(C4:C7)</f>
        <v>0</v>
      </c>
      <c r="D8" s="1093">
        <f>SUM(D4:D7)</f>
        <v>0</v>
      </c>
      <c r="E8" s="1093">
        <f>SUM(E4:E7)</f>
        <v>0</v>
      </c>
      <c r="F8" s="1094">
        <f>SUM(F4:F7)</f>
        <v>0</v>
      </c>
      <c r="G8" s="565"/>
      <c r="H8" s="561"/>
      <c r="J8" s="1079"/>
      <c r="K8" s="1079"/>
      <c r="L8" s="1079"/>
      <c r="M8" s="1079"/>
      <c r="N8" s="1079"/>
      <c r="O8" s="1079"/>
      <c r="P8" s="1079"/>
      <c r="Q8" s="1079"/>
      <c r="R8" s="1079"/>
      <c r="S8" s="1079"/>
      <c r="T8" s="1079"/>
      <c r="U8" s="1079"/>
      <c r="V8" s="1079"/>
      <c r="W8" s="1079"/>
    </row>
    <row r="9" spans="1:23" ht="14.25" customHeight="1" thickTop="1">
      <c r="A9" s="556" t="s">
        <v>158</v>
      </c>
      <c r="B9" s="518"/>
      <c r="C9" s="560"/>
      <c r="D9" s="560"/>
      <c r="E9" s="560"/>
      <c r="F9" s="560"/>
      <c r="G9" s="566"/>
      <c r="H9" s="561"/>
      <c r="J9" s="1079"/>
      <c r="K9" s="1079"/>
      <c r="L9" s="1079"/>
      <c r="M9" s="1079"/>
      <c r="N9" s="1079"/>
      <c r="O9" s="1079"/>
      <c r="P9" s="1079"/>
      <c r="Q9" s="1079"/>
      <c r="R9" s="1079"/>
      <c r="S9" s="1079"/>
      <c r="T9" s="1079"/>
      <c r="U9" s="1079"/>
      <c r="V9" s="1079"/>
      <c r="W9" s="1079"/>
    </row>
    <row r="10" spans="1:23" ht="12.75" customHeight="1">
      <c r="A10" s="509"/>
      <c r="B10" s="557" t="s">
        <v>165</v>
      </c>
      <c r="C10" s="1088">
        <v>0</v>
      </c>
      <c r="D10" s="1088"/>
      <c r="E10" s="1088"/>
      <c r="F10" s="1089">
        <v>0</v>
      </c>
      <c r="G10" s="1295"/>
      <c r="H10" s="561"/>
      <c r="J10" s="1079"/>
      <c r="K10" s="1079"/>
      <c r="L10" s="1079"/>
      <c r="M10" s="1079"/>
      <c r="N10" s="1079"/>
      <c r="O10" s="1079"/>
      <c r="P10" s="1079"/>
      <c r="Q10" s="1079"/>
      <c r="R10" s="1079"/>
      <c r="S10" s="1079"/>
      <c r="T10" s="1079"/>
      <c r="U10" s="1079"/>
      <c r="V10" s="1079"/>
      <c r="W10" s="1079"/>
    </row>
    <row r="11" spans="1:23" ht="12.75" customHeight="1">
      <c r="A11" s="509"/>
      <c r="B11" s="557" t="s">
        <v>106</v>
      </c>
      <c r="C11" s="510"/>
      <c r="D11" s="1082">
        <v>0</v>
      </c>
      <c r="E11" s="1082">
        <v>0</v>
      </c>
      <c r="F11" s="1083">
        <v>0</v>
      </c>
      <c r="G11" s="1296">
        <v>0</v>
      </c>
      <c r="H11" s="561"/>
      <c r="J11" s="1079"/>
      <c r="K11" s="1079"/>
      <c r="L11" s="1079"/>
      <c r="M11" s="1079"/>
      <c r="N11" s="1079"/>
      <c r="O11" s="1079"/>
      <c r="P11" s="1079"/>
      <c r="Q11" s="1079"/>
      <c r="R11" s="1079"/>
      <c r="S11" s="1079"/>
      <c r="T11" s="1079"/>
      <c r="U11" s="1079"/>
      <c r="V11" s="1079"/>
      <c r="W11" s="1079"/>
    </row>
    <row r="12" spans="1:23" ht="12.75" customHeight="1">
      <c r="A12" s="509"/>
      <c r="B12" s="557" t="s">
        <v>107</v>
      </c>
      <c r="C12" s="510"/>
      <c r="D12" s="510"/>
      <c r="E12" s="1084">
        <v>0</v>
      </c>
      <c r="F12" s="1085">
        <v>0</v>
      </c>
      <c r="G12" s="1297">
        <v>0</v>
      </c>
      <c r="H12" s="561"/>
      <c r="J12" s="1079"/>
      <c r="K12" s="1079"/>
      <c r="L12" s="1079"/>
      <c r="M12" s="1079"/>
      <c r="N12" s="1079"/>
      <c r="O12" s="1079"/>
      <c r="P12" s="1079"/>
      <c r="Q12" s="1079"/>
      <c r="R12" s="1079"/>
      <c r="S12" s="1079"/>
      <c r="T12" s="1079"/>
      <c r="U12" s="1079"/>
      <c r="V12" s="1079"/>
      <c r="W12" s="1079"/>
    </row>
    <row r="13" spans="1:23" ht="12.75" customHeight="1">
      <c r="A13" s="509"/>
      <c r="B13" s="557" t="s">
        <v>108</v>
      </c>
      <c r="C13" s="510"/>
      <c r="D13" s="510"/>
      <c r="E13" s="511"/>
      <c r="F13" s="1087">
        <v>0</v>
      </c>
      <c r="G13" s="1299">
        <v>0</v>
      </c>
      <c r="H13" s="561"/>
      <c r="J13" s="1079"/>
      <c r="K13" s="1079"/>
      <c r="L13" s="1079"/>
      <c r="M13" s="1079"/>
      <c r="N13" s="1079"/>
      <c r="O13" s="1079"/>
      <c r="P13" s="1079"/>
      <c r="Q13" s="1079"/>
      <c r="R13" s="1079"/>
      <c r="S13" s="1079"/>
      <c r="T13" s="1079"/>
      <c r="U13" s="1079"/>
      <c r="V13" s="1079"/>
      <c r="W13" s="1079"/>
    </row>
    <row r="14" spans="1:23" ht="13.5" customHeight="1" thickBot="1">
      <c r="A14" s="509"/>
      <c r="B14" s="516"/>
      <c r="C14" s="1095">
        <f>SUM(C10:C13)</f>
        <v>0</v>
      </c>
      <c r="D14" s="1095">
        <f>SUM(D10:D13)</f>
        <v>0</v>
      </c>
      <c r="E14" s="1095">
        <f>SUM(E10:E13)</f>
        <v>0</v>
      </c>
      <c r="F14" s="1096">
        <f>SUM(F10:F13)</f>
        <v>0</v>
      </c>
      <c r="G14" s="565"/>
      <c r="H14" s="561"/>
      <c r="J14" s="1079"/>
      <c r="K14" s="1079"/>
      <c r="L14" s="1079"/>
      <c r="M14" s="1079"/>
      <c r="N14" s="1079"/>
      <c r="O14" s="1079"/>
      <c r="P14" s="1079"/>
      <c r="Q14" s="1079"/>
      <c r="R14" s="1079"/>
      <c r="S14" s="1079"/>
      <c r="T14" s="1079"/>
      <c r="U14" s="1079"/>
      <c r="V14" s="1079"/>
      <c r="W14" s="1079"/>
    </row>
    <row r="15" spans="1:8" ht="12.75">
      <c r="A15" s="512"/>
      <c r="B15" s="517"/>
      <c r="C15" s="560"/>
      <c r="D15" s="560"/>
      <c r="E15" s="560"/>
      <c r="F15" s="560"/>
      <c r="G15" s="560"/>
      <c r="H15" s="562"/>
    </row>
    <row r="16" spans="1:18" ht="12.75" customHeight="1">
      <c r="A16" s="512"/>
      <c r="B16" s="517"/>
      <c r="C16" s="1131" t="s">
        <v>159</v>
      </c>
      <c r="D16" s="1132"/>
      <c r="E16" s="1132"/>
      <c r="F16" s="1133"/>
      <c r="G16" s="1103" t="s">
        <v>160</v>
      </c>
      <c r="H16" s="1101"/>
      <c r="J16" s="1098"/>
      <c r="K16" s="1098"/>
      <c r="L16" s="1098"/>
      <c r="M16" s="1098"/>
      <c r="N16" s="1098"/>
      <c r="O16" s="1098"/>
      <c r="P16" s="1098"/>
      <c r="Q16" s="1098"/>
      <c r="R16" s="1098"/>
    </row>
    <row r="17" spans="1:18" ht="13.5" customHeight="1">
      <c r="A17" s="577" t="s">
        <v>161</v>
      </c>
      <c r="B17" s="557" t="s">
        <v>165</v>
      </c>
      <c r="C17" s="580">
        <f>+C4+C10</f>
        <v>0</v>
      </c>
      <c r="D17" s="580">
        <f>+D4+D10</f>
        <v>0</v>
      </c>
      <c r="E17" s="580">
        <f>+E4+E10</f>
        <v>0</v>
      </c>
      <c r="F17" s="580">
        <f>(+E17)*(1+SUM!Q15)</f>
        <v>0</v>
      </c>
      <c r="G17" s="584">
        <f>+G4+G10</f>
        <v>0</v>
      </c>
      <c r="H17" s="558" t="s">
        <v>165</v>
      </c>
      <c r="J17" s="1098"/>
      <c r="K17" s="1098"/>
      <c r="L17" s="1098"/>
      <c r="M17" s="1098"/>
      <c r="N17" s="1098"/>
      <c r="O17" s="1098"/>
      <c r="P17" s="1098"/>
      <c r="Q17" s="1098"/>
      <c r="R17" s="1098"/>
    </row>
    <row r="18" spans="1:18" ht="13.5" customHeight="1">
      <c r="A18" s="577" t="s">
        <v>162</v>
      </c>
      <c r="B18" s="557" t="s">
        <v>106</v>
      </c>
      <c r="C18" s="569"/>
      <c r="D18" s="580">
        <f>+D5+D11</f>
        <v>0</v>
      </c>
      <c r="E18" s="580">
        <f>+E5+E11</f>
        <v>0</v>
      </c>
      <c r="F18" s="580">
        <f>(+E18)*(1+SUM!Q15)</f>
        <v>0</v>
      </c>
      <c r="G18" s="584">
        <f>+G5+G11</f>
        <v>0</v>
      </c>
      <c r="H18" s="558" t="s">
        <v>106</v>
      </c>
      <c r="J18" s="1098"/>
      <c r="K18" s="1098"/>
      <c r="L18" s="1098"/>
      <c r="M18" s="1098"/>
      <c r="N18" s="1098"/>
      <c r="O18" s="1098"/>
      <c r="P18" s="1098"/>
      <c r="Q18" s="1098"/>
      <c r="R18" s="1098"/>
    </row>
    <row r="19" spans="1:18" ht="13.5" customHeight="1">
      <c r="A19" s="577" t="s">
        <v>158</v>
      </c>
      <c r="B19" s="557" t="s">
        <v>107</v>
      </c>
      <c r="C19" s="559"/>
      <c r="D19" s="568"/>
      <c r="E19" s="580">
        <f>+E6+E12</f>
        <v>0</v>
      </c>
      <c r="F19" s="580">
        <f>(+E19)*(1+SUM!Q15)</f>
        <v>0</v>
      </c>
      <c r="G19" s="584">
        <f>+G6+G12</f>
        <v>0</v>
      </c>
      <c r="H19" s="558" t="s">
        <v>107</v>
      </c>
      <c r="J19" s="1098"/>
      <c r="K19" s="1098"/>
      <c r="L19" s="1098"/>
      <c r="M19" s="1098"/>
      <c r="N19" s="1098"/>
      <c r="O19" s="1098"/>
      <c r="P19" s="1098"/>
      <c r="Q19" s="1098"/>
      <c r="R19" s="1098"/>
    </row>
    <row r="20" spans="1:18" ht="12.75" customHeight="1">
      <c r="A20" s="512"/>
      <c r="B20" s="557" t="s">
        <v>108</v>
      </c>
      <c r="C20" s="559"/>
      <c r="D20" s="510"/>
      <c r="E20" s="568"/>
      <c r="F20" s="581">
        <f>+G7+G13</f>
        <v>0</v>
      </c>
      <c r="G20" s="584">
        <f>+G7+G13</f>
        <v>0</v>
      </c>
      <c r="H20" s="558" t="s">
        <v>108</v>
      </c>
      <c r="J20" s="1098"/>
      <c r="K20" s="1098"/>
      <c r="L20" s="1098"/>
      <c r="M20" s="1098"/>
      <c r="N20" s="1098"/>
      <c r="O20" s="1098"/>
      <c r="P20" s="1098"/>
      <c r="Q20" s="1098"/>
      <c r="R20" s="1098"/>
    </row>
    <row r="21" spans="1:18" ht="13.5" customHeight="1" thickBot="1">
      <c r="A21" s="1129"/>
      <c r="B21" s="1130"/>
      <c r="C21" s="1090">
        <f>SUM(C17:C20)</f>
        <v>0</v>
      </c>
      <c r="D21" s="1091">
        <f>SUM(D17:D20)</f>
        <v>0</v>
      </c>
      <c r="E21" s="1091">
        <f>SUM(E17:E20)</f>
        <v>0</v>
      </c>
      <c r="F21" s="1092">
        <f>SUM(F17:F20)</f>
        <v>0</v>
      </c>
      <c r="G21" s="572"/>
      <c r="H21" s="573"/>
      <c r="J21" s="1098"/>
      <c r="K21" s="1098"/>
      <c r="L21" s="1098"/>
      <c r="M21" s="1098"/>
      <c r="N21" s="1098"/>
      <c r="O21" s="1098"/>
      <c r="P21" s="1098"/>
      <c r="Q21" s="1098"/>
      <c r="R21" s="1098"/>
    </row>
    <row r="22" spans="1:18" ht="13.5" customHeight="1">
      <c r="A22" s="515"/>
      <c r="B22" s="515"/>
      <c r="C22" s="560"/>
      <c r="D22" s="560"/>
      <c r="E22" s="560"/>
      <c r="F22" s="560"/>
      <c r="G22" s="570"/>
      <c r="H22" s="571"/>
      <c r="J22" s="1098"/>
      <c r="K22" s="1098"/>
      <c r="L22" s="1098"/>
      <c r="M22" s="1098"/>
      <c r="N22" s="1098"/>
      <c r="O22" s="1098"/>
      <c r="P22" s="1098"/>
      <c r="Q22" s="1098"/>
      <c r="R22" s="1098"/>
    </row>
    <row r="23" spans="1:8" ht="12.75">
      <c r="A23" s="515"/>
      <c r="B23" s="513"/>
      <c r="C23" s="1134" t="s">
        <v>163</v>
      </c>
      <c r="D23" s="1104"/>
      <c r="E23" s="1104"/>
      <c r="F23" s="1105"/>
      <c r="G23" s="572"/>
      <c r="H23" s="573"/>
    </row>
    <row r="24" spans="1:8" ht="12.75">
      <c r="A24" s="1102" t="s">
        <v>31</v>
      </c>
      <c r="B24" s="1100"/>
      <c r="C24" s="521">
        <f>+C2+G4+G10</f>
        <v>0</v>
      </c>
      <c r="D24" s="522">
        <f>+D2+G4+G5+G10+G11</f>
        <v>0</v>
      </c>
      <c r="E24" s="522">
        <f>+E2+G4+G5+G6+G10+G11+G12</f>
        <v>0</v>
      </c>
      <c r="F24" s="1099">
        <f>+F2+G17+G18+G19+G20</f>
        <v>0</v>
      </c>
      <c r="G24" s="574"/>
      <c r="H24" s="573"/>
    </row>
    <row r="25" spans="1:8" ht="12.75">
      <c r="A25" s="1135" t="s">
        <v>164</v>
      </c>
      <c r="B25" s="1136"/>
      <c r="C25" s="519">
        <f>+C14+C8+C3</f>
        <v>0</v>
      </c>
      <c r="D25" s="520">
        <f>+D14+D8+D3</f>
        <v>0</v>
      </c>
      <c r="E25" s="520">
        <f>+E14+E8+E3</f>
        <v>0</v>
      </c>
      <c r="F25" s="520">
        <f>+F21+F3</f>
        <v>0</v>
      </c>
      <c r="G25" s="575"/>
      <c r="H25" s="576"/>
    </row>
    <row r="26" spans="1:2" ht="13.5" thickBot="1">
      <c r="A26" s="1300"/>
      <c r="B26" s="1301"/>
    </row>
    <row r="27" spans="1:18" ht="12.75" customHeight="1">
      <c r="A27" s="1107" t="s">
        <v>178</v>
      </c>
      <c r="B27" s="1108"/>
      <c r="C27" s="1108"/>
      <c r="D27" s="1108"/>
      <c r="E27" s="1108"/>
      <c r="F27" s="1108"/>
      <c r="G27" s="1108"/>
      <c r="H27" s="1109"/>
      <c r="I27" s="1097"/>
      <c r="J27" s="1097"/>
      <c r="K27" s="1097"/>
      <c r="L27" s="1097"/>
      <c r="M27" s="1097"/>
      <c r="N27" s="1097"/>
      <c r="O27" s="1097"/>
      <c r="P27" s="1097"/>
      <c r="Q27" s="1097"/>
      <c r="R27" s="1097"/>
    </row>
    <row r="28" spans="1:18" ht="12.75" customHeight="1">
      <c r="A28" s="1110"/>
      <c r="B28" s="1111"/>
      <c r="C28" s="1111"/>
      <c r="D28" s="1111"/>
      <c r="E28" s="1111"/>
      <c r="F28" s="1111"/>
      <c r="G28" s="1111"/>
      <c r="H28" s="1112"/>
      <c r="I28" s="1097"/>
      <c r="J28" s="1097"/>
      <c r="K28" s="1097"/>
      <c r="L28" s="1097"/>
      <c r="M28" s="1097"/>
      <c r="N28" s="1097"/>
      <c r="O28" s="1097"/>
      <c r="P28" s="1097"/>
      <c r="Q28" s="1097"/>
      <c r="R28" s="1097"/>
    </row>
    <row r="29" spans="1:18" ht="12.75" customHeight="1">
      <c r="A29" s="1110"/>
      <c r="B29" s="1111"/>
      <c r="C29" s="1111"/>
      <c r="D29" s="1111"/>
      <c r="E29" s="1111"/>
      <c r="F29" s="1111"/>
      <c r="G29" s="1111"/>
      <c r="H29" s="1112"/>
      <c r="I29" s="1097"/>
      <c r="J29" s="1097"/>
      <c r="K29" s="1097"/>
      <c r="L29" s="1097"/>
      <c r="M29" s="1097"/>
      <c r="N29" s="1097"/>
      <c r="O29" s="1097"/>
      <c r="P29" s="1097"/>
      <c r="Q29" s="1097"/>
      <c r="R29" s="1097"/>
    </row>
    <row r="30" spans="1:18" ht="12.75" customHeight="1">
      <c r="A30" s="1110"/>
      <c r="B30" s="1111"/>
      <c r="C30" s="1111"/>
      <c r="D30" s="1111"/>
      <c r="E30" s="1111"/>
      <c r="F30" s="1111"/>
      <c r="G30" s="1111"/>
      <c r="H30" s="1112"/>
      <c r="I30" s="1097"/>
      <c r="J30" s="1097"/>
      <c r="K30" s="1097"/>
      <c r="L30" s="1097"/>
      <c r="M30" s="1097"/>
      <c r="N30" s="1097"/>
      <c r="O30" s="1097"/>
      <c r="P30" s="1097"/>
      <c r="Q30" s="1097"/>
      <c r="R30" s="1097"/>
    </row>
    <row r="31" spans="1:18" ht="13.5" customHeight="1">
      <c r="A31" s="1110"/>
      <c r="B31" s="1111"/>
      <c r="C31" s="1111"/>
      <c r="D31" s="1111"/>
      <c r="E31" s="1111"/>
      <c r="F31" s="1111"/>
      <c r="G31" s="1111"/>
      <c r="H31" s="1112"/>
      <c r="I31" s="1097"/>
      <c r="J31" s="1097"/>
      <c r="K31" s="1097"/>
      <c r="L31" s="1097"/>
      <c r="M31" s="1097"/>
      <c r="N31" s="1097"/>
      <c r="O31" s="1097"/>
      <c r="P31" s="1097"/>
      <c r="Q31" s="1097"/>
      <c r="R31" s="1097"/>
    </row>
    <row r="32" spans="1:8" ht="12.75" customHeight="1">
      <c r="A32" s="1110"/>
      <c r="B32" s="1111"/>
      <c r="C32" s="1111"/>
      <c r="D32" s="1111"/>
      <c r="E32" s="1111"/>
      <c r="F32" s="1111"/>
      <c r="G32" s="1111"/>
      <c r="H32" s="1112"/>
    </row>
    <row r="33" spans="1:8" ht="12.75" customHeight="1">
      <c r="A33" s="1110"/>
      <c r="B33" s="1111"/>
      <c r="C33" s="1111"/>
      <c r="D33" s="1111"/>
      <c r="E33" s="1111"/>
      <c r="F33" s="1111"/>
      <c r="G33" s="1111"/>
      <c r="H33" s="1112"/>
    </row>
    <row r="34" spans="1:8" ht="13.5" thickBot="1">
      <c r="A34" s="1113"/>
      <c r="B34" s="1114"/>
      <c r="C34" s="1114"/>
      <c r="D34" s="1114"/>
      <c r="E34" s="1114"/>
      <c r="F34" s="1114"/>
      <c r="G34" s="1114"/>
      <c r="H34" s="1115"/>
    </row>
    <row r="35" spans="1:9" ht="12" customHeight="1">
      <c r="A35" s="1116" t="s">
        <v>179</v>
      </c>
      <c r="B35" s="1117"/>
      <c r="C35" s="1117"/>
      <c r="D35" s="1117"/>
      <c r="E35" s="1117"/>
      <c r="F35" s="1117"/>
      <c r="G35" s="1117"/>
      <c r="H35" s="1118"/>
      <c r="I35" s="1098"/>
    </row>
    <row r="36" spans="1:9" ht="18.75">
      <c r="A36" s="1119"/>
      <c r="B36" s="1120"/>
      <c r="C36" s="1120"/>
      <c r="D36" s="1120"/>
      <c r="E36" s="1120"/>
      <c r="F36" s="1120"/>
      <c r="G36" s="1120"/>
      <c r="H36" s="1121"/>
      <c r="I36" s="1098"/>
    </row>
    <row r="37" spans="1:9" ht="18.75">
      <c r="A37" s="1119"/>
      <c r="B37" s="1120"/>
      <c r="C37" s="1120"/>
      <c r="D37" s="1120"/>
      <c r="E37" s="1120"/>
      <c r="F37" s="1120"/>
      <c r="G37" s="1120"/>
      <c r="H37" s="1121"/>
      <c r="I37" s="1098"/>
    </row>
    <row r="38" spans="1:9" ht="19.5" thickBot="1">
      <c r="A38" s="1122"/>
      <c r="B38" s="1123"/>
      <c r="C38" s="1123"/>
      <c r="D38" s="1123"/>
      <c r="E38" s="1123"/>
      <c r="F38" s="1123"/>
      <c r="G38" s="1123"/>
      <c r="H38" s="1124"/>
      <c r="I38" s="1098"/>
    </row>
    <row r="39" spans="1:9" ht="18.75">
      <c r="A39" s="1098"/>
      <c r="B39" s="1098"/>
      <c r="C39" s="1098"/>
      <c r="D39" s="1098"/>
      <c r="E39" s="1098"/>
      <c r="F39" s="1098"/>
      <c r="G39" s="1098"/>
      <c r="H39" s="1098"/>
      <c r="I39" s="1098"/>
    </row>
    <row r="40" spans="1:9" ht="18.75">
      <c r="A40" s="1098"/>
      <c r="B40" s="1098"/>
      <c r="C40" s="1098"/>
      <c r="D40" s="1098"/>
      <c r="E40" s="1098"/>
      <c r="F40" s="1098"/>
      <c r="G40" s="1098"/>
      <c r="H40" s="1098"/>
      <c r="I40" s="1098"/>
    </row>
    <row r="41" spans="1:9" ht="18.75">
      <c r="A41" s="1098"/>
      <c r="B41" s="1098"/>
      <c r="C41" s="1098"/>
      <c r="D41" s="1098"/>
      <c r="E41" s="1098"/>
      <c r="F41" s="1098"/>
      <c r="G41" s="1098"/>
      <c r="H41" s="1098"/>
      <c r="I41" s="1098"/>
    </row>
  </sheetData>
  <sheetProtection password="83AF" sheet="1" objects="1" scenarios="1"/>
  <mergeCells count="10">
    <mergeCell ref="G16:H16"/>
    <mergeCell ref="A27:H34"/>
    <mergeCell ref="A35:H38"/>
    <mergeCell ref="A2:B2"/>
    <mergeCell ref="A3:B3"/>
    <mergeCell ref="A21:B21"/>
    <mergeCell ref="C16:F16"/>
    <mergeCell ref="C23:F23"/>
    <mergeCell ref="A24:B24"/>
    <mergeCell ref="A25:B25"/>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X459"/>
  <sheetViews>
    <sheetView zoomScale="80" zoomScaleNormal="80" workbookViewId="0" topLeftCell="A1">
      <pane xSplit="1" ySplit="7" topLeftCell="B8" activePane="bottomRight" state="frozen"/>
      <selection pane="topLeft" activeCell="A1" sqref="A1"/>
      <selection pane="topRight" activeCell="B1" sqref="B1"/>
      <selection pane="bottomLeft" activeCell="A8" sqref="A8"/>
      <selection pane="bottomRight" activeCell="A44" sqref="A44"/>
    </sheetView>
  </sheetViews>
  <sheetFormatPr defaultColWidth="9.140625" defaultRowHeight="12.75"/>
  <cols>
    <col min="1" max="1" width="39.421875" style="93" customWidth="1"/>
    <col min="2" max="2" width="27.140625" style="81" customWidth="1"/>
    <col min="3" max="4" width="12.00390625" style="81" customWidth="1"/>
    <col min="5" max="5" width="11.00390625" style="81" bestFit="1" customWidth="1"/>
    <col min="6" max="6" width="10.7109375" style="81" customWidth="1"/>
    <col min="7" max="7" width="9.140625" style="81" bestFit="1" customWidth="1"/>
    <col min="8" max="8" width="13.7109375" style="81" bestFit="1" customWidth="1"/>
    <col min="9" max="9" width="4.140625" style="81" bestFit="1" customWidth="1"/>
    <col min="10" max="10" width="8.8515625" style="81" bestFit="1" customWidth="1"/>
    <col min="11" max="11" width="16.140625" style="102" bestFit="1" customWidth="1"/>
    <col min="12" max="12" width="20.140625" style="85" bestFit="1" customWidth="1"/>
    <col min="13" max="13" width="8.7109375" style="91" customWidth="1"/>
    <col min="14" max="14" width="13.57421875" style="85" customWidth="1"/>
    <col min="15" max="15" width="14.8515625" style="103" customWidth="1"/>
    <col min="16" max="16" width="9.57421875" style="108" customWidth="1"/>
    <col min="17" max="17" width="9.8515625" style="106" bestFit="1" customWidth="1"/>
    <col min="18" max="18" width="11.421875" style="99" bestFit="1" customWidth="1"/>
    <col min="19" max="19" width="11.421875" style="99" customWidth="1"/>
    <col min="20" max="20" width="27.8515625" style="92" customWidth="1"/>
    <col min="21" max="22" width="9.140625" style="93" customWidth="1"/>
    <col min="23" max="23" width="11.28125" style="93" customWidth="1"/>
    <col min="24" max="24" width="17.57421875" style="93" customWidth="1"/>
    <col min="25" max="16384" width="9.140625" style="93" customWidth="1"/>
  </cols>
  <sheetData>
    <row r="1" spans="1:24" s="76" customFormat="1" ht="12.75" customHeight="1" thickBot="1">
      <c r="A1" s="293" t="s">
        <v>59</v>
      </c>
      <c r="B1" s="499"/>
      <c r="C1" s="1137" t="s">
        <v>97</v>
      </c>
      <c r="D1" s="1137"/>
      <c r="E1" s="1137"/>
      <c r="F1" s="1137"/>
      <c r="G1" s="1137"/>
      <c r="H1" s="1137"/>
      <c r="I1" s="1138"/>
      <c r="J1" s="1145" t="s">
        <v>28</v>
      </c>
      <c r="K1" s="1146"/>
      <c r="L1" s="1147"/>
      <c r="M1" s="1141" t="s">
        <v>27</v>
      </c>
      <c r="N1" s="1141"/>
      <c r="O1" s="1141"/>
      <c r="P1" s="1139" t="s">
        <v>75</v>
      </c>
      <c r="Q1" s="1139"/>
      <c r="R1" s="1139"/>
      <c r="S1" s="1139"/>
      <c r="T1" s="1140"/>
      <c r="U1" s="532"/>
      <c r="V1" s="533"/>
      <c r="W1" s="533"/>
      <c r="X1" s="531" t="s">
        <v>172</v>
      </c>
    </row>
    <row r="2" spans="1:24" s="78" customFormat="1" ht="12.75" customHeight="1" thickBot="1">
      <c r="A2" s="500" t="s">
        <v>145</v>
      </c>
      <c r="B2" s="503"/>
      <c r="C2" s="1195"/>
      <c r="D2" s="1195"/>
      <c r="E2" s="1195"/>
      <c r="F2" s="1195"/>
      <c r="G2" s="1195"/>
      <c r="H2" s="1195"/>
      <c r="I2" s="1196"/>
      <c r="J2" s="1148" t="s">
        <v>73</v>
      </c>
      <c r="K2" s="1149"/>
      <c r="L2" s="1150"/>
      <c r="M2" s="1151" t="s">
        <v>74</v>
      </c>
      <c r="N2" s="1152"/>
      <c r="O2" s="1153"/>
      <c r="P2" s="1142" t="s">
        <v>92</v>
      </c>
      <c r="Q2" s="1143"/>
      <c r="R2" s="1143"/>
      <c r="S2" s="1143"/>
      <c r="T2" s="1144"/>
      <c r="U2" s="530"/>
      <c r="V2" s="530"/>
      <c r="W2" s="1171" t="s">
        <v>167</v>
      </c>
      <c r="X2" s="1158" t="s">
        <v>173</v>
      </c>
    </row>
    <row r="3" spans="1:24" s="78" customFormat="1" ht="12.75" customHeight="1">
      <c r="A3" s="501" t="s">
        <v>146</v>
      </c>
      <c r="B3" s="504"/>
      <c r="C3" s="311"/>
      <c r="D3" s="1193" t="s">
        <v>138</v>
      </c>
      <c r="E3" s="1197" t="s">
        <v>137</v>
      </c>
      <c r="F3" s="1197" t="s">
        <v>136</v>
      </c>
      <c r="G3" s="1197" t="s">
        <v>113</v>
      </c>
      <c r="H3" s="1161" t="s">
        <v>3</v>
      </c>
      <c r="I3" s="1179" t="s">
        <v>4</v>
      </c>
      <c r="J3" s="1177"/>
      <c r="K3" s="1175" t="s">
        <v>110</v>
      </c>
      <c r="L3" s="1173" t="s">
        <v>135</v>
      </c>
      <c r="M3" s="1169"/>
      <c r="N3" s="1167" t="s">
        <v>110</v>
      </c>
      <c r="O3" s="1165" t="s">
        <v>135</v>
      </c>
      <c r="P3" s="1163"/>
      <c r="Q3" s="77" t="s">
        <v>0</v>
      </c>
      <c r="R3" s="1156" t="s">
        <v>134</v>
      </c>
      <c r="S3" s="506"/>
      <c r="T3" s="1154" t="s">
        <v>133</v>
      </c>
      <c r="U3" s="530"/>
      <c r="V3" s="530"/>
      <c r="W3" s="1171"/>
      <c r="X3" s="1159"/>
    </row>
    <row r="4" spans="1:24" s="110" customFormat="1" ht="27" customHeight="1">
      <c r="A4" s="502" t="s">
        <v>147</v>
      </c>
      <c r="B4" s="505"/>
      <c r="C4" s="312" t="s">
        <v>86</v>
      </c>
      <c r="D4" s="1194"/>
      <c r="E4" s="1198"/>
      <c r="F4" s="1198"/>
      <c r="G4" s="1198"/>
      <c r="H4" s="1162"/>
      <c r="I4" s="1180"/>
      <c r="J4" s="1178"/>
      <c r="K4" s="1176"/>
      <c r="L4" s="1174"/>
      <c r="M4" s="1170"/>
      <c r="N4" s="1168"/>
      <c r="O4" s="1166"/>
      <c r="P4" s="1164"/>
      <c r="Q4" s="79" t="s">
        <v>30</v>
      </c>
      <c r="R4" s="1157"/>
      <c r="S4" s="507" t="s">
        <v>166</v>
      </c>
      <c r="T4" s="1155"/>
      <c r="U4" s="553"/>
      <c r="V4" s="553"/>
      <c r="W4" s="1172"/>
      <c r="X4" s="1160"/>
    </row>
    <row r="5" spans="1:24" s="98" customFormat="1" ht="12.75">
      <c r="A5" s="144" t="s">
        <v>103</v>
      </c>
      <c r="B5" s="152"/>
      <c r="C5" s="309"/>
      <c r="D5" s="309"/>
      <c r="E5" s="153"/>
      <c r="F5" s="154"/>
      <c r="G5" s="154"/>
      <c r="H5" s="154"/>
      <c r="I5" s="155"/>
      <c r="J5" s="156"/>
      <c r="K5" s="299">
        <f>'GSA IC Worksheet'!C2</f>
        <v>0</v>
      </c>
      <c r="L5" s="300">
        <f>'GSA IC Worksheet'!C3</f>
        <v>0</v>
      </c>
      <c r="M5" s="145"/>
      <c r="N5" s="146"/>
      <c r="O5" s="147"/>
      <c r="P5" s="148"/>
      <c r="Q5" s="149"/>
      <c r="R5" s="150"/>
      <c r="S5" s="150"/>
      <c r="T5" s="151"/>
      <c r="U5" s="550"/>
      <c r="V5" s="535"/>
      <c r="W5" s="534"/>
      <c r="X5" s="534"/>
    </row>
    <row r="6" spans="1:24" s="98" customFormat="1" ht="12.75">
      <c r="A6" s="160" t="s">
        <v>65</v>
      </c>
      <c r="B6" s="310"/>
      <c r="C6" s="310"/>
      <c r="D6" s="310"/>
      <c r="E6" s="161"/>
      <c r="F6" s="162"/>
      <c r="G6" s="162"/>
      <c r="H6" s="162"/>
      <c r="I6" s="163"/>
      <c r="J6" s="426"/>
      <c r="K6" s="427"/>
      <c r="L6" s="428"/>
      <c r="M6" s="157"/>
      <c r="N6" s="158"/>
      <c r="O6" s="159"/>
      <c r="P6" s="159"/>
      <c r="Q6" s="792">
        <f>SUM(Q9:Q26)</f>
        <v>0</v>
      </c>
      <c r="R6" s="793">
        <f>SUM(R9:R26)</f>
        <v>0</v>
      </c>
      <c r="S6" s="526"/>
      <c r="T6" s="549"/>
      <c r="U6" s="551"/>
      <c r="V6" s="552"/>
      <c r="W6" s="528"/>
      <c r="X6" s="769">
        <f>+X27</f>
        <v>0</v>
      </c>
    </row>
    <row r="7" spans="1:24" s="98" customFormat="1" ht="13.5" thickBot="1">
      <c r="A7" s="441"/>
      <c r="B7" s="473"/>
      <c r="C7" s="474"/>
      <c r="D7" s="475"/>
      <c r="E7" s="475"/>
      <c r="F7" s="475"/>
      <c r="G7" s="476"/>
      <c r="H7" s="475"/>
      <c r="I7" s="477"/>
      <c r="J7" s="477"/>
      <c r="K7" s="478"/>
      <c r="L7" s="479"/>
      <c r="M7" s="479"/>
      <c r="N7" s="479"/>
      <c r="O7" s="480"/>
      <c r="P7" s="481"/>
      <c r="Q7" s="482"/>
      <c r="R7" s="483"/>
      <c r="S7" s="483"/>
      <c r="T7" s="529"/>
      <c r="U7" s="529"/>
      <c r="V7" s="529"/>
      <c r="W7" s="529"/>
      <c r="X7" s="529"/>
    </row>
    <row r="8" spans="1:24" ht="14.25" thickBot="1" thickTop="1">
      <c r="A8" s="350" t="s">
        <v>35</v>
      </c>
      <c r="B8" s="484"/>
      <c r="C8" s="485"/>
      <c r="D8" s="485"/>
      <c r="E8" s="486"/>
      <c r="F8" s="487"/>
      <c r="G8" s="487"/>
      <c r="H8" s="488"/>
      <c r="I8" s="489"/>
      <c r="J8" s="490"/>
      <c r="K8" s="491"/>
      <c r="L8" s="492"/>
      <c r="M8" s="493"/>
      <c r="N8" s="494"/>
      <c r="O8" s="495"/>
      <c r="P8" s="496"/>
      <c r="Q8" s="497"/>
      <c r="R8" s="498"/>
      <c r="S8" s="747"/>
      <c r="T8" s="552"/>
      <c r="U8" s="748"/>
      <c r="V8" s="748"/>
      <c r="W8" s="748"/>
      <c r="X8" s="749"/>
    </row>
    <row r="9" spans="1:24" s="98" customFormat="1" ht="14.25" customHeight="1" thickTop="1">
      <c r="A9" s="298" t="s">
        <v>104</v>
      </c>
      <c r="B9" s="95"/>
      <c r="C9" s="95"/>
      <c r="D9" s="429"/>
      <c r="E9" s="394"/>
      <c r="F9" s="96"/>
      <c r="G9" s="395"/>
      <c r="H9" s="95"/>
      <c r="I9" s="82"/>
      <c r="J9" s="780"/>
      <c r="K9" s="87"/>
      <c r="L9" s="85"/>
      <c r="M9" s="781"/>
      <c r="N9" s="87"/>
      <c r="O9" s="97"/>
      <c r="P9" s="1303"/>
      <c r="Q9" s="758">
        <f aca="true" t="shared" si="0" ref="Q9:Q26">N9-K9</f>
        <v>0</v>
      </c>
      <c r="R9" s="759">
        <f aca="true" t="shared" si="1" ref="R9:R26">O9-L9</f>
        <v>0</v>
      </c>
      <c r="S9" s="789"/>
      <c r="T9" s="1106"/>
      <c r="W9" s="766">
        <f>IF(R9=0,0,R9/S9)</f>
        <v>0</v>
      </c>
      <c r="X9" s="766">
        <f>+W9*12</f>
        <v>0</v>
      </c>
    </row>
    <row r="10" spans="1:24" s="98" customFormat="1" ht="11.25" customHeight="1">
      <c r="A10" s="298" t="s">
        <v>72</v>
      </c>
      <c r="B10" s="95"/>
      <c r="C10" s="95"/>
      <c r="D10" s="429"/>
      <c r="E10" s="394"/>
      <c r="F10" s="96"/>
      <c r="G10" s="395"/>
      <c r="H10" s="95"/>
      <c r="I10" s="351"/>
      <c r="J10" s="780"/>
      <c r="K10" s="87"/>
      <c r="L10" s="85"/>
      <c r="M10" s="781"/>
      <c r="N10" s="87"/>
      <c r="O10" s="97"/>
      <c r="P10" s="1304"/>
      <c r="Q10" s="761">
        <f t="shared" si="0"/>
        <v>0</v>
      </c>
      <c r="R10" s="762">
        <f t="shared" si="1"/>
        <v>0</v>
      </c>
      <c r="S10" s="790"/>
      <c r="T10" s="134"/>
      <c r="W10" s="767">
        <f aca="true" t="shared" si="2" ref="W10:W26">IF(R10=0,0,R10/S10)</f>
        <v>0</v>
      </c>
      <c r="X10" s="767">
        <f aca="true" t="shared" si="3" ref="X10:X26">+W10*12</f>
        <v>0</v>
      </c>
    </row>
    <row r="11" spans="1:24" s="98" customFormat="1" ht="12.75" customHeight="1">
      <c r="A11" s="94"/>
      <c r="B11" s="95"/>
      <c r="C11" s="95"/>
      <c r="D11" s="429"/>
      <c r="E11" s="394"/>
      <c r="F11" s="96"/>
      <c r="G11" s="395"/>
      <c r="H11" s="782"/>
      <c r="I11" s="783"/>
      <c r="J11" s="315"/>
      <c r="K11" s="784"/>
      <c r="L11" s="352"/>
      <c r="M11" s="781"/>
      <c r="N11" s="87"/>
      <c r="O11" s="97"/>
      <c r="P11" s="1304"/>
      <c r="Q11" s="761">
        <f t="shared" si="0"/>
        <v>0</v>
      </c>
      <c r="R11" s="762">
        <f t="shared" si="1"/>
        <v>0</v>
      </c>
      <c r="S11" s="790"/>
      <c r="T11" s="134"/>
      <c r="W11" s="767">
        <f t="shared" si="2"/>
        <v>0</v>
      </c>
      <c r="X11" s="767">
        <f t="shared" si="3"/>
        <v>0</v>
      </c>
    </row>
    <row r="12" spans="1:24" s="98" customFormat="1" ht="12.75" customHeight="1">
      <c r="A12" s="100"/>
      <c r="B12" s="101"/>
      <c r="C12" s="95"/>
      <c r="D12" s="429"/>
      <c r="E12" s="394"/>
      <c r="F12" s="96"/>
      <c r="G12" s="395"/>
      <c r="H12" s="782"/>
      <c r="I12" s="783"/>
      <c r="J12" s="315"/>
      <c r="K12" s="784"/>
      <c r="L12" s="352"/>
      <c r="M12" s="781"/>
      <c r="N12" s="87"/>
      <c r="O12" s="97"/>
      <c r="P12" s="1304"/>
      <c r="Q12" s="761">
        <f t="shared" si="0"/>
        <v>0</v>
      </c>
      <c r="R12" s="762">
        <f t="shared" si="1"/>
        <v>0</v>
      </c>
      <c r="S12" s="790"/>
      <c r="T12" s="134"/>
      <c r="W12" s="767">
        <f t="shared" si="2"/>
        <v>0</v>
      </c>
      <c r="X12" s="767">
        <f t="shared" si="3"/>
        <v>0</v>
      </c>
    </row>
    <row r="13" spans="1:24" s="98" customFormat="1" ht="12.75" customHeight="1">
      <c r="A13" s="100"/>
      <c r="B13" s="101"/>
      <c r="C13" s="95"/>
      <c r="D13" s="429"/>
      <c r="E13" s="394"/>
      <c r="F13" s="96"/>
      <c r="G13" s="395"/>
      <c r="H13" s="782"/>
      <c r="I13" s="783"/>
      <c r="J13" s="315"/>
      <c r="K13" s="784"/>
      <c r="L13" s="352"/>
      <c r="M13" s="781"/>
      <c r="N13" s="87"/>
      <c r="O13" s="97"/>
      <c r="P13" s="1304"/>
      <c r="Q13" s="761">
        <f t="shared" si="0"/>
        <v>0</v>
      </c>
      <c r="R13" s="762">
        <f t="shared" si="1"/>
        <v>0</v>
      </c>
      <c r="S13" s="790"/>
      <c r="T13" s="134"/>
      <c r="W13" s="767">
        <f t="shared" si="2"/>
        <v>0</v>
      </c>
      <c r="X13" s="767">
        <f t="shared" si="3"/>
        <v>0</v>
      </c>
    </row>
    <row r="14" spans="1:24" s="98" customFormat="1" ht="12.75" customHeight="1">
      <c r="A14" s="100"/>
      <c r="B14" s="101"/>
      <c r="C14" s="95"/>
      <c r="D14" s="429"/>
      <c r="E14" s="394"/>
      <c r="F14" s="96"/>
      <c r="G14" s="395"/>
      <c r="H14" s="785"/>
      <c r="I14" s="785"/>
      <c r="J14" s="785"/>
      <c r="K14" s="785"/>
      <c r="L14" s="785"/>
      <c r="M14" s="781"/>
      <c r="N14" s="87"/>
      <c r="O14" s="97"/>
      <c r="P14" s="1304"/>
      <c r="Q14" s="761">
        <f t="shared" si="0"/>
        <v>0</v>
      </c>
      <c r="R14" s="762">
        <f t="shared" si="1"/>
        <v>0</v>
      </c>
      <c r="S14" s="790"/>
      <c r="T14" s="134"/>
      <c r="W14" s="767">
        <f t="shared" si="2"/>
        <v>0</v>
      </c>
      <c r="X14" s="767">
        <f t="shared" si="3"/>
        <v>0</v>
      </c>
    </row>
    <row r="15" spans="1:24" s="98" customFormat="1" ht="12.75" customHeight="1">
      <c r="A15" s="100"/>
      <c r="B15" s="101"/>
      <c r="C15" s="95"/>
      <c r="D15" s="429"/>
      <c r="E15" s="394"/>
      <c r="F15" s="96"/>
      <c r="G15" s="395"/>
      <c r="H15" s="786"/>
      <c r="I15" s="787"/>
      <c r="J15" s="306"/>
      <c r="K15" s="788"/>
      <c r="L15" s="352"/>
      <c r="M15" s="781"/>
      <c r="N15" s="87"/>
      <c r="O15" s="97"/>
      <c r="P15" s="1304"/>
      <c r="Q15" s="761">
        <f t="shared" si="0"/>
        <v>0</v>
      </c>
      <c r="R15" s="762">
        <f t="shared" si="1"/>
        <v>0</v>
      </c>
      <c r="S15" s="790"/>
      <c r="T15" s="134"/>
      <c r="W15" s="767">
        <f t="shared" si="2"/>
        <v>0</v>
      </c>
      <c r="X15" s="767">
        <f t="shared" si="3"/>
        <v>0</v>
      </c>
    </row>
    <row r="16" spans="3:24" ht="12.75" customHeight="1">
      <c r="C16" s="95"/>
      <c r="D16" s="429"/>
      <c r="E16" s="394"/>
      <c r="F16" s="96"/>
      <c r="G16" s="395"/>
      <c r="J16" s="107"/>
      <c r="M16" s="781"/>
      <c r="P16" s="1304"/>
      <c r="Q16" s="761">
        <f t="shared" si="0"/>
        <v>0</v>
      </c>
      <c r="R16" s="762">
        <f t="shared" si="1"/>
        <v>0</v>
      </c>
      <c r="S16" s="790"/>
      <c r="T16" s="135"/>
      <c r="W16" s="767">
        <f t="shared" si="2"/>
        <v>0</v>
      </c>
      <c r="X16" s="767">
        <f t="shared" si="3"/>
        <v>0</v>
      </c>
    </row>
    <row r="17" spans="3:24" ht="12.75">
      <c r="C17" s="95"/>
      <c r="D17" s="429"/>
      <c r="E17" s="394"/>
      <c r="F17" s="96"/>
      <c r="G17" s="395"/>
      <c r="J17" s="780"/>
      <c r="M17" s="781"/>
      <c r="P17" s="1304"/>
      <c r="Q17" s="761">
        <f t="shared" si="0"/>
        <v>0</v>
      </c>
      <c r="R17" s="762">
        <f t="shared" si="1"/>
        <v>0</v>
      </c>
      <c r="S17" s="790"/>
      <c r="T17" s="135"/>
      <c r="W17" s="767">
        <f t="shared" si="2"/>
        <v>0</v>
      </c>
      <c r="X17" s="767">
        <f t="shared" si="3"/>
        <v>0</v>
      </c>
    </row>
    <row r="18" spans="3:24" ht="12.75">
      <c r="C18" s="95"/>
      <c r="D18" s="429"/>
      <c r="E18" s="394"/>
      <c r="F18" s="96"/>
      <c r="G18" s="395"/>
      <c r="J18" s="780"/>
      <c r="M18" s="781"/>
      <c r="P18" s="1304"/>
      <c r="Q18" s="761">
        <f t="shared" si="0"/>
        <v>0</v>
      </c>
      <c r="R18" s="762">
        <f t="shared" si="1"/>
        <v>0</v>
      </c>
      <c r="S18" s="790"/>
      <c r="T18" s="135"/>
      <c r="W18" s="767">
        <f t="shared" si="2"/>
        <v>0</v>
      </c>
      <c r="X18" s="767">
        <f t="shared" si="3"/>
        <v>0</v>
      </c>
    </row>
    <row r="19" spans="1:24" s="98" customFormat="1" ht="12.75">
      <c r="A19" s="100"/>
      <c r="B19" s="101"/>
      <c r="C19" s="95"/>
      <c r="D19" s="429"/>
      <c r="E19" s="394"/>
      <c r="F19" s="96"/>
      <c r="G19" s="395"/>
      <c r="H19" s="95"/>
      <c r="I19" s="82"/>
      <c r="J19" s="780"/>
      <c r="K19" s="87"/>
      <c r="L19" s="85"/>
      <c r="M19" s="781"/>
      <c r="N19" s="87"/>
      <c r="O19" s="97"/>
      <c r="P19" s="1304"/>
      <c r="Q19" s="761">
        <f t="shared" si="0"/>
        <v>0</v>
      </c>
      <c r="R19" s="762">
        <f t="shared" si="1"/>
        <v>0</v>
      </c>
      <c r="S19" s="790"/>
      <c r="T19" s="134"/>
      <c r="W19" s="767">
        <f t="shared" si="2"/>
        <v>0</v>
      </c>
      <c r="X19" s="767">
        <f t="shared" si="3"/>
        <v>0</v>
      </c>
    </row>
    <row r="20" spans="1:24" s="98" customFormat="1" ht="12.75">
      <c r="A20" s="100"/>
      <c r="B20" s="101"/>
      <c r="C20" s="95"/>
      <c r="D20" s="429"/>
      <c r="E20" s="394"/>
      <c r="F20" s="96"/>
      <c r="G20" s="395"/>
      <c r="H20" s="95"/>
      <c r="I20" s="82"/>
      <c r="J20" s="780"/>
      <c r="K20" s="87"/>
      <c r="L20" s="85"/>
      <c r="M20" s="781"/>
      <c r="N20" s="87"/>
      <c r="O20" s="97"/>
      <c r="P20" s="1304"/>
      <c r="Q20" s="761">
        <f t="shared" si="0"/>
        <v>0</v>
      </c>
      <c r="R20" s="762">
        <f t="shared" si="1"/>
        <v>0</v>
      </c>
      <c r="S20" s="790"/>
      <c r="T20" s="134"/>
      <c r="W20" s="767">
        <f t="shared" si="2"/>
        <v>0</v>
      </c>
      <c r="X20" s="767">
        <f t="shared" si="3"/>
        <v>0</v>
      </c>
    </row>
    <row r="21" spans="1:24" s="98" customFormat="1" ht="12.75">
      <c r="A21" s="100"/>
      <c r="B21" s="101"/>
      <c r="C21" s="95"/>
      <c r="D21" s="429"/>
      <c r="E21" s="394"/>
      <c r="F21" s="96"/>
      <c r="G21" s="395"/>
      <c r="H21" s="95"/>
      <c r="I21" s="82"/>
      <c r="J21" s="780"/>
      <c r="K21" s="87"/>
      <c r="L21" s="85"/>
      <c r="M21" s="781"/>
      <c r="N21" s="87"/>
      <c r="O21" s="97"/>
      <c r="P21" s="1304"/>
      <c r="Q21" s="761">
        <f t="shared" si="0"/>
        <v>0</v>
      </c>
      <c r="R21" s="762">
        <f t="shared" si="1"/>
        <v>0</v>
      </c>
      <c r="S21" s="790"/>
      <c r="T21" s="134"/>
      <c r="W21" s="767">
        <f t="shared" si="2"/>
        <v>0</v>
      </c>
      <c r="X21" s="767">
        <f t="shared" si="3"/>
        <v>0</v>
      </c>
    </row>
    <row r="22" spans="1:24" s="98" customFormat="1" ht="12.75">
      <c r="A22" s="100"/>
      <c r="B22" s="101"/>
      <c r="C22" s="95"/>
      <c r="D22" s="429"/>
      <c r="E22" s="394"/>
      <c r="F22" s="96"/>
      <c r="G22" s="395"/>
      <c r="H22" s="95"/>
      <c r="I22" s="82"/>
      <c r="J22" s="780"/>
      <c r="K22" s="87"/>
      <c r="L22" s="85"/>
      <c r="M22" s="781"/>
      <c r="N22" s="87"/>
      <c r="O22" s="97"/>
      <c r="P22" s="1304"/>
      <c r="Q22" s="761">
        <f t="shared" si="0"/>
        <v>0</v>
      </c>
      <c r="R22" s="762">
        <f t="shared" si="1"/>
        <v>0</v>
      </c>
      <c r="S22" s="790"/>
      <c r="T22" s="134"/>
      <c r="W22" s="767">
        <f t="shared" si="2"/>
        <v>0</v>
      </c>
      <c r="X22" s="767">
        <f t="shared" si="3"/>
        <v>0</v>
      </c>
    </row>
    <row r="23" spans="1:24" s="98" customFormat="1" ht="12.75">
      <c r="A23" s="100"/>
      <c r="B23" s="101"/>
      <c r="C23" s="95"/>
      <c r="D23" s="429"/>
      <c r="E23" s="394"/>
      <c r="F23" s="96"/>
      <c r="G23" s="395"/>
      <c r="H23" s="95"/>
      <c r="I23" s="82"/>
      <c r="J23" s="780"/>
      <c r="K23" s="87"/>
      <c r="L23" s="85"/>
      <c r="M23" s="781"/>
      <c r="N23" s="87"/>
      <c r="O23" s="97"/>
      <c r="P23" s="1304"/>
      <c r="Q23" s="761">
        <f t="shared" si="0"/>
        <v>0</v>
      </c>
      <c r="R23" s="762">
        <f t="shared" si="1"/>
        <v>0</v>
      </c>
      <c r="S23" s="790"/>
      <c r="T23" s="134"/>
      <c r="W23" s="767">
        <f t="shared" si="2"/>
        <v>0</v>
      </c>
      <c r="X23" s="767">
        <f t="shared" si="3"/>
        <v>0</v>
      </c>
    </row>
    <row r="24" spans="1:24" s="98" customFormat="1" ht="12.75">
      <c r="A24" s="100"/>
      <c r="B24" s="101"/>
      <c r="C24" s="95"/>
      <c r="D24" s="429"/>
      <c r="E24" s="394"/>
      <c r="F24" s="96"/>
      <c r="G24" s="395"/>
      <c r="H24" s="95"/>
      <c r="I24" s="82"/>
      <c r="J24" s="780"/>
      <c r="K24" s="87"/>
      <c r="L24" s="85"/>
      <c r="M24" s="781"/>
      <c r="N24" s="87"/>
      <c r="O24" s="97"/>
      <c r="P24" s="1304"/>
      <c r="Q24" s="761">
        <f t="shared" si="0"/>
        <v>0</v>
      </c>
      <c r="R24" s="762">
        <f t="shared" si="1"/>
        <v>0</v>
      </c>
      <c r="S24" s="790"/>
      <c r="T24" s="134"/>
      <c r="W24" s="767">
        <f t="shared" si="2"/>
        <v>0</v>
      </c>
      <c r="X24" s="767">
        <f t="shared" si="3"/>
        <v>0</v>
      </c>
    </row>
    <row r="25" spans="1:24" s="98" customFormat="1" ht="12.75">
      <c r="A25" s="100"/>
      <c r="B25" s="101"/>
      <c r="C25" s="95"/>
      <c r="D25" s="429"/>
      <c r="E25" s="394"/>
      <c r="F25" s="96"/>
      <c r="G25" s="395"/>
      <c r="H25" s="95"/>
      <c r="I25" s="82"/>
      <c r="J25" s="780"/>
      <c r="K25" s="87"/>
      <c r="L25" s="85"/>
      <c r="M25" s="781"/>
      <c r="N25" s="87"/>
      <c r="O25" s="97"/>
      <c r="P25" s="1304"/>
      <c r="Q25" s="761">
        <f t="shared" si="0"/>
        <v>0</v>
      </c>
      <c r="R25" s="762">
        <f t="shared" si="1"/>
        <v>0</v>
      </c>
      <c r="S25" s="790"/>
      <c r="T25" s="134"/>
      <c r="W25" s="767">
        <f t="shared" si="2"/>
        <v>0</v>
      </c>
      <c r="X25" s="767">
        <f t="shared" si="3"/>
        <v>0</v>
      </c>
    </row>
    <row r="26" spans="1:24" s="98" customFormat="1" ht="13.5" thickBot="1">
      <c r="A26" s="100"/>
      <c r="B26" s="101"/>
      <c r="C26" s="95"/>
      <c r="D26" s="429"/>
      <c r="E26" s="394"/>
      <c r="F26" s="96"/>
      <c r="G26" s="395"/>
      <c r="H26" s="95"/>
      <c r="I26" s="82"/>
      <c r="J26" s="780"/>
      <c r="K26" s="87"/>
      <c r="L26" s="85"/>
      <c r="M26" s="781"/>
      <c r="N26" s="87"/>
      <c r="O26" s="97"/>
      <c r="P26" s="1305"/>
      <c r="Q26" s="764">
        <f t="shared" si="0"/>
        <v>0</v>
      </c>
      <c r="R26" s="765">
        <f t="shared" si="1"/>
        <v>0</v>
      </c>
      <c r="S26" s="791"/>
      <c r="T26" s="134"/>
      <c r="W26" s="768">
        <f t="shared" si="2"/>
        <v>0</v>
      </c>
      <c r="X26" s="768">
        <f t="shared" si="3"/>
        <v>0</v>
      </c>
    </row>
    <row r="27" spans="1:24" s="98" customFormat="1" ht="13.5" thickBot="1">
      <c r="A27" s="104" t="s">
        <v>5</v>
      </c>
      <c r="B27" s="105"/>
      <c r="C27" s="430"/>
      <c r="D27" s="431"/>
      <c r="E27" s="432"/>
      <c r="F27" s="433"/>
      <c r="G27" s="433"/>
      <c r="H27" s="431"/>
      <c r="I27" s="434"/>
      <c r="J27" s="770">
        <f aca="true" t="shared" si="4" ref="J27:R27">SUM(J8:J26)</f>
        <v>0</v>
      </c>
      <c r="K27" s="771">
        <f t="shared" si="4"/>
        <v>0</v>
      </c>
      <c r="L27" s="772">
        <f t="shared" si="4"/>
        <v>0</v>
      </c>
      <c r="M27" s="771">
        <f t="shared" si="4"/>
        <v>0</v>
      </c>
      <c r="N27" s="771">
        <f t="shared" si="4"/>
        <v>0</v>
      </c>
      <c r="O27" s="771">
        <f t="shared" si="4"/>
        <v>0</v>
      </c>
      <c r="P27" s="773">
        <f t="shared" si="4"/>
        <v>0</v>
      </c>
      <c r="Q27" s="774">
        <f t="shared" si="4"/>
        <v>0</v>
      </c>
      <c r="R27" s="774">
        <f t="shared" si="4"/>
        <v>0</v>
      </c>
      <c r="S27" s="775"/>
      <c r="T27" s="776"/>
      <c r="U27" s="776"/>
      <c r="V27" s="777"/>
      <c r="W27" s="778">
        <f>SUM(W9:W26)</f>
        <v>0</v>
      </c>
      <c r="X27" s="779">
        <f>SUM(X9:X26)</f>
        <v>0</v>
      </c>
    </row>
    <row r="28" spans="5:16" ht="12.75">
      <c r="E28" s="80"/>
      <c r="F28" s="96"/>
      <c r="G28" s="96"/>
      <c r="J28" s="83"/>
      <c r="K28" s="84"/>
      <c r="N28" s="87"/>
      <c r="O28" s="88"/>
      <c r="P28" s="90"/>
    </row>
    <row r="29" spans="3:16" ht="12.75">
      <c r="C29" s="95"/>
      <c r="E29" s="80"/>
      <c r="F29" s="96"/>
      <c r="G29" s="96"/>
      <c r="J29" s="83"/>
      <c r="K29" s="84"/>
      <c r="N29" s="87"/>
      <c r="O29" s="88"/>
      <c r="P29" s="90"/>
    </row>
    <row r="30" spans="1:16" ht="57.75" customHeight="1">
      <c r="A30" s="1190" t="s">
        <v>184</v>
      </c>
      <c r="B30" s="1191"/>
      <c r="C30" s="1191"/>
      <c r="D30" s="1191"/>
      <c r="E30" s="1191"/>
      <c r="F30" s="1191"/>
      <c r="G30" s="1191"/>
      <c r="H30" s="1192"/>
      <c r="J30" s="83"/>
      <c r="K30" s="84"/>
      <c r="N30" s="87"/>
      <c r="O30" s="88"/>
      <c r="P30" s="90"/>
    </row>
    <row r="31" spans="5:16" ht="13.5" thickBot="1">
      <c r="E31" s="80"/>
      <c r="F31" s="96"/>
      <c r="G31" s="96"/>
      <c r="J31" s="83"/>
      <c r="K31" s="84"/>
      <c r="N31" s="87"/>
      <c r="O31" s="88"/>
      <c r="P31" s="90"/>
    </row>
    <row r="32" spans="1:16" ht="12.75">
      <c r="A32" s="1181" t="s">
        <v>179</v>
      </c>
      <c r="B32" s="1182"/>
      <c r="C32" s="1182"/>
      <c r="D32" s="1182"/>
      <c r="E32" s="1183"/>
      <c r="F32" s="96"/>
      <c r="G32" s="96"/>
      <c r="J32" s="83"/>
      <c r="K32" s="84"/>
      <c r="N32" s="87"/>
      <c r="O32" s="88"/>
      <c r="P32" s="90"/>
    </row>
    <row r="33" spans="1:16" ht="12.75">
      <c r="A33" s="1184"/>
      <c r="B33" s="1185"/>
      <c r="C33" s="1185"/>
      <c r="D33" s="1185"/>
      <c r="E33" s="1186"/>
      <c r="F33" s="96"/>
      <c r="G33" s="96"/>
      <c r="J33" s="83"/>
      <c r="K33" s="84"/>
      <c r="N33" s="87"/>
      <c r="O33" s="88"/>
      <c r="P33" s="90"/>
    </row>
    <row r="34" spans="1:16" ht="12.75">
      <c r="A34" s="1184"/>
      <c r="B34" s="1185"/>
      <c r="C34" s="1185"/>
      <c r="D34" s="1185"/>
      <c r="E34" s="1186"/>
      <c r="F34" s="96"/>
      <c r="G34" s="96"/>
      <c r="J34" s="83"/>
      <c r="K34" s="84"/>
      <c r="N34" s="87"/>
      <c r="O34" s="88"/>
      <c r="P34" s="90"/>
    </row>
    <row r="35" spans="1:16" ht="12.75">
      <c r="A35" s="1184"/>
      <c r="B35" s="1185"/>
      <c r="C35" s="1185"/>
      <c r="D35" s="1185"/>
      <c r="E35" s="1186"/>
      <c r="F35" s="96"/>
      <c r="G35" s="96"/>
      <c r="J35" s="83"/>
      <c r="K35" s="84"/>
      <c r="N35" s="87"/>
      <c r="O35" s="88"/>
      <c r="P35" s="90"/>
    </row>
    <row r="36" spans="1:16" ht="12.75">
      <c r="A36" s="1184"/>
      <c r="B36" s="1185"/>
      <c r="C36" s="1185"/>
      <c r="D36" s="1185"/>
      <c r="E36" s="1186"/>
      <c r="F36" s="96"/>
      <c r="G36" s="96"/>
      <c r="J36" s="83"/>
      <c r="K36" s="84"/>
      <c r="N36" s="87"/>
      <c r="O36" s="88"/>
      <c r="P36" s="90"/>
    </row>
    <row r="37" spans="1:16" ht="12.75">
      <c r="A37" s="1184"/>
      <c r="B37" s="1185"/>
      <c r="C37" s="1185"/>
      <c r="D37" s="1185"/>
      <c r="E37" s="1186"/>
      <c r="F37" s="96"/>
      <c r="G37" s="96"/>
      <c r="J37" s="83"/>
      <c r="K37" s="84"/>
      <c r="N37" s="87"/>
      <c r="O37" s="88"/>
      <c r="P37" s="90"/>
    </row>
    <row r="38" spans="1:16" ht="13.5" thickBot="1">
      <c r="A38" s="1187"/>
      <c r="B38" s="1188"/>
      <c r="C38" s="1188"/>
      <c r="D38" s="1188"/>
      <c r="E38" s="1189"/>
      <c r="F38" s="96"/>
      <c r="G38" s="96"/>
      <c r="J38" s="83"/>
      <c r="K38" s="84"/>
      <c r="N38" s="87"/>
      <c r="O38" s="88"/>
      <c r="P38" s="90"/>
    </row>
    <row r="39" spans="5:16" ht="12.75">
      <c r="E39" s="80"/>
      <c r="F39" s="96"/>
      <c r="G39" s="96"/>
      <c r="J39" s="83"/>
      <c r="K39" s="84"/>
      <c r="N39" s="87"/>
      <c r="O39" s="88"/>
      <c r="P39" s="90"/>
    </row>
    <row r="40" spans="5:16" ht="12.75">
      <c r="E40" s="80"/>
      <c r="F40" s="96"/>
      <c r="G40" s="96"/>
      <c r="J40" s="83"/>
      <c r="K40" s="84"/>
      <c r="N40" s="87"/>
      <c r="O40" s="88"/>
      <c r="P40" s="90"/>
    </row>
    <row r="41" spans="5:16" ht="12.75">
      <c r="E41" s="80"/>
      <c r="F41" s="96"/>
      <c r="G41" s="96"/>
      <c r="J41" s="83"/>
      <c r="K41" s="84"/>
      <c r="N41" s="87"/>
      <c r="O41" s="88"/>
      <c r="P41" s="89"/>
    </row>
    <row r="42" spans="5:16" ht="12.75">
      <c r="E42" s="80"/>
      <c r="F42" s="96"/>
      <c r="G42" s="96"/>
      <c r="J42" s="83"/>
      <c r="K42" s="84"/>
      <c r="O42" s="88"/>
      <c r="P42" s="89"/>
    </row>
    <row r="43" spans="5:16" ht="12.75">
      <c r="E43" s="80"/>
      <c r="F43" s="96"/>
      <c r="G43" s="96"/>
      <c r="J43" s="83"/>
      <c r="K43" s="84"/>
      <c r="O43" s="88"/>
      <c r="P43" s="89"/>
    </row>
    <row r="44" spans="5:16" ht="12.75">
      <c r="E44" s="80"/>
      <c r="F44" s="96"/>
      <c r="G44" s="96"/>
      <c r="J44" s="83"/>
      <c r="K44" s="84"/>
      <c r="O44" s="88"/>
      <c r="P44" s="89"/>
    </row>
    <row r="45" spans="5:16" ht="12.75">
      <c r="E45" s="80"/>
      <c r="F45" s="96"/>
      <c r="G45" s="96"/>
      <c r="J45" s="83"/>
      <c r="K45" s="84"/>
      <c r="O45" s="88"/>
      <c r="P45" s="89"/>
    </row>
    <row r="46" spans="5:16" ht="12.75">
      <c r="E46" s="80"/>
      <c r="F46" s="96"/>
      <c r="G46" s="96"/>
      <c r="J46" s="83"/>
      <c r="K46" s="84"/>
      <c r="O46" s="88"/>
      <c r="P46" s="89"/>
    </row>
    <row r="47" spans="5:16" ht="12.75">
      <c r="E47" s="80"/>
      <c r="F47" s="96"/>
      <c r="G47" s="96"/>
      <c r="J47" s="83"/>
      <c r="K47" s="84"/>
      <c r="O47" s="88"/>
      <c r="P47" s="89"/>
    </row>
    <row r="48" spans="5:16" ht="12.75">
      <c r="E48" s="80"/>
      <c r="F48" s="96"/>
      <c r="G48" s="96"/>
      <c r="J48" s="83"/>
      <c r="K48" s="84"/>
      <c r="O48" s="88"/>
      <c r="P48" s="89"/>
    </row>
    <row r="49" spans="5:16" ht="12.75">
      <c r="E49" s="80"/>
      <c r="F49" s="96"/>
      <c r="G49" s="96"/>
      <c r="J49" s="83"/>
      <c r="K49" s="84"/>
      <c r="O49" s="88"/>
      <c r="P49" s="89"/>
    </row>
    <row r="50" spans="5:16" ht="12.75">
      <c r="E50" s="80"/>
      <c r="F50" s="96"/>
      <c r="G50" s="96"/>
      <c r="J50" s="83"/>
      <c r="K50" s="84"/>
      <c r="O50" s="88"/>
      <c r="P50" s="89"/>
    </row>
    <row r="51" spans="5:16" ht="12.75">
      <c r="E51" s="80"/>
      <c r="F51" s="96"/>
      <c r="G51" s="96"/>
      <c r="J51" s="83"/>
      <c r="K51" s="84"/>
      <c r="O51" s="88"/>
      <c r="P51" s="89"/>
    </row>
    <row r="52" spans="5:16" ht="12.75">
      <c r="E52" s="80"/>
      <c r="F52" s="96"/>
      <c r="G52" s="96"/>
      <c r="J52" s="83"/>
      <c r="K52" s="84"/>
      <c r="O52" s="88"/>
      <c r="P52" s="89"/>
    </row>
    <row r="53" spans="5:16" ht="12.75">
      <c r="E53" s="80"/>
      <c r="F53" s="96"/>
      <c r="G53" s="96"/>
      <c r="J53" s="83"/>
      <c r="K53" s="84"/>
      <c r="O53" s="88"/>
      <c r="P53" s="89"/>
    </row>
    <row r="54" spans="5:16" ht="12.75">
      <c r="E54" s="80"/>
      <c r="F54" s="96"/>
      <c r="G54" s="96"/>
      <c r="J54" s="83"/>
      <c r="K54" s="84"/>
      <c r="O54" s="88"/>
      <c r="P54" s="89"/>
    </row>
    <row r="55" spans="5:16" ht="12.75">
      <c r="E55" s="80"/>
      <c r="F55" s="96"/>
      <c r="G55" s="96"/>
      <c r="J55" s="83"/>
      <c r="K55" s="84"/>
      <c r="O55" s="88"/>
      <c r="P55" s="89"/>
    </row>
    <row r="56" spans="5:16" ht="12.75">
      <c r="E56" s="80"/>
      <c r="F56" s="96"/>
      <c r="G56" s="96"/>
      <c r="J56" s="83"/>
      <c r="K56" s="84"/>
      <c r="O56" s="88"/>
      <c r="P56" s="89"/>
    </row>
    <row r="57" spans="5:16" ht="12.75">
      <c r="E57" s="80"/>
      <c r="F57" s="96"/>
      <c r="G57" s="96"/>
      <c r="J57" s="83"/>
      <c r="K57" s="84"/>
      <c r="O57" s="88"/>
      <c r="P57" s="89"/>
    </row>
    <row r="58" spans="5:16" ht="12.75">
      <c r="E58" s="107"/>
      <c r="F58" s="96"/>
      <c r="G58" s="96"/>
      <c r="J58" s="83"/>
      <c r="K58" s="84"/>
      <c r="O58" s="88"/>
      <c r="P58" s="89"/>
    </row>
    <row r="59" spans="5:16" ht="12.75">
      <c r="E59" s="107"/>
      <c r="F59" s="96"/>
      <c r="G59" s="96"/>
      <c r="J59" s="83"/>
      <c r="K59" s="84"/>
      <c r="O59" s="88"/>
      <c r="P59" s="89"/>
    </row>
    <row r="60" spans="5:16" ht="12.75">
      <c r="E60" s="107"/>
      <c r="F60" s="96"/>
      <c r="G60" s="96"/>
      <c r="J60" s="83"/>
      <c r="K60" s="84"/>
      <c r="O60" s="88"/>
      <c r="P60" s="89"/>
    </row>
    <row r="61" spans="5:16" ht="12.75">
      <c r="E61" s="107"/>
      <c r="F61" s="96"/>
      <c r="G61" s="96"/>
      <c r="J61" s="83"/>
      <c r="K61" s="84"/>
      <c r="O61" s="88"/>
      <c r="P61" s="89"/>
    </row>
    <row r="62" spans="5:16" ht="12.75">
      <c r="E62" s="107"/>
      <c r="F62" s="96"/>
      <c r="G62" s="96"/>
      <c r="J62" s="83"/>
      <c r="K62" s="84"/>
      <c r="O62" s="88"/>
      <c r="P62" s="89"/>
    </row>
    <row r="63" spans="5:16" ht="12.75">
      <c r="E63" s="107"/>
      <c r="F63" s="96"/>
      <c r="G63" s="96"/>
      <c r="J63" s="83"/>
      <c r="K63" s="84"/>
      <c r="O63" s="88"/>
      <c r="P63" s="89"/>
    </row>
    <row r="64" spans="5:16" ht="12.75">
      <c r="E64" s="107"/>
      <c r="F64" s="96"/>
      <c r="G64" s="96"/>
      <c r="J64" s="83"/>
      <c r="K64" s="84"/>
      <c r="O64" s="88"/>
      <c r="P64" s="89"/>
    </row>
    <row r="65" spans="5:16" ht="12.75">
      <c r="E65" s="107"/>
      <c r="F65" s="96"/>
      <c r="G65" s="96"/>
      <c r="J65" s="83"/>
      <c r="K65" s="84"/>
      <c r="O65" s="88"/>
      <c r="P65" s="89"/>
    </row>
    <row r="66" spans="5:16" ht="12.75">
      <c r="E66" s="107"/>
      <c r="F66" s="96"/>
      <c r="G66" s="96"/>
      <c r="J66" s="83"/>
      <c r="K66" s="84"/>
      <c r="O66" s="88"/>
      <c r="P66" s="89"/>
    </row>
    <row r="67" spans="5:16" ht="12.75">
      <c r="E67" s="107"/>
      <c r="F67" s="96"/>
      <c r="G67" s="96"/>
      <c r="J67" s="83"/>
      <c r="K67" s="84"/>
      <c r="O67" s="88"/>
      <c r="P67" s="89"/>
    </row>
    <row r="68" spans="5:16" ht="12.75">
      <c r="E68" s="107"/>
      <c r="F68" s="96"/>
      <c r="G68" s="96"/>
      <c r="J68" s="83"/>
      <c r="K68" s="84"/>
      <c r="O68" s="88"/>
      <c r="P68" s="89"/>
    </row>
    <row r="69" spans="5:16" ht="12.75">
      <c r="E69" s="107"/>
      <c r="F69" s="96"/>
      <c r="G69" s="96"/>
      <c r="J69" s="83"/>
      <c r="K69" s="84"/>
      <c r="O69" s="88"/>
      <c r="P69" s="89"/>
    </row>
    <row r="70" spans="5:16" ht="12.75">
      <c r="E70" s="107"/>
      <c r="F70" s="96"/>
      <c r="G70" s="96"/>
      <c r="J70" s="83"/>
      <c r="K70" s="84"/>
      <c r="O70" s="88"/>
      <c r="P70" s="89"/>
    </row>
    <row r="71" spans="5:16" ht="12.75">
      <c r="E71" s="107"/>
      <c r="F71" s="96"/>
      <c r="G71" s="96"/>
      <c r="J71" s="83"/>
      <c r="K71" s="84"/>
      <c r="O71" s="88"/>
      <c r="P71" s="89"/>
    </row>
    <row r="72" spans="5:16" ht="12.75">
      <c r="E72" s="107"/>
      <c r="F72" s="96"/>
      <c r="G72" s="96"/>
      <c r="J72" s="83"/>
      <c r="K72" s="84"/>
      <c r="O72" s="88"/>
      <c r="P72" s="89"/>
    </row>
    <row r="73" spans="5:16" ht="12.75">
      <c r="E73" s="107"/>
      <c r="F73" s="96"/>
      <c r="G73" s="96"/>
      <c r="J73" s="83"/>
      <c r="K73" s="84"/>
      <c r="O73" s="88"/>
      <c r="P73" s="89"/>
    </row>
    <row r="74" spans="5:16" ht="12.75">
      <c r="E74" s="107"/>
      <c r="F74" s="96"/>
      <c r="G74" s="96"/>
      <c r="J74" s="83"/>
      <c r="K74" s="84"/>
      <c r="O74" s="88"/>
      <c r="P74" s="89"/>
    </row>
    <row r="75" spans="5:16" ht="12.75">
      <c r="E75" s="107"/>
      <c r="F75" s="96"/>
      <c r="G75" s="96"/>
      <c r="J75" s="83"/>
      <c r="K75" s="84"/>
      <c r="O75" s="88"/>
      <c r="P75" s="89"/>
    </row>
    <row r="76" spans="5:16" ht="12.75">
      <c r="E76" s="107"/>
      <c r="F76" s="96"/>
      <c r="G76" s="96"/>
      <c r="J76" s="83"/>
      <c r="K76" s="84"/>
      <c r="O76" s="88"/>
      <c r="P76" s="89"/>
    </row>
    <row r="77" spans="5:16" ht="12.75">
      <c r="E77" s="107"/>
      <c r="F77" s="96"/>
      <c r="G77" s="96"/>
      <c r="J77" s="83"/>
      <c r="K77" s="84"/>
      <c r="O77" s="88"/>
      <c r="P77" s="89"/>
    </row>
    <row r="78" spans="5:16" ht="12.75">
      <c r="E78" s="107"/>
      <c r="F78" s="96"/>
      <c r="G78" s="96"/>
      <c r="J78" s="83"/>
      <c r="K78" s="84"/>
      <c r="O78" s="88"/>
      <c r="P78" s="89"/>
    </row>
    <row r="79" spans="5:16" ht="12.75">
      <c r="E79" s="107"/>
      <c r="F79" s="96"/>
      <c r="G79" s="96"/>
      <c r="J79" s="83"/>
      <c r="K79" s="84"/>
      <c r="O79" s="88"/>
      <c r="P79" s="89"/>
    </row>
    <row r="80" spans="5:16" ht="12.75">
      <c r="E80" s="107"/>
      <c r="F80" s="96"/>
      <c r="G80" s="96"/>
      <c r="J80" s="83"/>
      <c r="K80" s="84"/>
      <c r="O80" s="88"/>
      <c r="P80" s="89"/>
    </row>
    <row r="81" spans="5:16" ht="12.75">
      <c r="E81" s="107"/>
      <c r="F81" s="96"/>
      <c r="G81" s="96"/>
      <c r="J81" s="83"/>
      <c r="K81" s="84"/>
      <c r="O81" s="88"/>
      <c r="P81" s="89"/>
    </row>
    <row r="82" spans="5:16" ht="12.75">
      <c r="E82" s="107"/>
      <c r="F82" s="96"/>
      <c r="G82" s="96"/>
      <c r="J82" s="83"/>
      <c r="K82" s="84"/>
      <c r="O82" s="88"/>
      <c r="P82" s="89"/>
    </row>
    <row r="83" spans="5:16" ht="12.75">
      <c r="E83" s="107"/>
      <c r="F83" s="96"/>
      <c r="G83" s="96"/>
      <c r="J83" s="83"/>
      <c r="K83" s="84"/>
      <c r="O83" s="88"/>
      <c r="P83" s="89"/>
    </row>
    <row r="84" spans="5:16" ht="12.75">
      <c r="E84" s="107"/>
      <c r="F84" s="96"/>
      <c r="G84" s="96"/>
      <c r="J84" s="83"/>
      <c r="K84" s="84"/>
      <c r="O84" s="88"/>
      <c r="P84" s="89"/>
    </row>
    <row r="85" spans="5:16" ht="12.75">
      <c r="E85" s="107"/>
      <c r="F85" s="96"/>
      <c r="G85" s="96"/>
      <c r="J85" s="83"/>
      <c r="K85" s="84"/>
      <c r="O85" s="88"/>
      <c r="P85" s="89"/>
    </row>
    <row r="86" spans="5:16" ht="12.75">
      <c r="E86" s="107"/>
      <c r="F86" s="96"/>
      <c r="G86" s="96"/>
      <c r="J86" s="83"/>
      <c r="K86" s="84"/>
      <c r="O86" s="88"/>
      <c r="P86" s="89"/>
    </row>
    <row r="87" spans="5:16" ht="12.75">
      <c r="E87" s="107"/>
      <c r="F87" s="96"/>
      <c r="G87" s="96"/>
      <c r="J87" s="83"/>
      <c r="K87" s="84"/>
      <c r="O87" s="88"/>
      <c r="P87" s="89"/>
    </row>
    <row r="88" spans="5:16" ht="12.75">
      <c r="E88" s="107"/>
      <c r="F88" s="96"/>
      <c r="G88" s="96"/>
      <c r="J88" s="83"/>
      <c r="K88" s="84"/>
      <c r="O88" s="88"/>
      <c r="P88" s="89"/>
    </row>
    <row r="89" spans="5:16" ht="12.75">
      <c r="E89" s="107"/>
      <c r="F89" s="96"/>
      <c r="G89" s="96"/>
      <c r="J89" s="83"/>
      <c r="K89" s="84"/>
      <c r="O89" s="88"/>
      <c r="P89" s="89"/>
    </row>
    <row r="90" spans="5:16" ht="12.75">
      <c r="E90" s="107"/>
      <c r="F90" s="96"/>
      <c r="G90" s="96"/>
      <c r="J90" s="83"/>
      <c r="K90" s="84"/>
      <c r="O90" s="88"/>
      <c r="P90" s="89"/>
    </row>
    <row r="91" spans="5:16" ht="12.75">
      <c r="E91" s="107"/>
      <c r="F91" s="96"/>
      <c r="G91" s="96"/>
      <c r="J91" s="83"/>
      <c r="K91" s="84"/>
      <c r="O91" s="88"/>
      <c r="P91" s="89"/>
    </row>
    <row r="92" spans="5:16" ht="12.75">
      <c r="E92" s="107"/>
      <c r="F92" s="96"/>
      <c r="G92" s="96"/>
      <c r="J92" s="83"/>
      <c r="K92" s="84"/>
      <c r="O92" s="88"/>
      <c r="P92" s="89"/>
    </row>
    <row r="93" spans="5:16" ht="12.75">
      <c r="E93" s="107"/>
      <c r="F93" s="96"/>
      <c r="G93" s="96"/>
      <c r="J93" s="83"/>
      <c r="K93" s="84"/>
      <c r="O93" s="88"/>
      <c r="P93" s="89"/>
    </row>
    <row r="94" spans="5:16" ht="12.75">
      <c r="E94" s="107"/>
      <c r="F94" s="96"/>
      <c r="G94" s="96"/>
      <c r="J94" s="83"/>
      <c r="K94" s="84"/>
      <c r="O94" s="88"/>
      <c r="P94" s="89"/>
    </row>
    <row r="95" spans="5:16" ht="12.75">
      <c r="E95" s="107"/>
      <c r="F95" s="96"/>
      <c r="G95" s="96"/>
      <c r="J95" s="83"/>
      <c r="K95" s="84"/>
      <c r="O95" s="88"/>
      <c r="P95" s="89"/>
    </row>
    <row r="96" spans="5:16" ht="12.75">
      <c r="E96" s="107"/>
      <c r="F96" s="96"/>
      <c r="G96" s="96"/>
      <c r="J96" s="83"/>
      <c r="K96" s="84"/>
      <c r="O96" s="88"/>
      <c r="P96" s="89"/>
    </row>
    <row r="97" spans="5:16" ht="12.75">
      <c r="E97" s="107"/>
      <c r="F97" s="96"/>
      <c r="G97" s="96"/>
      <c r="J97" s="83"/>
      <c r="K97" s="84"/>
      <c r="O97" s="88"/>
      <c r="P97" s="89"/>
    </row>
    <row r="98" spans="5:16" ht="12.75">
      <c r="E98" s="107"/>
      <c r="F98" s="96"/>
      <c r="G98" s="96"/>
      <c r="J98" s="83"/>
      <c r="K98" s="84"/>
      <c r="O98" s="88"/>
      <c r="P98" s="89"/>
    </row>
    <row r="99" spans="5:16" ht="12.75">
      <c r="E99" s="107"/>
      <c r="F99" s="96"/>
      <c r="G99" s="96"/>
      <c r="J99" s="83"/>
      <c r="K99" s="84"/>
      <c r="O99" s="88"/>
      <c r="P99" s="89"/>
    </row>
    <row r="100" spans="5:16" ht="12.75">
      <c r="E100" s="107"/>
      <c r="F100" s="96"/>
      <c r="G100" s="96"/>
      <c r="J100" s="83"/>
      <c r="K100" s="84"/>
      <c r="O100" s="88"/>
      <c r="P100" s="89"/>
    </row>
    <row r="101" spans="5:16" ht="12.75">
      <c r="E101" s="107"/>
      <c r="F101" s="96"/>
      <c r="G101" s="96"/>
      <c r="J101" s="83"/>
      <c r="K101" s="84"/>
      <c r="O101" s="88"/>
      <c r="P101" s="89"/>
    </row>
    <row r="102" spans="5:16" ht="12.75">
      <c r="E102" s="107"/>
      <c r="F102" s="96"/>
      <c r="G102" s="96"/>
      <c r="J102" s="83"/>
      <c r="K102" s="84"/>
      <c r="O102" s="88"/>
      <c r="P102" s="89"/>
    </row>
    <row r="103" spans="5:16" ht="12.75">
      <c r="E103" s="107"/>
      <c r="F103" s="96"/>
      <c r="G103" s="96"/>
      <c r="J103" s="83"/>
      <c r="K103" s="84"/>
      <c r="O103" s="88"/>
      <c r="P103" s="89"/>
    </row>
    <row r="104" spans="5:16" ht="12.75">
      <c r="E104" s="107"/>
      <c r="F104" s="96"/>
      <c r="G104" s="96"/>
      <c r="J104" s="83"/>
      <c r="K104" s="84"/>
      <c r="O104" s="88"/>
      <c r="P104" s="89"/>
    </row>
    <row r="105" spans="5:16" ht="12.75">
      <c r="E105" s="107"/>
      <c r="F105" s="96"/>
      <c r="G105" s="96"/>
      <c r="J105" s="83"/>
      <c r="K105" s="84"/>
      <c r="O105" s="88"/>
      <c r="P105" s="89"/>
    </row>
    <row r="106" spans="5:16" ht="12.75">
      <c r="E106" s="107"/>
      <c r="F106" s="96"/>
      <c r="G106" s="96"/>
      <c r="J106" s="83"/>
      <c r="K106" s="84"/>
      <c r="O106" s="88"/>
      <c r="P106" s="89"/>
    </row>
    <row r="107" spans="5:16" ht="12.75">
      <c r="E107" s="107"/>
      <c r="F107" s="96"/>
      <c r="G107" s="96"/>
      <c r="J107" s="83"/>
      <c r="K107" s="84"/>
      <c r="O107" s="88"/>
      <c r="P107" s="89"/>
    </row>
    <row r="108" spans="5:16" ht="12.75">
      <c r="E108" s="107"/>
      <c r="F108" s="96"/>
      <c r="G108" s="96"/>
      <c r="J108" s="83"/>
      <c r="K108" s="84"/>
      <c r="O108" s="88"/>
      <c r="P108" s="89"/>
    </row>
    <row r="109" spans="5:16" ht="12.75">
      <c r="E109" s="107"/>
      <c r="F109" s="96"/>
      <c r="G109" s="96"/>
      <c r="J109" s="83"/>
      <c r="K109" s="84"/>
      <c r="O109" s="88"/>
      <c r="P109" s="89"/>
    </row>
    <row r="110" spans="5:16" ht="12.75">
      <c r="E110" s="107"/>
      <c r="F110" s="96"/>
      <c r="G110" s="96"/>
      <c r="J110" s="83"/>
      <c r="K110" s="84"/>
      <c r="O110" s="88"/>
      <c r="P110" s="89"/>
    </row>
    <row r="111" spans="5:16" ht="12.75">
      <c r="E111" s="107"/>
      <c r="F111" s="96"/>
      <c r="G111" s="96"/>
      <c r="J111" s="83"/>
      <c r="K111" s="84"/>
      <c r="O111" s="88"/>
      <c r="P111" s="89"/>
    </row>
    <row r="112" spans="5:11" ht="12.75">
      <c r="E112" s="107"/>
      <c r="F112" s="96"/>
      <c r="G112" s="96"/>
      <c r="J112" s="83"/>
      <c r="K112" s="84"/>
    </row>
    <row r="113" spans="5:11" ht="12.75">
      <c r="E113" s="107"/>
      <c r="F113" s="96"/>
      <c r="G113" s="96"/>
      <c r="J113" s="83"/>
      <c r="K113" s="84"/>
    </row>
    <row r="114" spans="5:11" ht="12.75">
      <c r="E114" s="107"/>
      <c r="F114" s="96"/>
      <c r="G114" s="96"/>
      <c r="J114" s="83"/>
      <c r="K114" s="84"/>
    </row>
    <row r="115" spans="5:11" ht="12.75">
      <c r="E115" s="107"/>
      <c r="F115" s="96"/>
      <c r="G115" s="96"/>
      <c r="J115" s="83"/>
      <c r="K115" s="84"/>
    </row>
    <row r="116" spans="5:11" ht="12.75">
      <c r="E116" s="107"/>
      <c r="F116" s="96"/>
      <c r="G116" s="96"/>
      <c r="J116" s="83"/>
      <c r="K116" s="84"/>
    </row>
    <row r="117" spans="5:11" ht="12.75">
      <c r="E117" s="107"/>
      <c r="F117" s="96"/>
      <c r="G117" s="96"/>
      <c r="J117" s="83"/>
      <c r="K117" s="84"/>
    </row>
    <row r="118" spans="5:11" ht="12.75">
      <c r="E118" s="107"/>
      <c r="F118" s="96"/>
      <c r="G118" s="96"/>
      <c r="J118" s="83"/>
      <c r="K118" s="84"/>
    </row>
    <row r="119" spans="5:11" ht="12.75">
      <c r="E119" s="107"/>
      <c r="F119" s="96"/>
      <c r="G119" s="96"/>
      <c r="J119" s="83"/>
      <c r="K119" s="84"/>
    </row>
    <row r="120" spans="5:11" ht="12.75">
      <c r="E120" s="107"/>
      <c r="F120" s="96"/>
      <c r="G120" s="96"/>
      <c r="J120" s="83"/>
      <c r="K120" s="84"/>
    </row>
    <row r="121" spans="5:11" ht="12.75">
      <c r="E121" s="107"/>
      <c r="F121" s="96"/>
      <c r="G121" s="96"/>
      <c r="J121" s="83"/>
      <c r="K121" s="84"/>
    </row>
    <row r="122" spans="5:11" ht="12.75">
      <c r="E122" s="107"/>
      <c r="F122" s="96"/>
      <c r="G122" s="96"/>
      <c r="J122" s="83"/>
      <c r="K122" s="84"/>
    </row>
    <row r="123" spans="5:11" ht="12.75">
      <c r="E123" s="107"/>
      <c r="F123" s="96"/>
      <c r="G123" s="96"/>
      <c r="J123" s="83"/>
      <c r="K123" s="84"/>
    </row>
    <row r="124" spans="5:11" ht="12.75">
      <c r="E124" s="107"/>
      <c r="F124" s="96"/>
      <c r="G124" s="96"/>
      <c r="J124" s="83"/>
      <c r="K124" s="84"/>
    </row>
    <row r="125" spans="5:11" ht="12.75">
      <c r="E125" s="107"/>
      <c r="F125" s="96"/>
      <c r="G125" s="96"/>
      <c r="J125" s="83"/>
      <c r="K125" s="84"/>
    </row>
    <row r="126" spans="5:11" ht="12.75">
      <c r="E126" s="107"/>
      <c r="F126" s="96"/>
      <c r="G126" s="96"/>
      <c r="J126" s="83"/>
      <c r="K126" s="84"/>
    </row>
    <row r="127" spans="5:11" ht="12.75">
      <c r="E127" s="107"/>
      <c r="F127" s="96"/>
      <c r="G127" s="96"/>
      <c r="J127" s="83"/>
      <c r="K127" s="84"/>
    </row>
    <row r="128" spans="5:11" ht="12.75">
      <c r="E128" s="107"/>
      <c r="F128" s="96"/>
      <c r="G128" s="96"/>
      <c r="J128" s="83"/>
      <c r="K128" s="84"/>
    </row>
    <row r="129" spans="5:11" ht="12.75">
      <c r="E129" s="107"/>
      <c r="F129" s="96"/>
      <c r="G129" s="96"/>
      <c r="J129" s="83"/>
      <c r="K129" s="84"/>
    </row>
    <row r="130" spans="5:11" ht="12.75">
      <c r="E130" s="107"/>
      <c r="F130" s="96"/>
      <c r="G130" s="96"/>
      <c r="J130" s="83"/>
      <c r="K130" s="84"/>
    </row>
    <row r="131" spans="5:11" ht="12.75">
      <c r="E131" s="107"/>
      <c r="F131" s="96"/>
      <c r="G131" s="96"/>
      <c r="J131" s="83"/>
      <c r="K131" s="84"/>
    </row>
    <row r="132" spans="5:11" ht="12.75">
      <c r="E132" s="107"/>
      <c r="F132" s="96"/>
      <c r="G132" s="96"/>
      <c r="J132" s="83"/>
      <c r="K132" s="84"/>
    </row>
    <row r="133" spans="5:11" ht="12.75">
      <c r="E133" s="107"/>
      <c r="F133" s="96"/>
      <c r="G133" s="96"/>
      <c r="J133" s="83"/>
      <c r="K133" s="84"/>
    </row>
    <row r="134" spans="5:11" ht="12.75">
      <c r="E134" s="107"/>
      <c r="F134" s="96"/>
      <c r="G134" s="96"/>
      <c r="J134" s="83"/>
      <c r="K134" s="84"/>
    </row>
    <row r="135" spans="5:11" ht="12.75">
      <c r="E135" s="107"/>
      <c r="F135" s="96"/>
      <c r="G135" s="96"/>
      <c r="J135" s="83"/>
      <c r="K135" s="84"/>
    </row>
    <row r="136" spans="5:11" ht="12.75">
      <c r="E136" s="107"/>
      <c r="F136" s="96"/>
      <c r="G136" s="96"/>
      <c r="J136" s="83"/>
      <c r="K136" s="84"/>
    </row>
    <row r="137" spans="5:11" ht="12.75">
      <c r="E137" s="107"/>
      <c r="F137" s="96"/>
      <c r="G137" s="96"/>
      <c r="J137" s="83"/>
      <c r="K137" s="84"/>
    </row>
    <row r="138" spans="5:11" ht="12.75">
      <c r="E138" s="107"/>
      <c r="F138" s="96"/>
      <c r="G138" s="96"/>
      <c r="J138" s="83"/>
      <c r="K138" s="84"/>
    </row>
    <row r="139" spans="5:11" ht="12.75">
      <c r="E139" s="107"/>
      <c r="F139" s="96"/>
      <c r="G139" s="96"/>
      <c r="J139" s="83"/>
      <c r="K139" s="84"/>
    </row>
    <row r="140" spans="5:11" ht="12.75">
      <c r="E140" s="107"/>
      <c r="F140" s="96"/>
      <c r="G140" s="96"/>
      <c r="J140" s="83"/>
      <c r="K140" s="84"/>
    </row>
    <row r="141" spans="5:11" ht="12.75">
      <c r="E141" s="107"/>
      <c r="F141" s="96"/>
      <c r="G141" s="96"/>
      <c r="J141" s="83"/>
      <c r="K141" s="84"/>
    </row>
    <row r="142" spans="5:11" ht="12.75">
      <c r="E142" s="107"/>
      <c r="F142" s="96"/>
      <c r="G142" s="96"/>
      <c r="J142" s="83"/>
      <c r="K142" s="84"/>
    </row>
    <row r="143" spans="5:11" ht="12.75">
      <c r="E143" s="107"/>
      <c r="F143" s="96"/>
      <c r="G143" s="96"/>
      <c r="J143" s="83"/>
      <c r="K143" s="84"/>
    </row>
    <row r="144" spans="5:11" ht="12.75">
      <c r="E144" s="107"/>
      <c r="F144" s="96"/>
      <c r="G144" s="96"/>
      <c r="J144" s="83"/>
      <c r="K144" s="84"/>
    </row>
    <row r="145" spans="5:11" ht="12.75">
      <c r="E145" s="107"/>
      <c r="F145" s="96"/>
      <c r="G145" s="96"/>
      <c r="J145" s="83"/>
      <c r="K145" s="84"/>
    </row>
    <row r="146" spans="5:11" ht="12.75">
      <c r="E146" s="107"/>
      <c r="F146" s="96"/>
      <c r="G146" s="96"/>
      <c r="J146" s="83"/>
      <c r="K146" s="84"/>
    </row>
    <row r="147" spans="5:11" ht="12.75">
      <c r="E147" s="107"/>
      <c r="F147" s="96"/>
      <c r="G147" s="96"/>
      <c r="J147" s="83"/>
      <c r="K147" s="84"/>
    </row>
    <row r="148" spans="5:11" ht="12.75">
      <c r="E148" s="107"/>
      <c r="F148" s="96"/>
      <c r="G148" s="96"/>
      <c r="J148" s="83"/>
      <c r="K148" s="84"/>
    </row>
    <row r="149" spans="5:11" ht="12.75">
      <c r="E149" s="107"/>
      <c r="F149" s="96"/>
      <c r="G149" s="96"/>
      <c r="J149" s="83"/>
      <c r="K149" s="84"/>
    </row>
    <row r="150" spans="5:11" ht="12.75">
      <c r="E150" s="107"/>
      <c r="F150" s="96"/>
      <c r="G150" s="96"/>
      <c r="J150" s="83"/>
      <c r="K150" s="84"/>
    </row>
    <row r="151" spans="5:11" ht="12.75">
      <c r="E151" s="107"/>
      <c r="F151" s="96"/>
      <c r="G151" s="96"/>
      <c r="J151" s="83"/>
      <c r="K151" s="84"/>
    </row>
    <row r="152" spans="5:11" ht="12.75">
      <c r="E152" s="107"/>
      <c r="F152" s="96"/>
      <c r="G152" s="96"/>
      <c r="J152" s="83"/>
      <c r="K152" s="84"/>
    </row>
    <row r="153" spans="5:11" ht="12.75">
      <c r="E153" s="107"/>
      <c r="F153" s="96"/>
      <c r="G153" s="96"/>
      <c r="J153" s="83"/>
      <c r="K153" s="84"/>
    </row>
    <row r="154" spans="5:11" ht="12.75">
      <c r="E154" s="107"/>
      <c r="F154" s="96"/>
      <c r="G154" s="96"/>
      <c r="J154" s="83"/>
      <c r="K154" s="84"/>
    </row>
    <row r="155" spans="5:11" ht="12.75">
      <c r="E155" s="107"/>
      <c r="F155" s="96"/>
      <c r="G155" s="96"/>
      <c r="J155" s="83"/>
      <c r="K155" s="84"/>
    </row>
    <row r="156" spans="5:11" ht="12.75">
      <c r="E156" s="107"/>
      <c r="F156" s="96"/>
      <c r="G156" s="96"/>
      <c r="J156" s="83"/>
      <c r="K156" s="84"/>
    </row>
    <row r="157" spans="5:11" ht="12.75">
      <c r="E157" s="107"/>
      <c r="F157" s="96"/>
      <c r="G157" s="96"/>
      <c r="J157" s="83"/>
      <c r="K157" s="84"/>
    </row>
    <row r="158" spans="5:11" ht="12.75">
      <c r="E158" s="107"/>
      <c r="F158" s="96"/>
      <c r="G158" s="96"/>
      <c r="J158" s="83"/>
      <c r="K158" s="84"/>
    </row>
    <row r="159" spans="5:11" ht="12.75">
      <c r="E159" s="107"/>
      <c r="F159" s="96"/>
      <c r="G159" s="96"/>
      <c r="J159" s="83"/>
      <c r="K159" s="84"/>
    </row>
    <row r="160" spans="5:11" ht="12.75">
      <c r="E160" s="107"/>
      <c r="F160" s="96"/>
      <c r="G160" s="96"/>
      <c r="J160" s="83"/>
      <c r="K160" s="84"/>
    </row>
    <row r="161" spans="5:11" ht="12.75">
      <c r="E161" s="107"/>
      <c r="F161" s="96"/>
      <c r="G161" s="96"/>
      <c r="J161" s="83"/>
      <c r="K161" s="84"/>
    </row>
    <row r="162" spans="5:11" ht="12.75">
      <c r="E162" s="107"/>
      <c r="F162" s="96"/>
      <c r="G162" s="96"/>
      <c r="J162" s="83"/>
      <c r="K162" s="84"/>
    </row>
    <row r="163" spans="5:10" ht="12.75">
      <c r="E163" s="107"/>
      <c r="F163" s="96"/>
      <c r="G163" s="96"/>
      <c r="J163" s="83"/>
    </row>
    <row r="164" spans="5:10" ht="12.75">
      <c r="E164" s="107"/>
      <c r="F164" s="96"/>
      <c r="G164" s="96"/>
      <c r="J164" s="83"/>
    </row>
    <row r="165" spans="5:10" ht="12.75">
      <c r="E165" s="107"/>
      <c r="F165" s="96"/>
      <c r="G165" s="96"/>
      <c r="J165" s="83"/>
    </row>
    <row r="166" spans="5:10" ht="12.75">
      <c r="E166" s="107"/>
      <c r="F166" s="96"/>
      <c r="G166" s="96"/>
      <c r="J166" s="83"/>
    </row>
    <row r="167" spans="5:10" ht="12.75">
      <c r="E167" s="107"/>
      <c r="F167" s="96"/>
      <c r="G167" s="96"/>
      <c r="J167" s="83"/>
    </row>
    <row r="168" spans="5:10" ht="12.75">
      <c r="E168" s="107"/>
      <c r="F168" s="96"/>
      <c r="G168" s="96"/>
      <c r="J168" s="83"/>
    </row>
    <row r="169" spans="5:10" ht="12.75">
      <c r="E169" s="107"/>
      <c r="F169" s="96"/>
      <c r="G169" s="96"/>
      <c r="J169" s="83"/>
    </row>
    <row r="170" spans="5:10" ht="12.75">
      <c r="E170" s="107"/>
      <c r="F170" s="96"/>
      <c r="G170" s="96"/>
      <c r="J170" s="83"/>
    </row>
    <row r="171" spans="5:10" ht="12.75">
      <c r="E171" s="107"/>
      <c r="J171" s="83"/>
    </row>
    <row r="172" spans="5:10" ht="12.75">
      <c r="E172" s="107"/>
      <c r="J172" s="83"/>
    </row>
    <row r="173" spans="5:10" ht="12.75">
      <c r="E173" s="107"/>
      <c r="J173" s="83"/>
    </row>
    <row r="174" spans="5:10" ht="12.75">
      <c r="E174" s="107"/>
      <c r="J174" s="83"/>
    </row>
    <row r="175" spans="5:10" ht="12.75">
      <c r="E175" s="107"/>
      <c r="J175" s="83"/>
    </row>
    <row r="176" spans="5:10" ht="12.75">
      <c r="E176" s="107"/>
      <c r="J176" s="83"/>
    </row>
    <row r="177" spans="5:10" ht="12.75">
      <c r="E177" s="107"/>
      <c r="J177" s="83"/>
    </row>
    <row r="178" spans="5:10" ht="12.75">
      <c r="E178" s="107"/>
      <c r="J178" s="83"/>
    </row>
    <row r="179" ht="12.75">
      <c r="E179" s="107"/>
    </row>
    <row r="180" ht="12.75">
      <c r="E180" s="107"/>
    </row>
    <row r="181" ht="12.75">
      <c r="E181" s="107"/>
    </row>
    <row r="182" ht="12.75">
      <c r="E182" s="107"/>
    </row>
    <row r="183" ht="12.75">
      <c r="E183" s="107"/>
    </row>
    <row r="184" ht="12.75">
      <c r="E184" s="107"/>
    </row>
    <row r="185" ht="12.75">
      <c r="E185" s="107"/>
    </row>
    <row r="186" ht="12.75">
      <c r="E186" s="107"/>
    </row>
    <row r="187" ht="12.75">
      <c r="E187" s="107"/>
    </row>
    <row r="188" ht="12.75">
      <c r="E188" s="107"/>
    </row>
    <row r="189" ht="12.75">
      <c r="E189" s="107"/>
    </row>
    <row r="190" ht="12.75">
      <c r="E190" s="107"/>
    </row>
    <row r="191" ht="12.75">
      <c r="E191" s="107"/>
    </row>
    <row r="192" ht="12.75">
      <c r="E192" s="107"/>
    </row>
    <row r="193" ht="12.75">
      <c r="E193" s="107"/>
    </row>
    <row r="194" ht="12.75">
      <c r="E194" s="107"/>
    </row>
    <row r="195" ht="12.75">
      <c r="E195" s="107"/>
    </row>
    <row r="196" ht="12.75">
      <c r="E196" s="107"/>
    </row>
    <row r="197" ht="12.75">
      <c r="E197" s="107"/>
    </row>
    <row r="198" ht="12.75">
      <c r="E198" s="107"/>
    </row>
    <row r="199" ht="12.75">
      <c r="E199" s="107"/>
    </row>
    <row r="200" ht="12.75">
      <c r="E200" s="107"/>
    </row>
    <row r="201" ht="12.75">
      <c r="E201" s="107"/>
    </row>
    <row r="202" ht="12.75">
      <c r="E202" s="107"/>
    </row>
    <row r="203" ht="12.75">
      <c r="E203" s="107"/>
    </row>
    <row r="204" ht="12.75">
      <c r="E204" s="107"/>
    </row>
    <row r="205" ht="12.75">
      <c r="E205" s="107"/>
    </row>
    <row r="206" ht="12.75">
      <c r="E206" s="107"/>
    </row>
    <row r="207" ht="12.75">
      <c r="E207" s="107"/>
    </row>
    <row r="208" ht="12.75">
      <c r="E208" s="107"/>
    </row>
    <row r="209" ht="12.75">
      <c r="E209" s="107"/>
    </row>
    <row r="210" ht="12.75">
      <c r="E210" s="107"/>
    </row>
    <row r="211" ht="12.75">
      <c r="E211" s="107"/>
    </row>
    <row r="212" ht="12.75">
      <c r="E212" s="107"/>
    </row>
    <row r="213" ht="12.75">
      <c r="E213" s="107"/>
    </row>
    <row r="214" ht="12.75">
      <c r="E214" s="107"/>
    </row>
    <row r="215" ht="12.75">
      <c r="E215" s="107"/>
    </row>
    <row r="216" ht="12.75">
      <c r="E216" s="107"/>
    </row>
    <row r="217" ht="12.75">
      <c r="E217" s="107"/>
    </row>
    <row r="218" ht="12.75">
      <c r="E218" s="107"/>
    </row>
    <row r="219" ht="12.75">
      <c r="E219" s="107"/>
    </row>
    <row r="220" ht="12.75">
      <c r="E220" s="107"/>
    </row>
    <row r="221" ht="12.75">
      <c r="E221" s="107"/>
    </row>
    <row r="222" ht="12.75">
      <c r="E222" s="107"/>
    </row>
    <row r="223" ht="12.75">
      <c r="E223" s="107"/>
    </row>
    <row r="224" ht="12.75">
      <c r="E224" s="107"/>
    </row>
    <row r="225" ht="12.75">
      <c r="E225" s="107"/>
    </row>
    <row r="226" ht="12.75">
      <c r="E226" s="107"/>
    </row>
    <row r="227" ht="12.75">
      <c r="E227" s="107"/>
    </row>
    <row r="228" ht="12.75">
      <c r="E228" s="107"/>
    </row>
    <row r="229" ht="12.75">
      <c r="E229" s="107"/>
    </row>
    <row r="230" ht="12.75">
      <c r="E230" s="107"/>
    </row>
    <row r="231" ht="12.75">
      <c r="E231" s="107"/>
    </row>
    <row r="232" ht="12.75">
      <c r="E232" s="107"/>
    </row>
    <row r="233" ht="12.75">
      <c r="E233" s="107"/>
    </row>
    <row r="234" ht="12.75">
      <c r="E234" s="107"/>
    </row>
    <row r="235" ht="12.75">
      <c r="E235" s="107"/>
    </row>
    <row r="236" ht="12.75">
      <c r="E236" s="107"/>
    </row>
    <row r="237" ht="12.75">
      <c r="E237" s="107"/>
    </row>
    <row r="238" ht="12.75">
      <c r="E238" s="107"/>
    </row>
    <row r="239" ht="12.75">
      <c r="E239" s="107"/>
    </row>
    <row r="240" ht="12.75">
      <c r="E240" s="107"/>
    </row>
    <row r="241" ht="12.75">
      <c r="E241" s="107"/>
    </row>
    <row r="242" ht="12.75">
      <c r="E242" s="107"/>
    </row>
    <row r="243" ht="12.75">
      <c r="E243" s="107"/>
    </row>
    <row r="244" ht="12.75">
      <c r="E244" s="107"/>
    </row>
    <row r="245" ht="12.75">
      <c r="E245" s="107"/>
    </row>
    <row r="246" ht="12.75">
      <c r="E246" s="107"/>
    </row>
    <row r="247" ht="12.75">
      <c r="E247" s="107"/>
    </row>
    <row r="248" ht="12.75">
      <c r="E248" s="107"/>
    </row>
    <row r="249" ht="12.75">
      <c r="E249" s="107"/>
    </row>
    <row r="250" ht="12.75">
      <c r="E250" s="107"/>
    </row>
    <row r="251" ht="12.75">
      <c r="E251" s="107"/>
    </row>
    <row r="252" ht="12.75">
      <c r="E252" s="107"/>
    </row>
    <row r="253" ht="12.75">
      <c r="E253" s="107"/>
    </row>
    <row r="254" ht="12.75">
      <c r="E254" s="107"/>
    </row>
    <row r="255" ht="12.75">
      <c r="E255" s="107"/>
    </row>
    <row r="256" ht="12.75">
      <c r="E256" s="107"/>
    </row>
    <row r="257" ht="12.75">
      <c r="E257" s="107"/>
    </row>
    <row r="258" ht="12.75">
      <c r="E258" s="107"/>
    </row>
    <row r="259" ht="12.75">
      <c r="E259" s="107"/>
    </row>
    <row r="260" ht="12.75">
      <c r="E260" s="109"/>
    </row>
    <row r="261" ht="12.75">
      <c r="E261" s="109"/>
    </row>
    <row r="262" ht="12.75">
      <c r="E262" s="109"/>
    </row>
    <row r="263" ht="12.75">
      <c r="E263" s="109"/>
    </row>
    <row r="264" ht="12.75">
      <c r="E264" s="109"/>
    </row>
    <row r="265" ht="12.75">
      <c r="E265" s="109"/>
    </row>
    <row r="266" ht="12.75">
      <c r="E266" s="109"/>
    </row>
    <row r="267" ht="12.75">
      <c r="E267" s="109"/>
    </row>
    <row r="268" ht="12.75">
      <c r="E268" s="109"/>
    </row>
    <row r="269" ht="12.75">
      <c r="E269" s="109"/>
    </row>
    <row r="270" ht="12.75">
      <c r="E270" s="109"/>
    </row>
    <row r="271" ht="12.75">
      <c r="E271" s="109"/>
    </row>
    <row r="272" ht="12.75">
      <c r="E272" s="109"/>
    </row>
    <row r="273" ht="12.75">
      <c r="E273" s="109"/>
    </row>
    <row r="274" ht="12.75">
      <c r="E274" s="109"/>
    </row>
    <row r="275" ht="12.75">
      <c r="E275" s="109"/>
    </row>
    <row r="276" ht="12.75">
      <c r="E276" s="109"/>
    </row>
    <row r="277" ht="12.75">
      <c r="E277" s="109"/>
    </row>
    <row r="278" ht="12.75">
      <c r="E278" s="109"/>
    </row>
    <row r="279" ht="12.75">
      <c r="E279" s="109"/>
    </row>
    <row r="280" ht="12.75">
      <c r="E280" s="109"/>
    </row>
    <row r="281" ht="12.75">
      <c r="E281" s="109"/>
    </row>
    <row r="282" ht="12.75">
      <c r="E282" s="109"/>
    </row>
    <row r="283" ht="12.75">
      <c r="E283" s="109"/>
    </row>
    <row r="284" ht="12.75">
      <c r="E284" s="109"/>
    </row>
    <row r="285" ht="12.75">
      <c r="E285" s="109"/>
    </row>
    <row r="286" ht="12.75">
      <c r="E286" s="109"/>
    </row>
    <row r="287" ht="12.75">
      <c r="E287" s="109"/>
    </row>
    <row r="288" ht="12.75">
      <c r="E288" s="109"/>
    </row>
    <row r="289" ht="12.75">
      <c r="E289" s="109"/>
    </row>
    <row r="290" ht="12.75">
      <c r="E290" s="109"/>
    </row>
    <row r="291" ht="12.75">
      <c r="E291" s="109"/>
    </row>
    <row r="292" ht="12.75">
      <c r="E292" s="109"/>
    </row>
    <row r="293" ht="12.75">
      <c r="E293" s="109"/>
    </row>
    <row r="294" ht="12.75">
      <c r="E294" s="109"/>
    </row>
    <row r="295" ht="12.75">
      <c r="E295" s="109"/>
    </row>
    <row r="296" ht="12.75">
      <c r="E296" s="109"/>
    </row>
    <row r="297" ht="12.75">
      <c r="E297" s="109"/>
    </row>
    <row r="298" ht="12.75">
      <c r="E298" s="109"/>
    </row>
    <row r="299" ht="12.75">
      <c r="E299" s="109"/>
    </row>
    <row r="300" ht="12.75">
      <c r="E300" s="109"/>
    </row>
    <row r="301" ht="12.75">
      <c r="E301" s="109"/>
    </row>
    <row r="302" ht="12.75">
      <c r="E302" s="109"/>
    </row>
    <row r="303" ht="12.75">
      <c r="E303" s="109"/>
    </row>
    <row r="304" ht="12.75">
      <c r="E304" s="109"/>
    </row>
    <row r="305" ht="12.75">
      <c r="E305" s="109"/>
    </row>
    <row r="306" ht="12.75">
      <c r="E306" s="109"/>
    </row>
    <row r="307" ht="12.75">
      <c r="E307" s="109"/>
    </row>
    <row r="308" ht="12.75">
      <c r="E308" s="109"/>
    </row>
    <row r="309" ht="12.75">
      <c r="E309" s="109"/>
    </row>
    <row r="310" ht="12.75">
      <c r="E310" s="109"/>
    </row>
    <row r="311" ht="12.75">
      <c r="E311" s="109"/>
    </row>
    <row r="312" ht="12.75">
      <c r="E312" s="109"/>
    </row>
    <row r="313" ht="12.75">
      <c r="E313" s="109"/>
    </row>
    <row r="314" ht="12.75">
      <c r="E314" s="109"/>
    </row>
    <row r="315" ht="12.75">
      <c r="E315" s="109"/>
    </row>
    <row r="316" ht="12.75">
      <c r="E316" s="109"/>
    </row>
    <row r="317" ht="12.75">
      <c r="E317" s="109"/>
    </row>
    <row r="318" ht="12.75">
      <c r="E318" s="109"/>
    </row>
    <row r="319" ht="12.75">
      <c r="E319" s="109"/>
    </row>
    <row r="320" ht="12.75">
      <c r="E320" s="109"/>
    </row>
    <row r="321" ht="12.75">
      <c r="E321" s="109"/>
    </row>
    <row r="322" ht="12.75">
      <c r="E322" s="109"/>
    </row>
    <row r="323" ht="12.75">
      <c r="E323" s="109"/>
    </row>
    <row r="324" ht="12.75">
      <c r="E324" s="109"/>
    </row>
    <row r="325" ht="12.75">
      <c r="E325" s="109"/>
    </row>
    <row r="326" ht="12.75">
      <c r="E326" s="109"/>
    </row>
    <row r="327" ht="12.75">
      <c r="E327" s="109"/>
    </row>
    <row r="328" ht="12.75">
      <c r="E328" s="109"/>
    </row>
    <row r="329" ht="12.75">
      <c r="E329" s="109"/>
    </row>
    <row r="330" ht="12.75">
      <c r="E330" s="109"/>
    </row>
    <row r="331" ht="12.75">
      <c r="E331" s="109"/>
    </row>
    <row r="332" ht="12.75">
      <c r="E332" s="109"/>
    </row>
    <row r="333" ht="12.75">
      <c r="E333" s="109"/>
    </row>
    <row r="334" ht="12.75">
      <c r="E334" s="109"/>
    </row>
    <row r="335" ht="12.75">
      <c r="E335" s="109"/>
    </row>
    <row r="336" ht="12.75">
      <c r="E336" s="109"/>
    </row>
    <row r="337" ht="12.75">
      <c r="E337" s="109"/>
    </row>
    <row r="338" ht="12.75">
      <c r="E338" s="109"/>
    </row>
    <row r="339" ht="12.75">
      <c r="E339" s="109"/>
    </row>
    <row r="340" ht="12.75">
      <c r="E340" s="109"/>
    </row>
    <row r="341" ht="12.75">
      <c r="E341" s="109"/>
    </row>
    <row r="342" ht="12.75">
      <c r="E342" s="109"/>
    </row>
    <row r="343" ht="12.75">
      <c r="E343" s="109"/>
    </row>
    <row r="344" ht="12.75">
      <c r="E344" s="109"/>
    </row>
    <row r="345" ht="12.75">
      <c r="E345" s="109"/>
    </row>
    <row r="346" ht="12.75">
      <c r="E346" s="109"/>
    </row>
    <row r="347" ht="12.75">
      <c r="E347" s="109"/>
    </row>
    <row r="348" ht="12.75">
      <c r="E348" s="109"/>
    </row>
    <row r="349" ht="12.75">
      <c r="E349" s="109"/>
    </row>
    <row r="350" ht="12.75">
      <c r="E350" s="109"/>
    </row>
    <row r="351" ht="12.75">
      <c r="E351" s="109"/>
    </row>
    <row r="352" ht="12.75">
      <c r="E352" s="109"/>
    </row>
    <row r="353" ht="12.75">
      <c r="E353" s="109"/>
    </row>
    <row r="354" ht="12.75">
      <c r="E354" s="109"/>
    </row>
    <row r="355" ht="12.75">
      <c r="E355" s="109"/>
    </row>
    <row r="356" ht="12.75">
      <c r="E356" s="109"/>
    </row>
    <row r="357" ht="12.75">
      <c r="E357" s="109"/>
    </row>
    <row r="358" ht="12.75">
      <c r="E358" s="109"/>
    </row>
    <row r="359" ht="12.75">
      <c r="E359" s="109"/>
    </row>
    <row r="360" ht="12.75">
      <c r="E360" s="109"/>
    </row>
    <row r="361" ht="12.75">
      <c r="E361" s="109"/>
    </row>
    <row r="362" ht="12.75">
      <c r="E362" s="109"/>
    </row>
    <row r="363" ht="12.75">
      <c r="E363" s="109"/>
    </row>
    <row r="364" ht="12.75">
      <c r="E364" s="109"/>
    </row>
    <row r="365" ht="12.75">
      <c r="E365" s="109"/>
    </row>
    <row r="366" ht="12.75">
      <c r="E366" s="109"/>
    </row>
    <row r="367" ht="12.75">
      <c r="E367" s="109"/>
    </row>
    <row r="368" ht="12.75">
      <c r="E368" s="109"/>
    </row>
    <row r="369" ht="12.75">
      <c r="E369" s="109"/>
    </row>
    <row r="370" ht="12.75">
      <c r="E370" s="109"/>
    </row>
    <row r="371" ht="12.75">
      <c r="E371" s="109"/>
    </row>
    <row r="372" ht="12.75">
      <c r="E372" s="109"/>
    </row>
    <row r="373" ht="12.75">
      <c r="E373" s="109"/>
    </row>
    <row r="374" ht="12.75">
      <c r="E374" s="109"/>
    </row>
    <row r="375" ht="12.75">
      <c r="E375" s="109"/>
    </row>
    <row r="376" ht="12.75">
      <c r="E376" s="109"/>
    </row>
    <row r="377" ht="12.75">
      <c r="E377" s="109"/>
    </row>
    <row r="378" ht="12.75">
      <c r="E378" s="109"/>
    </row>
    <row r="379" ht="12.75">
      <c r="E379" s="109"/>
    </row>
    <row r="380" ht="12.75">
      <c r="E380" s="109"/>
    </row>
    <row r="381" ht="12.75">
      <c r="E381" s="109"/>
    </row>
    <row r="382" ht="12.75">
      <c r="E382" s="109"/>
    </row>
    <row r="383" ht="12.75">
      <c r="E383" s="109"/>
    </row>
    <row r="384" ht="12.75">
      <c r="E384" s="109"/>
    </row>
    <row r="385" ht="12.75">
      <c r="E385" s="109"/>
    </row>
    <row r="386" ht="12.75">
      <c r="E386" s="109"/>
    </row>
    <row r="387" ht="12.75">
      <c r="E387" s="109"/>
    </row>
    <row r="388" ht="12.75">
      <c r="E388" s="109"/>
    </row>
    <row r="389" ht="12.75">
      <c r="E389" s="109"/>
    </row>
    <row r="390" ht="12.75">
      <c r="E390" s="109"/>
    </row>
    <row r="391" ht="12.75">
      <c r="E391" s="109"/>
    </row>
    <row r="392" ht="12.75">
      <c r="E392" s="109"/>
    </row>
    <row r="393" ht="12.75">
      <c r="E393" s="109"/>
    </row>
    <row r="394" ht="12.75">
      <c r="E394" s="109"/>
    </row>
    <row r="395" ht="12.75">
      <c r="E395" s="109"/>
    </row>
    <row r="396" ht="12.75">
      <c r="E396" s="109"/>
    </row>
    <row r="397" ht="12.75">
      <c r="E397" s="109"/>
    </row>
    <row r="398" ht="12.75">
      <c r="E398" s="109"/>
    </row>
    <row r="399" ht="12.75">
      <c r="E399" s="109"/>
    </row>
    <row r="400" ht="12.75">
      <c r="E400" s="109"/>
    </row>
    <row r="401" ht="12.75">
      <c r="E401" s="109"/>
    </row>
    <row r="402" ht="12.75">
      <c r="E402" s="109"/>
    </row>
    <row r="403" ht="12.75">
      <c r="E403" s="109"/>
    </row>
    <row r="404" ht="12.75">
      <c r="E404" s="109"/>
    </row>
    <row r="405" ht="12.75">
      <c r="E405" s="109"/>
    </row>
    <row r="406" ht="12.75">
      <c r="E406" s="109"/>
    </row>
    <row r="407" ht="12.75">
      <c r="E407" s="109"/>
    </row>
    <row r="408" ht="12.75">
      <c r="E408" s="109"/>
    </row>
    <row r="409" ht="12.75">
      <c r="E409" s="109"/>
    </row>
    <row r="410" ht="12.75">
      <c r="E410" s="109"/>
    </row>
    <row r="411" ht="12.75">
      <c r="E411" s="109"/>
    </row>
    <row r="412" ht="12.75">
      <c r="E412" s="109"/>
    </row>
    <row r="413" ht="12.75">
      <c r="E413" s="109"/>
    </row>
    <row r="414" ht="12.75">
      <c r="E414" s="109"/>
    </row>
    <row r="415" ht="12.75">
      <c r="E415" s="109"/>
    </row>
    <row r="416" ht="12.75">
      <c r="E416" s="109"/>
    </row>
    <row r="417" ht="12.75">
      <c r="E417" s="109"/>
    </row>
    <row r="418" ht="12.75">
      <c r="E418" s="109"/>
    </row>
    <row r="419" ht="12.75">
      <c r="E419" s="109"/>
    </row>
    <row r="420" ht="12.75">
      <c r="E420" s="109"/>
    </row>
    <row r="421" ht="12.75">
      <c r="E421" s="109"/>
    </row>
    <row r="422" ht="12.75">
      <c r="E422" s="109"/>
    </row>
    <row r="423" ht="12.75">
      <c r="E423" s="109"/>
    </row>
    <row r="424" ht="12.75">
      <c r="E424" s="109"/>
    </row>
    <row r="425" ht="12.75">
      <c r="E425" s="109"/>
    </row>
    <row r="426" ht="12.75">
      <c r="E426" s="109"/>
    </row>
    <row r="427" ht="12.75">
      <c r="E427" s="109"/>
    </row>
    <row r="428" ht="12.75">
      <c r="E428" s="109"/>
    </row>
    <row r="429" ht="12.75">
      <c r="E429" s="109"/>
    </row>
    <row r="430" ht="12.75">
      <c r="E430" s="109"/>
    </row>
    <row r="431" ht="12.75">
      <c r="E431" s="109"/>
    </row>
    <row r="432" ht="12.75">
      <c r="E432" s="109"/>
    </row>
    <row r="433" ht="12.75">
      <c r="E433" s="109"/>
    </row>
    <row r="434" ht="12.75">
      <c r="E434" s="109"/>
    </row>
    <row r="435" ht="12.75">
      <c r="E435" s="109"/>
    </row>
    <row r="436" ht="12.75">
      <c r="E436" s="109"/>
    </row>
    <row r="437" ht="12.75">
      <c r="E437" s="109"/>
    </row>
    <row r="438" ht="12.75">
      <c r="E438" s="109"/>
    </row>
    <row r="439" ht="12.75">
      <c r="E439" s="109"/>
    </row>
    <row r="440" ht="12.75">
      <c r="E440" s="109"/>
    </row>
    <row r="441" ht="12.75">
      <c r="E441" s="109"/>
    </row>
    <row r="442" ht="12.75">
      <c r="E442" s="109"/>
    </row>
    <row r="443" ht="12.75">
      <c r="E443" s="109"/>
    </row>
    <row r="444" ht="12.75">
      <c r="E444" s="109"/>
    </row>
    <row r="445" ht="12.75">
      <c r="E445" s="109"/>
    </row>
    <row r="446" ht="12.75">
      <c r="E446" s="109"/>
    </row>
    <row r="447" ht="12.75">
      <c r="E447" s="109"/>
    </row>
    <row r="448" ht="12.75">
      <c r="E448" s="109"/>
    </row>
    <row r="449" ht="12.75">
      <c r="E449" s="109"/>
    </row>
    <row r="450" ht="12.75">
      <c r="E450" s="109"/>
    </row>
    <row r="451" ht="12.75">
      <c r="E451" s="109"/>
    </row>
    <row r="452" ht="12.75">
      <c r="E452" s="109"/>
    </row>
    <row r="453" ht="12.75">
      <c r="E453" s="109"/>
    </row>
    <row r="454" ht="12.75">
      <c r="E454" s="109"/>
    </row>
    <row r="455" ht="12.75">
      <c r="E455" s="109"/>
    </row>
    <row r="456" ht="12.75">
      <c r="E456" s="109"/>
    </row>
    <row r="457" ht="12.75">
      <c r="E457" s="109"/>
    </row>
    <row r="458" ht="12.75">
      <c r="E458" s="109"/>
    </row>
    <row r="459" ht="12.75">
      <c r="E459" s="109"/>
    </row>
  </sheetData>
  <sheetProtection password="83AF" sheet="1" objects="1" scenarios="1"/>
  <mergeCells count="27">
    <mergeCell ref="K3:K4"/>
    <mergeCell ref="J3:J4"/>
    <mergeCell ref="I3:I4"/>
    <mergeCell ref="A32:E38"/>
    <mergeCell ref="A30:H30"/>
    <mergeCell ref="D3:D4"/>
    <mergeCell ref="E3:E4"/>
    <mergeCell ref="G3:G4"/>
    <mergeCell ref="F3:F4"/>
    <mergeCell ref="T3:T4"/>
    <mergeCell ref="R3:R4"/>
    <mergeCell ref="X2:X4"/>
    <mergeCell ref="H3:H4"/>
    <mergeCell ref="P3:P4"/>
    <mergeCell ref="O3:O4"/>
    <mergeCell ref="N3:N4"/>
    <mergeCell ref="M3:M4"/>
    <mergeCell ref="W2:W4"/>
    <mergeCell ref="L3:L4"/>
    <mergeCell ref="C1:I1"/>
    <mergeCell ref="P1:T1"/>
    <mergeCell ref="M1:O1"/>
    <mergeCell ref="P2:T2"/>
    <mergeCell ref="J1:L1"/>
    <mergeCell ref="J2:L2"/>
    <mergeCell ref="M2:O2"/>
    <mergeCell ref="C2:I2"/>
  </mergeCells>
  <dataValidations count="1">
    <dataValidation type="textLength" operator="equal" allowBlank="1" showInputMessage="1" showErrorMessage="1" error="Please enter a 6-digit Building Number." sqref="F9:F26">
      <formula1>6</formula1>
    </dataValidation>
  </dataValidations>
  <printOptions gridLines="1"/>
  <pageMargins left="0.25" right="0.25" top="1" bottom="1" header="0.5" footer="0.5"/>
  <pageSetup cellComments="asDisplayed" fitToHeight="1" fitToWidth="1" horizontalDpi="600" verticalDpi="600" orientation="landscape" paperSize="5" scale="64" r:id="rId3"/>
  <headerFooter alignWithMargins="0">
    <oddHeader>&amp;C&amp;26&amp;A</oddHeader>
    <oddFooter>&amp;L&amp;F&amp;C&amp;A&amp;R&amp;D</oddFooter>
  </headerFooter>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Z54"/>
  <sheetViews>
    <sheetView defaultGridColor="0" zoomScale="80" zoomScaleNormal="80" colorId="22" workbookViewId="0" topLeftCell="A1">
      <pane xSplit="2" ySplit="10" topLeftCell="C11" activePane="bottomRight" state="frozen"/>
      <selection pane="topLeft" activeCell="A1" sqref="A1"/>
      <selection pane="topRight" activeCell="C1" sqref="C1"/>
      <selection pane="bottomLeft" activeCell="A11" sqref="A11"/>
      <selection pane="bottomRight" activeCell="A58" sqref="A58"/>
    </sheetView>
  </sheetViews>
  <sheetFormatPr defaultColWidth="9.140625" defaultRowHeight="12.75"/>
  <cols>
    <col min="1" max="2" width="27.57421875" style="734" customWidth="1"/>
    <col min="3" max="3" width="9.140625" style="734" customWidth="1"/>
    <col min="4" max="4" width="11.421875" style="734" customWidth="1"/>
    <col min="5" max="5" width="12.28125" style="734" customWidth="1"/>
    <col min="6" max="6" width="14.57421875" style="734" bestFit="1" customWidth="1"/>
    <col min="7" max="7" width="4.421875" style="734" bestFit="1" customWidth="1"/>
    <col min="8" max="8" width="11.28125" style="734" bestFit="1" customWidth="1"/>
    <col min="9" max="9" width="12.28125" style="734" customWidth="1"/>
    <col min="10" max="10" width="10.28125" style="734" customWidth="1"/>
    <col min="11" max="11" width="16.28125" style="734" customWidth="1"/>
    <col min="12" max="12" width="18.140625" style="734" customWidth="1"/>
    <col min="13" max="14" width="11.8515625" style="734" customWidth="1"/>
    <col min="15" max="15" width="14.140625" style="734" customWidth="1"/>
    <col min="16" max="16" width="14.28125" style="734" customWidth="1"/>
    <col min="17" max="17" width="9.57421875" style="734" customWidth="1"/>
    <col min="18" max="18" width="13.28125" style="734" bestFit="1" customWidth="1"/>
    <col min="19" max="19" width="17.00390625" style="734" bestFit="1" customWidth="1"/>
    <col min="20" max="20" width="28.140625" style="734" customWidth="1"/>
    <col min="21" max="21" width="6.421875" style="735" customWidth="1"/>
    <col min="22" max="22" width="12.28125" style="734" bestFit="1" customWidth="1"/>
    <col min="23" max="23" width="15.8515625" style="734" customWidth="1"/>
    <col min="24" max="24" width="6.57421875" style="734" customWidth="1"/>
    <col min="25" max="25" width="13.140625" style="734" customWidth="1"/>
    <col min="26" max="26" width="14.8515625" style="734" customWidth="1"/>
    <col min="27" max="16384" width="9.140625" style="734" customWidth="1"/>
  </cols>
  <sheetData>
    <row r="1" spans="1:26" s="385" customFormat="1" ht="12.75" customHeight="1" thickBot="1">
      <c r="A1" s="1217" t="s">
        <v>34</v>
      </c>
      <c r="B1" s="1218"/>
      <c r="C1" s="1222" t="s">
        <v>97</v>
      </c>
      <c r="D1" s="1223"/>
      <c r="E1" s="1223"/>
      <c r="F1" s="1223"/>
      <c r="G1" s="1224"/>
      <c r="H1" s="1219" t="s">
        <v>28</v>
      </c>
      <c r="I1" s="1220"/>
      <c r="J1" s="1220"/>
      <c r="K1" s="1220"/>
      <c r="L1" s="1221"/>
      <c r="M1" s="1214" t="s">
        <v>27</v>
      </c>
      <c r="N1" s="1215"/>
      <c r="O1" s="1215"/>
      <c r="P1" s="1216"/>
      <c r="Q1" s="1209" t="s">
        <v>75</v>
      </c>
      <c r="R1" s="1210"/>
      <c r="S1" s="1210"/>
      <c r="T1" s="1210"/>
      <c r="U1" s="1207" t="s">
        <v>171</v>
      </c>
      <c r="V1" s="585"/>
      <c r="W1" s="586" t="s">
        <v>172</v>
      </c>
      <c r="X1" s="587"/>
      <c r="Y1" s="587"/>
      <c r="Z1" s="587"/>
    </row>
    <row r="2" spans="1:26" s="597" customFormat="1" ht="12.75" customHeight="1" thickBot="1">
      <c r="A2" s="588" t="s">
        <v>32</v>
      </c>
      <c r="B2" s="589">
        <f>'Corrections PY'!B2</f>
        <v>0</v>
      </c>
      <c r="C2" s="590"/>
      <c r="D2" s="591"/>
      <c r="E2" s="591"/>
      <c r="F2" s="591"/>
      <c r="G2" s="592"/>
      <c r="H2" s="1225" t="s">
        <v>73</v>
      </c>
      <c r="I2" s="1226"/>
      <c r="J2" s="1226"/>
      <c r="K2" s="1226"/>
      <c r="L2" s="1226"/>
      <c r="M2" s="1211" t="s">
        <v>76</v>
      </c>
      <c r="N2" s="1212"/>
      <c r="O2" s="1212"/>
      <c r="P2" s="1213"/>
      <c r="Q2" s="593"/>
      <c r="R2" s="594"/>
      <c r="S2" s="595" t="s">
        <v>78</v>
      </c>
      <c r="T2" s="596"/>
      <c r="U2" s="1207"/>
      <c r="V2" s="1205" t="s">
        <v>167</v>
      </c>
      <c r="W2" s="1205" t="s">
        <v>168</v>
      </c>
      <c r="X2" s="1202" t="s">
        <v>171</v>
      </c>
      <c r="Y2" s="1199" t="s">
        <v>175</v>
      </c>
      <c r="Z2" s="1199" t="s">
        <v>176</v>
      </c>
    </row>
    <row r="3" spans="1:26" s="597" customFormat="1" ht="15" customHeight="1">
      <c r="A3" s="598" t="s">
        <v>33</v>
      </c>
      <c r="B3" s="599">
        <f>'Corrections PY'!B3</f>
        <v>0</v>
      </c>
      <c r="C3" s="590" t="s">
        <v>24</v>
      </c>
      <c r="D3" s="591" t="s">
        <v>56</v>
      </c>
      <c r="E3" s="591"/>
      <c r="F3" s="591"/>
      <c r="G3" s="592"/>
      <c r="H3" s="600"/>
      <c r="I3" s="601" t="s">
        <v>121</v>
      </c>
      <c r="J3" s="602"/>
      <c r="K3" s="603"/>
      <c r="L3" s="604" t="s">
        <v>111</v>
      </c>
      <c r="M3" s="605" t="s">
        <v>121</v>
      </c>
      <c r="N3" s="606"/>
      <c r="O3" s="606"/>
      <c r="P3" s="607" t="s">
        <v>132</v>
      </c>
      <c r="Q3" s="594"/>
      <c r="R3" s="594" t="s">
        <v>0</v>
      </c>
      <c r="S3" s="608" t="s">
        <v>84</v>
      </c>
      <c r="T3" s="596"/>
      <c r="U3" s="1207"/>
      <c r="V3" s="1205"/>
      <c r="W3" s="1205"/>
      <c r="X3" s="1203"/>
      <c r="Y3" s="1200"/>
      <c r="Z3" s="1200"/>
    </row>
    <row r="4" spans="1:26" s="624" customFormat="1" ht="36.75">
      <c r="A4" s="598" t="s">
        <v>58</v>
      </c>
      <c r="B4" s="599">
        <f>'Corrections PY'!B4</f>
        <v>0</v>
      </c>
      <c r="C4" s="609" t="s">
        <v>25</v>
      </c>
      <c r="D4" s="610" t="s">
        <v>57</v>
      </c>
      <c r="E4" s="611" t="s">
        <v>113</v>
      </c>
      <c r="F4" s="612" t="s">
        <v>3</v>
      </c>
      <c r="G4" s="613" t="s">
        <v>4</v>
      </c>
      <c r="H4" s="614" t="s">
        <v>139</v>
      </c>
      <c r="I4" s="615" t="s">
        <v>117</v>
      </c>
      <c r="J4" s="615"/>
      <c r="K4" s="616" t="s">
        <v>110</v>
      </c>
      <c r="L4" s="617" t="s">
        <v>131</v>
      </c>
      <c r="M4" s="618" t="s">
        <v>117</v>
      </c>
      <c r="N4" s="619"/>
      <c r="O4" s="619" t="s">
        <v>112</v>
      </c>
      <c r="P4" s="620" t="s">
        <v>185</v>
      </c>
      <c r="Q4" s="621"/>
      <c r="R4" s="621" t="s">
        <v>30</v>
      </c>
      <c r="S4" s="622" t="s">
        <v>85</v>
      </c>
      <c r="T4" s="623" t="s">
        <v>114</v>
      </c>
      <c r="U4" s="1208"/>
      <c r="V4" s="1206"/>
      <c r="W4" s="1206"/>
      <c r="X4" s="1204"/>
      <c r="Y4" s="1201"/>
      <c r="Z4" s="1201"/>
    </row>
    <row r="5" spans="1:26" s="637" customFormat="1" ht="12.75">
      <c r="A5" s="625" t="s">
        <v>103</v>
      </c>
      <c r="B5" s="626"/>
      <c r="C5" s="627"/>
      <c r="D5" s="627"/>
      <c r="E5" s="627"/>
      <c r="F5" s="627"/>
      <c r="G5" s="628"/>
      <c r="H5" s="627"/>
      <c r="I5" s="629"/>
      <c r="J5" s="629"/>
      <c r="K5" s="736">
        <f>'Corrections PY'!K5</f>
        <v>0</v>
      </c>
      <c r="L5" s="630">
        <f>'Corrections PY'!L5</f>
        <v>0</v>
      </c>
      <c r="M5" s="631">
        <v>39356</v>
      </c>
      <c r="N5" s="632"/>
      <c r="O5" s="632"/>
      <c r="P5" s="632"/>
      <c r="Q5" s="632"/>
      <c r="R5" s="741">
        <f>+K5</f>
        <v>0</v>
      </c>
      <c r="S5" s="743">
        <f>+L5</f>
        <v>0</v>
      </c>
      <c r="T5" s="633"/>
      <c r="U5" s="634"/>
      <c r="V5" s="635"/>
      <c r="W5" s="635"/>
      <c r="X5" s="636"/>
      <c r="Y5" s="636"/>
      <c r="Z5" s="636"/>
    </row>
    <row r="6" spans="1:26" s="637" customFormat="1" ht="12.75">
      <c r="A6" s="638" t="s">
        <v>65</v>
      </c>
      <c r="B6" s="638"/>
      <c r="C6" s="639"/>
      <c r="D6" s="639"/>
      <c r="E6" s="639"/>
      <c r="F6" s="639"/>
      <c r="G6" s="639"/>
      <c r="H6" s="639"/>
      <c r="I6" s="639"/>
      <c r="J6" s="639"/>
      <c r="K6" s="737"/>
      <c r="L6" s="639"/>
      <c r="M6" s="639"/>
      <c r="N6" s="639"/>
      <c r="O6" s="639"/>
      <c r="P6" s="639"/>
      <c r="Q6" s="639"/>
      <c r="R6" s="740">
        <f>+'Corrections PY'!Q6</f>
        <v>0</v>
      </c>
      <c r="S6" s="744">
        <f>'Corrections PY'!R6</f>
        <v>0</v>
      </c>
      <c r="T6" s="640"/>
      <c r="U6" s="634"/>
      <c r="V6" s="635"/>
      <c r="W6" s="641">
        <f>'Corrections PY'!X6*(1+(SUM!K15))</f>
        <v>0</v>
      </c>
      <c r="X6" s="636"/>
      <c r="Y6" s="636"/>
      <c r="Z6" s="636"/>
    </row>
    <row r="7" spans="1:26" s="637" customFormat="1" ht="12.75">
      <c r="A7" s="642" t="s">
        <v>63</v>
      </c>
      <c r="B7" s="643"/>
      <c r="C7" s="644"/>
      <c r="D7" s="644"/>
      <c r="E7" s="644"/>
      <c r="F7" s="644"/>
      <c r="G7" s="645"/>
      <c r="H7" s="644"/>
      <c r="I7" s="646"/>
      <c r="J7" s="646"/>
      <c r="K7" s="738">
        <f>'GSA IC Worksheet'!G17</f>
        <v>0</v>
      </c>
      <c r="L7" s="647">
        <f>'GSA IC Worksheet'!C17</f>
        <v>0</v>
      </c>
      <c r="M7" s="648"/>
      <c r="N7" s="648"/>
      <c r="O7" s="649"/>
      <c r="P7" s="649"/>
      <c r="Q7" s="649"/>
      <c r="R7" s="742">
        <f>K7+SUM(R12:R42)</f>
        <v>0</v>
      </c>
      <c r="S7" s="745">
        <f>L7+SUM(S12:S42)</f>
        <v>0</v>
      </c>
      <c r="T7" s="650"/>
      <c r="U7" s="634"/>
      <c r="V7" s="635"/>
      <c r="W7" s="651">
        <f>+W43*(1+SUM!$K$15)</f>
        <v>0</v>
      </c>
      <c r="X7" s="636"/>
      <c r="Y7" s="636"/>
      <c r="Z7" s="636"/>
    </row>
    <row r="8" spans="1:26" s="637" customFormat="1" ht="12.75">
      <c r="A8" s="652" t="s">
        <v>144</v>
      </c>
      <c r="B8" s="653"/>
      <c r="C8" s="654"/>
      <c r="D8" s="654"/>
      <c r="E8" s="654"/>
      <c r="F8" s="654"/>
      <c r="G8" s="655"/>
      <c r="H8" s="654"/>
      <c r="I8" s="656"/>
      <c r="J8" s="656"/>
      <c r="K8" s="739">
        <f>+K5+K7</f>
        <v>0</v>
      </c>
      <c r="L8" s="657">
        <f>+L5+L7</f>
        <v>0</v>
      </c>
      <c r="M8" s="654"/>
      <c r="N8" s="654"/>
      <c r="O8" s="654"/>
      <c r="P8" s="654"/>
      <c r="Q8" s="654"/>
      <c r="R8" s="739">
        <f>+R5+R6+R7</f>
        <v>0</v>
      </c>
      <c r="S8" s="746">
        <f>+S5+S6+S7</f>
        <v>0</v>
      </c>
      <c r="T8" s="658"/>
      <c r="U8" s="659"/>
      <c r="V8" s="660"/>
      <c r="W8" s="660"/>
      <c r="X8" s="661"/>
      <c r="Y8" s="661"/>
      <c r="Z8" s="661"/>
    </row>
    <row r="9" spans="1:26" s="637" customFormat="1" ht="13.5" customHeight="1" thickBot="1">
      <c r="A9" s="662" t="s">
        <v>143</v>
      </c>
      <c r="B9" s="662"/>
      <c r="C9" s="663"/>
      <c r="D9" s="664"/>
      <c r="E9" s="664"/>
      <c r="F9" s="664"/>
      <c r="G9" s="664"/>
      <c r="H9" s="664"/>
      <c r="I9" s="664"/>
      <c r="J9" s="664"/>
      <c r="K9" s="665"/>
      <c r="L9" s="665"/>
      <c r="M9" s="666"/>
      <c r="N9" s="666"/>
      <c r="O9" s="666"/>
      <c r="P9" s="666"/>
      <c r="Q9" s="667"/>
      <c r="R9" s="668"/>
      <c r="S9" s="669"/>
      <c r="T9" s="670"/>
      <c r="U9" s="670"/>
      <c r="V9" s="670"/>
      <c r="W9" s="670"/>
      <c r="X9" s="671"/>
      <c r="Y9" s="671"/>
      <c r="Z9" s="671"/>
    </row>
    <row r="10" spans="1:26" s="120" customFormat="1" ht="14.25" thickBot="1" thickTop="1">
      <c r="A10" s="1227" t="s">
        <v>36</v>
      </c>
      <c r="B10" s="1227"/>
      <c r="C10" s="672"/>
      <c r="D10" s="673"/>
      <c r="E10" s="673"/>
      <c r="F10" s="673"/>
      <c r="G10" s="673"/>
      <c r="H10" s="673"/>
      <c r="I10" s="674"/>
      <c r="J10" s="675"/>
      <c r="K10" s="676"/>
      <c r="L10" s="677"/>
      <c r="M10" s="678"/>
      <c r="N10" s="678"/>
      <c r="O10" s="679"/>
      <c r="P10" s="680"/>
      <c r="Q10" s="681"/>
      <c r="R10" s="682"/>
      <c r="S10" s="635"/>
      <c r="T10" s="636"/>
      <c r="U10" s="683"/>
      <c r="V10" s="683"/>
      <c r="W10" s="684"/>
      <c r="X10" s="685"/>
      <c r="Y10" s="685"/>
      <c r="Z10" s="685"/>
    </row>
    <row r="11" spans="1:26" s="120" customFormat="1" ht="13.5" thickTop="1">
      <c r="A11" s="686" t="s">
        <v>180</v>
      </c>
      <c r="B11" s="687"/>
      <c r="C11" s="688"/>
      <c r="D11" s="413"/>
      <c r="E11" s="413"/>
      <c r="F11" s="413"/>
      <c r="G11" s="413"/>
      <c r="H11" s="413"/>
      <c r="I11" s="689"/>
      <c r="J11" s="690"/>
      <c r="K11" s="691"/>
      <c r="L11" s="418"/>
      <c r="M11" s="692"/>
      <c r="N11" s="692"/>
      <c r="O11" s="692"/>
      <c r="P11" s="692"/>
      <c r="Q11" s="692"/>
      <c r="R11" s="693"/>
      <c r="S11" s="660"/>
      <c r="T11" s="694"/>
      <c r="U11" s="636"/>
      <c r="V11" s="636"/>
      <c r="W11" s="695"/>
      <c r="X11" s="696"/>
      <c r="Y11" s="696"/>
      <c r="Z11" s="696"/>
    </row>
    <row r="12" spans="1:26" s="120" customFormat="1" ht="12.75" customHeight="1">
      <c r="A12" s="795"/>
      <c r="B12" s="795"/>
      <c r="C12" s="796"/>
      <c r="D12" s="435"/>
      <c r="E12" s="435"/>
      <c r="F12" s="435"/>
      <c r="G12" s="435"/>
      <c r="H12" s="435"/>
      <c r="I12" s="797"/>
      <c r="J12" s="798"/>
      <c r="K12" s="799"/>
      <c r="L12" s="800"/>
      <c r="M12" s="797"/>
      <c r="N12" s="798"/>
      <c r="O12" s="801"/>
      <c r="P12" s="802">
        <f aca="true" t="shared" si="0" ref="P12:P42">IF(M12="",0,IF(M12&gt;DATEVALUE("09/15/2008"),0,"Enter value you prorated here"))</f>
        <v>0</v>
      </c>
      <c r="Q12" s="1306"/>
      <c r="R12" s="697">
        <f>O12-K12</f>
        <v>0</v>
      </c>
      <c r="S12" s="698">
        <f aca="true" t="shared" si="1" ref="S12:S41">P12-L12</f>
        <v>0</v>
      </c>
      <c r="T12" s="136"/>
      <c r="U12" s="699">
        <f aca="true" t="shared" si="2" ref="U12:U42">(IF(M12,IF(M12-$M$5&gt;365,0,INT((365+$M$5-M12+(365/24))/(365/12))),0))</f>
        <v>0</v>
      </c>
      <c r="V12" s="700">
        <f>IF(P12=0,0,IF(S12&lt;0,(P12/U12),(P12/U12)))</f>
        <v>0</v>
      </c>
      <c r="W12" s="700">
        <f>+Z12*12</f>
        <v>0</v>
      </c>
      <c r="X12" s="701">
        <f>(IF(I12,IF(I12-$M$5&gt;365,0,INT((365+$M$5-I12+(365/24))/(365/12))),0))</f>
        <v>0</v>
      </c>
      <c r="Y12" s="702">
        <f>IF(X12=0,0,L12/X12)</f>
        <v>0</v>
      </c>
      <c r="Z12" s="702">
        <f>IF(M12&gt;DATEVALUE("09/15/08"),0,V12-Y12)</f>
        <v>0</v>
      </c>
    </row>
    <row r="13" spans="1:26" s="120" customFormat="1" ht="12.75" customHeight="1">
      <c r="A13" s="795"/>
      <c r="B13" s="795"/>
      <c r="C13" s="796"/>
      <c r="D13" s="435"/>
      <c r="E13" s="435"/>
      <c r="F13" s="435"/>
      <c r="G13" s="435"/>
      <c r="H13" s="435"/>
      <c r="I13" s="797"/>
      <c r="J13" s="798"/>
      <c r="K13" s="799"/>
      <c r="L13" s="800"/>
      <c r="M13" s="797"/>
      <c r="N13" s="798"/>
      <c r="O13" s="801"/>
      <c r="P13" s="802">
        <f t="shared" si="0"/>
        <v>0</v>
      </c>
      <c r="Q13" s="1307"/>
      <c r="R13" s="703">
        <f>O13-K13</f>
        <v>0</v>
      </c>
      <c r="S13" s="704">
        <f t="shared" si="1"/>
        <v>0</v>
      </c>
      <c r="T13" s="136"/>
      <c r="U13" s="699">
        <f t="shared" si="2"/>
        <v>0</v>
      </c>
      <c r="V13" s="700">
        <f aca="true" t="shared" si="3" ref="V13:V42">IF(P13=0,0,IF(S13&lt;0,(P13/U13),(P13/U13)))</f>
        <v>0</v>
      </c>
      <c r="W13" s="700">
        <f aca="true" t="shared" si="4" ref="W13:W42">+Z13*12</f>
        <v>0</v>
      </c>
      <c r="X13" s="701">
        <f aca="true" t="shared" si="5" ref="X13:X42">(IF(I13,IF(I13-$M$5&gt;365,0,INT((365+$M$5-I13+(365/24))/(365/12))),0))</f>
        <v>0</v>
      </c>
      <c r="Y13" s="702">
        <f aca="true" t="shared" si="6" ref="Y13:Y42">IF(X13=0,0,L13/X13)</f>
        <v>0</v>
      </c>
      <c r="Z13" s="702">
        <f aca="true" t="shared" si="7" ref="Z13:Z42">IF(M13&gt;DATEVALUE("09/15/08"),0,V13-Y13)</f>
        <v>0</v>
      </c>
    </row>
    <row r="14" spans="1:26" s="120" customFormat="1" ht="12.75" customHeight="1">
      <c r="A14" s="795"/>
      <c r="B14" s="795"/>
      <c r="C14" s="796"/>
      <c r="D14" s="435"/>
      <c r="E14" s="435"/>
      <c r="F14" s="435"/>
      <c r="G14" s="435"/>
      <c r="H14" s="435"/>
      <c r="I14" s="797"/>
      <c r="J14" s="798"/>
      <c r="K14" s="799"/>
      <c r="L14" s="800"/>
      <c r="M14" s="797"/>
      <c r="N14" s="798"/>
      <c r="O14" s="801"/>
      <c r="P14" s="802">
        <f t="shared" si="0"/>
        <v>0</v>
      </c>
      <c r="Q14" s="1307"/>
      <c r="R14" s="703">
        <f aca="true" t="shared" si="8" ref="R14:R42">O14-K14</f>
        <v>0</v>
      </c>
      <c r="S14" s="704">
        <f t="shared" si="1"/>
        <v>0</v>
      </c>
      <c r="T14" s="136"/>
      <c r="U14" s="699">
        <f t="shared" si="2"/>
        <v>0</v>
      </c>
      <c r="V14" s="700">
        <f t="shared" si="3"/>
        <v>0</v>
      </c>
      <c r="W14" s="700">
        <f t="shared" si="4"/>
        <v>0</v>
      </c>
      <c r="X14" s="701">
        <f t="shared" si="5"/>
        <v>0</v>
      </c>
      <c r="Y14" s="702">
        <f t="shared" si="6"/>
        <v>0</v>
      </c>
      <c r="Z14" s="702">
        <f t="shared" si="7"/>
        <v>0</v>
      </c>
    </row>
    <row r="15" spans="1:26" s="120" customFormat="1" ht="12.75" customHeight="1">
      <c r="A15" s="795"/>
      <c r="B15" s="795"/>
      <c r="C15" s="803"/>
      <c r="D15" s="436"/>
      <c r="E15" s="795"/>
      <c r="F15" s="782"/>
      <c r="G15" s="783"/>
      <c r="H15" s="783"/>
      <c r="I15" s="797"/>
      <c r="J15" s="798"/>
      <c r="K15" s="804"/>
      <c r="L15" s="352"/>
      <c r="M15" s="797"/>
      <c r="N15" s="798"/>
      <c r="O15" s="801"/>
      <c r="P15" s="802">
        <f t="shared" si="0"/>
        <v>0</v>
      </c>
      <c r="Q15" s="1307"/>
      <c r="R15" s="703">
        <f t="shared" si="8"/>
        <v>0</v>
      </c>
      <c r="S15" s="704">
        <f t="shared" si="1"/>
        <v>0</v>
      </c>
      <c r="T15" s="135"/>
      <c r="U15" s="699">
        <f t="shared" si="2"/>
        <v>0</v>
      </c>
      <c r="V15" s="700">
        <f t="shared" si="3"/>
        <v>0</v>
      </c>
      <c r="W15" s="700">
        <f t="shared" si="4"/>
        <v>0</v>
      </c>
      <c r="X15" s="701">
        <f t="shared" si="5"/>
        <v>0</v>
      </c>
      <c r="Y15" s="702">
        <f t="shared" si="6"/>
        <v>0</v>
      </c>
      <c r="Z15" s="702">
        <f t="shared" si="7"/>
        <v>0</v>
      </c>
    </row>
    <row r="16" spans="1:26" s="120" customFormat="1" ht="12.75" customHeight="1">
      <c r="A16" s="795"/>
      <c r="B16" s="795"/>
      <c r="C16" s="796"/>
      <c r="D16" s="436"/>
      <c r="E16" s="795"/>
      <c r="F16" s="782"/>
      <c r="G16" s="783"/>
      <c r="H16" s="783"/>
      <c r="I16" s="797"/>
      <c r="J16" s="798"/>
      <c r="K16" s="805"/>
      <c r="L16" s="352"/>
      <c r="M16" s="797"/>
      <c r="N16" s="798"/>
      <c r="O16" s="801"/>
      <c r="P16" s="802">
        <f t="shared" si="0"/>
        <v>0</v>
      </c>
      <c r="Q16" s="1307"/>
      <c r="R16" s="703">
        <f t="shared" si="8"/>
        <v>0</v>
      </c>
      <c r="S16" s="704">
        <f t="shared" si="1"/>
        <v>0</v>
      </c>
      <c r="T16" s="136"/>
      <c r="U16" s="699">
        <f t="shared" si="2"/>
        <v>0</v>
      </c>
      <c r="V16" s="700">
        <f t="shared" si="3"/>
        <v>0</v>
      </c>
      <c r="W16" s="700">
        <f t="shared" si="4"/>
        <v>0</v>
      </c>
      <c r="X16" s="701">
        <f t="shared" si="5"/>
        <v>0</v>
      </c>
      <c r="Y16" s="702">
        <f t="shared" si="6"/>
        <v>0</v>
      </c>
      <c r="Z16" s="702">
        <f t="shared" si="7"/>
        <v>0</v>
      </c>
    </row>
    <row r="17" spans="1:26" s="120" customFormat="1" ht="12.75" customHeight="1">
      <c r="A17" s="795"/>
      <c r="B17" s="795"/>
      <c r="C17" s="806"/>
      <c r="D17" s="436"/>
      <c r="E17" s="795"/>
      <c r="F17" s="782"/>
      <c r="G17" s="783"/>
      <c r="H17" s="783"/>
      <c r="I17" s="797"/>
      <c r="J17" s="798"/>
      <c r="K17" s="804"/>
      <c r="L17" s="352"/>
      <c r="M17" s="797"/>
      <c r="N17" s="798"/>
      <c r="O17" s="801"/>
      <c r="P17" s="802">
        <f t="shared" si="0"/>
        <v>0</v>
      </c>
      <c r="Q17" s="1307"/>
      <c r="R17" s="703">
        <f t="shared" si="8"/>
        <v>0</v>
      </c>
      <c r="S17" s="704">
        <f t="shared" si="1"/>
        <v>0</v>
      </c>
      <c r="T17" s="136"/>
      <c r="U17" s="699">
        <f t="shared" si="2"/>
        <v>0</v>
      </c>
      <c r="V17" s="700">
        <f t="shared" si="3"/>
        <v>0</v>
      </c>
      <c r="W17" s="700">
        <f t="shared" si="4"/>
        <v>0</v>
      </c>
      <c r="X17" s="701">
        <f t="shared" si="5"/>
        <v>0</v>
      </c>
      <c r="Y17" s="702">
        <f t="shared" si="6"/>
        <v>0</v>
      </c>
      <c r="Z17" s="702">
        <f t="shared" si="7"/>
        <v>0</v>
      </c>
    </row>
    <row r="18" spans="1:26" s="120" customFormat="1" ht="12.75" customHeight="1">
      <c r="A18" s="795"/>
      <c r="B18" s="795"/>
      <c r="C18" s="395"/>
      <c r="D18" s="436"/>
      <c r="E18" s="795"/>
      <c r="F18" s="782"/>
      <c r="G18" s="783"/>
      <c r="H18" s="783"/>
      <c r="I18" s="797"/>
      <c r="J18" s="798"/>
      <c r="K18" s="805"/>
      <c r="L18" s="352"/>
      <c r="M18" s="797"/>
      <c r="N18" s="798"/>
      <c r="O18" s="801"/>
      <c r="P18" s="802">
        <f t="shared" si="0"/>
        <v>0</v>
      </c>
      <c r="Q18" s="1307"/>
      <c r="R18" s="703">
        <f t="shared" si="8"/>
        <v>0</v>
      </c>
      <c r="S18" s="704">
        <f t="shared" si="1"/>
        <v>0</v>
      </c>
      <c r="T18" s="136"/>
      <c r="U18" s="699">
        <f t="shared" si="2"/>
        <v>0</v>
      </c>
      <c r="V18" s="700">
        <f t="shared" si="3"/>
        <v>0</v>
      </c>
      <c r="W18" s="700">
        <f t="shared" si="4"/>
        <v>0</v>
      </c>
      <c r="X18" s="701">
        <f t="shared" si="5"/>
        <v>0</v>
      </c>
      <c r="Y18" s="702">
        <f t="shared" si="6"/>
        <v>0</v>
      </c>
      <c r="Z18" s="702">
        <f t="shared" si="7"/>
        <v>0</v>
      </c>
    </row>
    <row r="19" spans="1:26" s="120" customFormat="1" ht="12.75" customHeight="1">
      <c r="A19" s="795"/>
      <c r="B19" s="795"/>
      <c r="C19" s="806"/>
      <c r="D19" s="436"/>
      <c r="E19" s="795"/>
      <c r="F19" s="782"/>
      <c r="G19" s="783"/>
      <c r="H19" s="783"/>
      <c r="I19" s="797"/>
      <c r="J19" s="798"/>
      <c r="K19" s="804"/>
      <c r="L19" s="352"/>
      <c r="M19" s="797"/>
      <c r="N19" s="798"/>
      <c r="O19" s="801"/>
      <c r="P19" s="802">
        <f t="shared" si="0"/>
        <v>0</v>
      </c>
      <c r="Q19" s="1307"/>
      <c r="R19" s="703">
        <f t="shared" si="8"/>
        <v>0</v>
      </c>
      <c r="S19" s="704">
        <f t="shared" si="1"/>
        <v>0</v>
      </c>
      <c r="T19" s="136"/>
      <c r="U19" s="699">
        <f t="shared" si="2"/>
        <v>0</v>
      </c>
      <c r="V19" s="700">
        <f t="shared" si="3"/>
        <v>0</v>
      </c>
      <c r="W19" s="700">
        <f t="shared" si="4"/>
        <v>0</v>
      </c>
      <c r="X19" s="701">
        <f t="shared" si="5"/>
        <v>0</v>
      </c>
      <c r="Y19" s="702">
        <f t="shared" si="6"/>
        <v>0</v>
      </c>
      <c r="Z19" s="702">
        <f t="shared" si="7"/>
        <v>0</v>
      </c>
    </row>
    <row r="20" spans="1:26" s="120" customFormat="1" ht="12.75">
      <c r="A20" s="795"/>
      <c r="B20" s="795"/>
      <c r="C20" s="807"/>
      <c r="D20" s="436"/>
      <c r="E20" s="795"/>
      <c r="F20" s="782"/>
      <c r="G20" s="783"/>
      <c r="H20" s="782"/>
      <c r="I20" s="797"/>
      <c r="J20" s="798"/>
      <c r="K20" s="804"/>
      <c r="L20" s="352"/>
      <c r="M20" s="797"/>
      <c r="N20" s="798"/>
      <c r="O20" s="801"/>
      <c r="P20" s="802">
        <f t="shared" si="0"/>
        <v>0</v>
      </c>
      <c r="Q20" s="1307"/>
      <c r="R20" s="703">
        <f t="shared" si="8"/>
        <v>0</v>
      </c>
      <c r="S20" s="704">
        <f t="shared" si="1"/>
        <v>0</v>
      </c>
      <c r="T20" s="136"/>
      <c r="U20" s="699">
        <f t="shared" si="2"/>
        <v>0</v>
      </c>
      <c r="V20" s="700">
        <f t="shared" si="3"/>
        <v>0</v>
      </c>
      <c r="W20" s="700">
        <f t="shared" si="4"/>
        <v>0</v>
      </c>
      <c r="X20" s="701">
        <f t="shared" si="5"/>
        <v>0</v>
      </c>
      <c r="Y20" s="702">
        <f t="shared" si="6"/>
        <v>0</v>
      </c>
      <c r="Z20" s="702">
        <f t="shared" si="7"/>
        <v>0</v>
      </c>
    </row>
    <row r="21" spans="1:26" s="120" customFormat="1" ht="12.75">
      <c r="A21" s="795"/>
      <c r="B21" s="795"/>
      <c r="C21" s="807"/>
      <c r="D21" s="436"/>
      <c r="E21" s="795"/>
      <c r="F21" s="782"/>
      <c r="G21" s="783"/>
      <c r="H21" s="782"/>
      <c r="I21" s="797"/>
      <c r="J21" s="798"/>
      <c r="K21" s="804"/>
      <c r="L21" s="352"/>
      <c r="M21" s="797"/>
      <c r="N21" s="798"/>
      <c r="O21" s="801"/>
      <c r="P21" s="802">
        <f t="shared" si="0"/>
        <v>0</v>
      </c>
      <c r="Q21" s="1307"/>
      <c r="R21" s="703">
        <f t="shared" si="8"/>
        <v>0</v>
      </c>
      <c r="S21" s="704">
        <f t="shared" si="1"/>
        <v>0</v>
      </c>
      <c r="T21" s="136"/>
      <c r="U21" s="699">
        <f t="shared" si="2"/>
        <v>0</v>
      </c>
      <c r="V21" s="700">
        <f t="shared" si="3"/>
        <v>0</v>
      </c>
      <c r="W21" s="700">
        <f t="shared" si="4"/>
        <v>0</v>
      </c>
      <c r="X21" s="701">
        <f t="shared" si="5"/>
        <v>0</v>
      </c>
      <c r="Y21" s="702">
        <f t="shared" si="6"/>
        <v>0</v>
      </c>
      <c r="Z21" s="702">
        <f t="shared" si="7"/>
        <v>0</v>
      </c>
    </row>
    <row r="22" spans="1:26" s="120" customFormat="1" ht="12.75">
      <c r="A22" s="795"/>
      <c r="B22" s="795"/>
      <c r="C22" s="807"/>
      <c r="D22" s="436"/>
      <c r="E22" s="795"/>
      <c r="F22" s="782"/>
      <c r="G22" s="783"/>
      <c r="H22" s="782"/>
      <c r="I22" s="797"/>
      <c r="J22" s="798"/>
      <c r="K22" s="804"/>
      <c r="L22" s="352"/>
      <c r="M22" s="797"/>
      <c r="N22" s="798"/>
      <c r="O22" s="801"/>
      <c r="P22" s="802">
        <f t="shared" si="0"/>
        <v>0</v>
      </c>
      <c r="Q22" s="1307"/>
      <c r="R22" s="703">
        <f t="shared" si="8"/>
        <v>0</v>
      </c>
      <c r="S22" s="704">
        <f t="shared" si="1"/>
        <v>0</v>
      </c>
      <c r="T22" s="136"/>
      <c r="U22" s="699">
        <f t="shared" si="2"/>
        <v>0</v>
      </c>
      <c r="V22" s="700">
        <f t="shared" si="3"/>
        <v>0</v>
      </c>
      <c r="W22" s="700">
        <f t="shared" si="4"/>
        <v>0</v>
      </c>
      <c r="X22" s="701">
        <f t="shared" si="5"/>
        <v>0</v>
      </c>
      <c r="Y22" s="702">
        <f t="shared" si="6"/>
        <v>0</v>
      </c>
      <c r="Z22" s="702">
        <f t="shared" si="7"/>
        <v>0</v>
      </c>
    </row>
    <row r="23" spans="1:26" s="120" customFormat="1" ht="12.75">
      <c r="A23" s="795"/>
      <c r="B23" s="795"/>
      <c r="C23" s="808"/>
      <c r="D23" s="436"/>
      <c r="E23" s="795"/>
      <c r="F23" s="782"/>
      <c r="G23" s="783"/>
      <c r="H23" s="783"/>
      <c r="I23" s="797"/>
      <c r="J23" s="798"/>
      <c r="K23" s="805"/>
      <c r="L23" s="352"/>
      <c r="M23" s="797"/>
      <c r="N23" s="798"/>
      <c r="O23" s="801"/>
      <c r="P23" s="802">
        <f t="shared" si="0"/>
        <v>0</v>
      </c>
      <c r="Q23" s="1307"/>
      <c r="R23" s="703">
        <f t="shared" si="8"/>
        <v>0</v>
      </c>
      <c r="S23" s="704">
        <f t="shared" si="1"/>
        <v>0</v>
      </c>
      <c r="T23" s="794"/>
      <c r="U23" s="699">
        <f t="shared" si="2"/>
        <v>0</v>
      </c>
      <c r="V23" s="700">
        <f t="shared" si="3"/>
        <v>0</v>
      </c>
      <c r="W23" s="700">
        <f t="shared" si="4"/>
        <v>0</v>
      </c>
      <c r="X23" s="701">
        <f t="shared" si="5"/>
        <v>0</v>
      </c>
      <c r="Y23" s="702">
        <f t="shared" si="6"/>
        <v>0</v>
      </c>
      <c r="Z23" s="702">
        <f t="shared" si="7"/>
        <v>0</v>
      </c>
    </row>
    <row r="24" spans="1:26" s="120" customFormat="1" ht="12.75">
      <c r="A24" s="795"/>
      <c r="B24" s="795"/>
      <c r="C24" s="807"/>
      <c r="D24" s="436"/>
      <c r="E24" s="795"/>
      <c r="F24" s="782"/>
      <c r="G24" s="783"/>
      <c r="H24" s="782"/>
      <c r="I24" s="797"/>
      <c r="J24" s="798"/>
      <c r="K24" s="804"/>
      <c r="L24" s="352"/>
      <c r="M24" s="797"/>
      <c r="N24" s="798"/>
      <c r="O24" s="801"/>
      <c r="P24" s="802">
        <f t="shared" si="0"/>
        <v>0</v>
      </c>
      <c r="Q24" s="1307"/>
      <c r="R24" s="703">
        <f t="shared" si="8"/>
        <v>0</v>
      </c>
      <c r="S24" s="704">
        <f t="shared" si="1"/>
        <v>0</v>
      </c>
      <c r="T24" s="136"/>
      <c r="U24" s="699">
        <f t="shared" si="2"/>
        <v>0</v>
      </c>
      <c r="V24" s="700">
        <f t="shared" si="3"/>
        <v>0</v>
      </c>
      <c r="W24" s="700">
        <f t="shared" si="4"/>
        <v>0</v>
      </c>
      <c r="X24" s="701">
        <f t="shared" si="5"/>
        <v>0</v>
      </c>
      <c r="Y24" s="702">
        <f t="shared" si="6"/>
        <v>0</v>
      </c>
      <c r="Z24" s="702">
        <f t="shared" si="7"/>
        <v>0</v>
      </c>
    </row>
    <row r="25" spans="1:26" s="120" customFormat="1" ht="12.75">
      <c r="A25" s="795"/>
      <c r="B25" s="795"/>
      <c r="C25" s="807"/>
      <c r="D25" s="436"/>
      <c r="E25" s="795"/>
      <c r="F25" s="782"/>
      <c r="G25" s="783"/>
      <c r="H25" s="782"/>
      <c r="I25" s="797"/>
      <c r="J25" s="798"/>
      <c r="K25" s="804"/>
      <c r="L25" s="352"/>
      <c r="M25" s="797"/>
      <c r="N25" s="798"/>
      <c r="O25" s="801"/>
      <c r="P25" s="802">
        <f t="shared" si="0"/>
        <v>0</v>
      </c>
      <c r="Q25" s="1307"/>
      <c r="R25" s="703">
        <f t="shared" si="8"/>
        <v>0</v>
      </c>
      <c r="S25" s="704">
        <f t="shared" si="1"/>
        <v>0</v>
      </c>
      <c r="T25" s="136"/>
      <c r="U25" s="699">
        <f t="shared" si="2"/>
        <v>0</v>
      </c>
      <c r="V25" s="700">
        <f t="shared" si="3"/>
        <v>0</v>
      </c>
      <c r="W25" s="700">
        <f t="shared" si="4"/>
        <v>0</v>
      </c>
      <c r="X25" s="701">
        <f t="shared" si="5"/>
        <v>0</v>
      </c>
      <c r="Y25" s="702">
        <f t="shared" si="6"/>
        <v>0</v>
      </c>
      <c r="Z25" s="702">
        <f t="shared" si="7"/>
        <v>0</v>
      </c>
    </row>
    <row r="26" spans="1:26" s="120" customFormat="1" ht="12.75">
      <c r="A26" s="795"/>
      <c r="B26" s="795"/>
      <c r="C26" s="807"/>
      <c r="D26" s="436"/>
      <c r="E26" s="795"/>
      <c r="F26" s="782"/>
      <c r="G26" s="783"/>
      <c r="H26" s="782"/>
      <c r="I26" s="797"/>
      <c r="J26" s="798"/>
      <c r="K26" s="804"/>
      <c r="L26" s="352"/>
      <c r="M26" s="797"/>
      <c r="N26" s="798"/>
      <c r="O26" s="801"/>
      <c r="P26" s="802">
        <f t="shared" si="0"/>
        <v>0</v>
      </c>
      <c r="Q26" s="1307"/>
      <c r="R26" s="703">
        <f t="shared" si="8"/>
        <v>0</v>
      </c>
      <c r="S26" s="704">
        <f t="shared" si="1"/>
        <v>0</v>
      </c>
      <c r="T26" s="136"/>
      <c r="U26" s="699">
        <f t="shared" si="2"/>
        <v>0</v>
      </c>
      <c r="V26" s="700">
        <f t="shared" si="3"/>
        <v>0</v>
      </c>
      <c r="W26" s="700">
        <f t="shared" si="4"/>
        <v>0</v>
      </c>
      <c r="X26" s="701">
        <f t="shared" si="5"/>
        <v>0</v>
      </c>
      <c r="Y26" s="702">
        <f t="shared" si="6"/>
        <v>0</v>
      </c>
      <c r="Z26" s="702">
        <f t="shared" si="7"/>
        <v>0</v>
      </c>
    </row>
    <row r="27" spans="1:26" s="120" customFormat="1" ht="12.75">
      <c r="A27" s="795"/>
      <c r="B27" s="795"/>
      <c r="C27" s="807"/>
      <c r="D27" s="436"/>
      <c r="E27" s="795"/>
      <c r="F27" s="782"/>
      <c r="G27" s="783"/>
      <c r="H27" s="782"/>
      <c r="I27" s="797"/>
      <c r="J27" s="798"/>
      <c r="K27" s="804"/>
      <c r="L27" s="352"/>
      <c r="M27" s="797"/>
      <c r="N27" s="798"/>
      <c r="O27" s="801"/>
      <c r="P27" s="802">
        <f t="shared" si="0"/>
        <v>0</v>
      </c>
      <c r="Q27" s="1307"/>
      <c r="R27" s="703">
        <f t="shared" si="8"/>
        <v>0</v>
      </c>
      <c r="S27" s="704">
        <f t="shared" si="1"/>
        <v>0</v>
      </c>
      <c r="T27" s="136"/>
      <c r="U27" s="699">
        <f t="shared" si="2"/>
        <v>0</v>
      </c>
      <c r="V27" s="700">
        <f t="shared" si="3"/>
        <v>0</v>
      </c>
      <c r="W27" s="700">
        <f t="shared" si="4"/>
        <v>0</v>
      </c>
      <c r="X27" s="701">
        <f t="shared" si="5"/>
        <v>0</v>
      </c>
      <c r="Y27" s="702">
        <f t="shared" si="6"/>
        <v>0</v>
      </c>
      <c r="Z27" s="702">
        <f t="shared" si="7"/>
        <v>0</v>
      </c>
    </row>
    <row r="28" spans="1:26" s="120" customFormat="1" ht="12.75">
      <c r="A28" s="81"/>
      <c r="B28" s="809"/>
      <c r="C28" s="807"/>
      <c r="D28" s="436"/>
      <c r="E28" s="795"/>
      <c r="F28" s="782"/>
      <c r="G28" s="783"/>
      <c r="H28" s="783"/>
      <c r="I28" s="797"/>
      <c r="J28" s="798"/>
      <c r="K28" s="805"/>
      <c r="L28" s="352"/>
      <c r="M28" s="797"/>
      <c r="N28" s="798"/>
      <c r="O28" s="810"/>
      <c r="P28" s="802">
        <f t="shared" si="0"/>
        <v>0</v>
      </c>
      <c r="Q28" s="1307"/>
      <c r="R28" s="703">
        <f t="shared" si="8"/>
        <v>0</v>
      </c>
      <c r="S28" s="704">
        <f t="shared" si="1"/>
        <v>0</v>
      </c>
      <c r="T28" s="135"/>
      <c r="U28" s="699">
        <f t="shared" si="2"/>
        <v>0</v>
      </c>
      <c r="V28" s="700">
        <f t="shared" si="3"/>
        <v>0</v>
      </c>
      <c r="W28" s="700">
        <f t="shared" si="4"/>
        <v>0</v>
      </c>
      <c r="X28" s="701">
        <f t="shared" si="5"/>
        <v>0</v>
      </c>
      <c r="Y28" s="702">
        <f t="shared" si="6"/>
        <v>0</v>
      </c>
      <c r="Z28" s="702">
        <f t="shared" si="7"/>
        <v>0</v>
      </c>
    </row>
    <row r="29" spans="1:26" s="120" customFormat="1" ht="12.75">
      <c r="A29" s="795"/>
      <c r="B29" s="795"/>
      <c r="C29" s="808"/>
      <c r="D29" s="436"/>
      <c r="E29" s="795"/>
      <c r="F29" s="782"/>
      <c r="G29" s="783"/>
      <c r="H29" s="783"/>
      <c r="I29" s="797"/>
      <c r="J29" s="798"/>
      <c r="K29" s="805"/>
      <c r="L29" s="352"/>
      <c r="M29" s="797"/>
      <c r="N29" s="798"/>
      <c r="O29" s="801"/>
      <c r="P29" s="802">
        <f t="shared" si="0"/>
        <v>0</v>
      </c>
      <c r="Q29" s="1307"/>
      <c r="R29" s="703">
        <f t="shared" si="8"/>
        <v>0</v>
      </c>
      <c r="S29" s="704">
        <f t="shared" si="1"/>
        <v>0</v>
      </c>
      <c r="T29" s="136"/>
      <c r="U29" s="699">
        <f t="shared" si="2"/>
        <v>0</v>
      </c>
      <c r="V29" s="700">
        <f t="shared" si="3"/>
        <v>0</v>
      </c>
      <c r="W29" s="700">
        <f t="shared" si="4"/>
        <v>0</v>
      </c>
      <c r="X29" s="701">
        <f t="shared" si="5"/>
        <v>0</v>
      </c>
      <c r="Y29" s="702">
        <f t="shared" si="6"/>
        <v>0</v>
      </c>
      <c r="Z29" s="702">
        <f t="shared" si="7"/>
        <v>0</v>
      </c>
    </row>
    <row r="30" spans="1:26" s="120" customFormat="1" ht="12.75">
      <c r="A30" s="795"/>
      <c r="B30" s="795"/>
      <c r="C30" s="395"/>
      <c r="D30" s="436"/>
      <c r="E30" s="795"/>
      <c r="F30" s="795"/>
      <c r="G30" s="795"/>
      <c r="H30" s="795"/>
      <c r="I30" s="797"/>
      <c r="J30" s="798"/>
      <c r="K30" s="805"/>
      <c r="L30" s="85"/>
      <c r="M30" s="797"/>
      <c r="N30" s="798"/>
      <c r="O30" s="801"/>
      <c r="P30" s="802">
        <f t="shared" si="0"/>
        <v>0</v>
      </c>
      <c r="Q30" s="1307"/>
      <c r="R30" s="703">
        <f t="shared" si="8"/>
        <v>0</v>
      </c>
      <c r="S30" s="704">
        <f t="shared" si="1"/>
        <v>0</v>
      </c>
      <c r="T30" s="136"/>
      <c r="U30" s="699">
        <f t="shared" si="2"/>
        <v>0</v>
      </c>
      <c r="V30" s="700">
        <f t="shared" si="3"/>
        <v>0</v>
      </c>
      <c r="W30" s="700">
        <f t="shared" si="4"/>
        <v>0</v>
      </c>
      <c r="X30" s="701">
        <f t="shared" si="5"/>
        <v>0</v>
      </c>
      <c r="Y30" s="702">
        <f t="shared" si="6"/>
        <v>0</v>
      </c>
      <c r="Z30" s="702">
        <f t="shared" si="7"/>
        <v>0</v>
      </c>
    </row>
    <row r="31" spans="1:26" s="120" customFormat="1" ht="12.75">
      <c r="A31" s="795"/>
      <c r="B31" s="795"/>
      <c r="C31" s="395"/>
      <c r="D31" s="436"/>
      <c r="E31" s="795"/>
      <c r="F31" s="795"/>
      <c r="G31" s="795"/>
      <c r="H31" s="795"/>
      <c r="I31" s="797"/>
      <c r="J31" s="798"/>
      <c r="K31" s="805"/>
      <c r="L31" s="85"/>
      <c r="M31" s="797"/>
      <c r="N31" s="798"/>
      <c r="O31" s="801"/>
      <c r="P31" s="802">
        <f t="shared" si="0"/>
        <v>0</v>
      </c>
      <c r="Q31" s="1307"/>
      <c r="R31" s="703">
        <f t="shared" si="8"/>
        <v>0</v>
      </c>
      <c r="S31" s="704">
        <f t="shared" si="1"/>
        <v>0</v>
      </c>
      <c r="T31" s="136"/>
      <c r="U31" s="699">
        <f t="shared" si="2"/>
        <v>0</v>
      </c>
      <c r="V31" s="700">
        <f t="shared" si="3"/>
        <v>0</v>
      </c>
      <c r="W31" s="700">
        <f t="shared" si="4"/>
        <v>0</v>
      </c>
      <c r="X31" s="701">
        <f t="shared" si="5"/>
        <v>0</v>
      </c>
      <c r="Y31" s="702">
        <f t="shared" si="6"/>
        <v>0</v>
      </c>
      <c r="Z31" s="702">
        <f t="shared" si="7"/>
        <v>0</v>
      </c>
    </row>
    <row r="32" spans="1:26" s="120" customFormat="1" ht="12.75">
      <c r="A32" s="795"/>
      <c r="B32" s="795"/>
      <c r="C32" s="796"/>
      <c r="D32" s="436"/>
      <c r="E32" s="795"/>
      <c r="F32" s="795"/>
      <c r="G32" s="795"/>
      <c r="H32" s="795"/>
      <c r="I32" s="797"/>
      <c r="J32" s="798"/>
      <c r="K32" s="805"/>
      <c r="L32" s="85"/>
      <c r="M32" s="797"/>
      <c r="N32" s="798"/>
      <c r="O32" s="801"/>
      <c r="P32" s="802">
        <f t="shared" si="0"/>
        <v>0</v>
      </c>
      <c r="Q32" s="1307"/>
      <c r="R32" s="703">
        <f t="shared" si="8"/>
        <v>0</v>
      </c>
      <c r="S32" s="704">
        <f t="shared" si="1"/>
        <v>0</v>
      </c>
      <c r="T32" s="136"/>
      <c r="U32" s="699">
        <f t="shared" si="2"/>
        <v>0</v>
      </c>
      <c r="V32" s="700">
        <f t="shared" si="3"/>
        <v>0</v>
      </c>
      <c r="W32" s="700">
        <f t="shared" si="4"/>
        <v>0</v>
      </c>
      <c r="X32" s="701">
        <f t="shared" si="5"/>
        <v>0</v>
      </c>
      <c r="Y32" s="702">
        <f t="shared" si="6"/>
        <v>0</v>
      </c>
      <c r="Z32" s="702">
        <f t="shared" si="7"/>
        <v>0</v>
      </c>
    </row>
    <row r="33" spans="1:26" s="120" customFormat="1" ht="12.75">
      <c r="A33" s="795"/>
      <c r="B33" s="795"/>
      <c r="C33" s="796"/>
      <c r="D33" s="436"/>
      <c r="E33" s="114"/>
      <c r="F33" s="795"/>
      <c r="G33" s="114"/>
      <c r="H33" s="114"/>
      <c r="I33" s="797"/>
      <c r="J33" s="798"/>
      <c r="K33" s="798"/>
      <c r="L33" s="85"/>
      <c r="M33" s="797"/>
      <c r="N33" s="798"/>
      <c r="O33" s="801"/>
      <c r="P33" s="802">
        <f t="shared" si="0"/>
        <v>0</v>
      </c>
      <c r="Q33" s="1307"/>
      <c r="R33" s="703">
        <f t="shared" si="8"/>
        <v>0</v>
      </c>
      <c r="S33" s="704">
        <f t="shared" si="1"/>
        <v>0</v>
      </c>
      <c r="T33" s="136"/>
      <c r="U33" s="699">
        <f t="shared" si="2"/>
        <v>0</v>
      </c>
      <c r="V33" s="700">
        <f t="shared" si="3"/>
        <v>0</v>
      </c>
      <c r="W33" s="700">
        <f t="shared" si="4"/>
        <v>0</v>
      </c>
      <c r="X33" s="701">
        <f t="shared" si="5"/>
        <v>0</v>
      </c>
      <c r="Y33" s="702">
        <f t="shared" si="6"/>
        <v>0</v>
      </c>
      <c r="Z33" s="702">
        <f t="shared" si="7"/>
        <v>0</v>
      </c>
    </row>
    <row r="34" spans="1:26" s="120" customFormat="1" ht="12.75">
      <c r="A34" s="795"/>
      <c r="B34" s="795"/>
      <c r="C34" s="796"/>
      <c r="D34" s="436"/>
      <c r="E34" s="114"/>
      <c r="F34" s="795"/>
      <c r="G34" s="114"/>
      <c r="H34" s="114"/>
      <c r="I34" s="797"/>
      <c r="J34" s="798"/>
      <c r="K34" s="798"/>
      <c r="L34" s="85"/>
      <c r="M34" s="797"/>
      <c r="N34" s="798"/>
      <c r="O34" s="801"/>
      <c r="P34" s="802">
        <f t="shared" si="0"/>
        <v>0</v>
      </c>
      <c r="Q34" s="1307"/>
      <c r="R34" s="703">
        <f t="shared" si="8"/>
        <v>0</v>
      </c>
      <c r="S34" s="704">
        <f t="shared" si="1"/>
        <v>0</v>
      </c>
      <c r="T34" s="136"/>
      <c r="U34" s="699">
        <f t="shared" si="2"/>
        <v>0</v>
      </c>
      <c r="V34" s="700">
        <f t="shared" si="3"/>
        <v>0</v>
      </c>
      <c r="W34" s="700">
        <f t="shared" si="4"/>
        <v>0</v>
      </c>
      <c r="X34" s="701">
        <f t="shared" si="5"/>
        <v>0</v>
      </c>
      <c r="Y34" s="702">
        <f t="shared" si="6"/>
        <v>0</v>
      </c>
      <c r="Z34" s="702">
        <f t="shared" si="7"/>
        <v>0</v>
      </c>
    </row>
    <row r="35" spans="1:26" s="120" customFormat="1" ht="12.75">
      <c r="A35" s="795"/>
      <c r="B35" s="795"/>
      <c r="C35" s="796"/>
      <c r="D35" s="436"/>
      <c r="E35" s="114"/>
      <c r="F35" s="114"/>
      <c r="G35" s="114"/>
      <c r="H35" s="114"/>
      <c r="I35" s="797"/>
      <c r="J35" s="798"/>
      <c r="K35" s="798"/>
      <c r="L35" s="85"/>
      <c r="M35" s="797"/>
      <c r="N35" s="798"/>
      <c r="O35" s="801"/>
      <c r="P35" s="802">
        <f t="shared" si="0"/>
        <v>0</v>
      </c>
      <c r="Q35" s="1307"/>
      <c r="R35" s="703">
        <f t="shared" si="8"/>
        <v>0</v>
      </c>
      <c r="S35" s="704">
        <f t="shared" si="1"/>
        <v>0</v>
      </c>
      <c r="T35" s="136"/>
      <c r="U35" s="699">
        <f t="shared" si="2"/>
        <v>0</v>
      </c>
      <c r="V35" s="700">
        <f t="shared" si="3"/>
        <v>0</v>
      </c>
      <c r="W35" s="700">
        <f t="shared" si="4"/>
        <v>0</v>
      </c>
      <c r="X35" s="701">
        <f t="shared" si="5"/>
        <v>0</v>
      </c>
      <c r="Y35" s="702">
        <f t="shared" si="6"/>
        <v>0</v>
      </c>
      <c r="Z35" s="702">
        <f t="shared" si="7"/>
        <v>0</v>
      </c>
    </row>
    <row r="36" spans="1:26" s="120" customFormat="1" ht="12.75">
      <c r="A36" s="795"/>
      <c r="B36" s="795"/>
      <c r="C36" s="796"/>
      <c r="D36" s="436"/>
      <c r="E36" s="114"/>
      <c r="F36" s="114"/>
      <c r="G36" s="114"/>
      <c r="H36" s="114"/>
      <c r="I36" s="797"/>
      <c r="J36" s="798"/>
      <c r="K36" s="798"/>
      <c r="L36" s="85"/>
      <c r="M36" s="797"/>
      <c r="N36" s="798"/>
      <c r="O36" s="801"/>
      <c r="P36" s="802">
        <f t="shared" si="0"/>
        <v>0</v>
      </c>
      <c r="Q36" s="1307"/>
      <c r="R36" s="703">
        <f t="shared" si="8"/>
        <v>0</v>
      </c>
      <c r="S36" s="704">
        <f t="shared" si="1"/>
        <v>0</v>
      </c>
      <c r="T36" s="136"/>
      <c r="U36" s="699">
        <f t="shared" si="2"/>
        <v>0</v>
      </c>
      <c r="V36" s="700">
        <f t="shared" si="3"/>
        <v>0</v>
      </c>
      <c r="W36" s="700">
        <f t="shared" si="4"/>
        <v>0</v>
      </c>
      <c r="X36" s="701">
        <f t="shared" si="5"/>
        <v>0</v>
      </c>
      <c r="Y36" s="702">
        <f t="shared" si="6"/>
        <v>0</v>
      </c>
      <c r="Z36" s="702">
        <f t="shared" si="7"/>
        <v>0</v>
      </c>
    </row>
    <row r="37" spans="1:26" s="120" customFormat="1" ht="12.75">
      <c r="A37" s="81"/>
      <c r="B37" s="81"/>
      <c r="C37" s="803"/>
      <c r="D37" s="436"/>
      <c r="E37" s="114"/>
      <c r="F37" s="114"/>
      <c r="G37" s="114"/>
      <c r="H37" s="114"/>
      <c r="I37" s="797"/>
      <c r="J37" s="798"/>
      <c r="K37" s="798"/>
      <c r="L37" s="85"/>
      <c r="M37" s="797"/>
      <c r="N37" s="798"/>
      <c r="O37" s="810"/>
      <c r="P37" s="802">
        <f t="shared" si="0"/>
        <v>0</v>
      </c>
      <c r="Q37" s="1307"/>
      <c r="R37" s="703">
        <f t="shared" si="8"/>
        <v>0</v>
      </c>
      <c r="S37" s="704">
        <f t="shared" si="1"/>
        <v>0</v>
      </c>
      <c r="T37" s="135"/>
      <c r="U37" s="699">
        <f t="shared" si="2"/>
        <v>0</v>
      </c>
      <c r="V37" s="700">
        <f t="shared" si="3"/>
        <v>0</v>
      </c>
      <c r="W37" s="700">
        <f t="shared" si="4"/>
        <v>0</v>
      </c>
      <c r="X37" s="701">
        <f t="shared" si="5"/>
        <v>0</v>
      </c>
      <c r="Y37" s="702">
        <f t="shared" si="6"/>
        <v>0</v>
      </c>
      <c r="Z37" s="702">
        <f t="shared" si="7"/>
        <v>0</v>
      </c>
    </row>
    <row r="38" spans="1:26" s="120" customFormat="1" ht="12.75">
      <c r="A38" s="795"/>
      <c r="B38" s="795"/>
      <c r="C38" s="796"/>
      <c r="D38" s="436"/>
      <c r="E38" s="114"/>
      <c r="F38" s="114"/>
      <c r="G38" s="114"/>
      <c r="H38" s="114"/>
      <c r="I38" s="797"/>
      <c r="J38" s="798"/>
      <c r="K38" s="798"/>
      <c r="L38" s="85"/>
      <c r="M38" s="797"/>
      <c r="N38" s="798"/>
      <c r="O38" s="801"/>
      <c r="P38" s="802">
        <f t="shared" si="0"/>
        <v>0</v>
      </c>
      <c r="Q38" s="1307"/>
      <c r="R38" s="703">
        <f t="shared" si="8"/>
        <v>0</v>
      </c>
      <c r="S38" s="704">
        <f t="shared" si="1"/>
        <v>0</v>
      </c>
      <c r="T38" s="136"/>
      <c r="U38" s="699">
        <f t="shared" si="2"/>
        <v>0</v>
      </c>
      <c r="V38" s="700">
        <f t="shared" si="3"/>
        <v>0</v>
      </c>
      <c r="W38" s="700">
        <f t="shared" si="4"/>
        <v>0</v>
      </c>
      <c r="X38" s="701">
        <f t="shared" si="5"/>
        <v>0</v>
      </c>
      <c r="Y38" s="702">
        <f t="shared" si="6"/>
        <v>0</v>
      </c>
      <c r="Z38" s="702">
        <f t="shared" si="7"/>
        <v>0</v>
      </c>
    </row>
    <row r="39" spans="1:26" s="120" customFormat="1" ht="12.75">
      <c r="A39" s="795"/>
      <c r="B39" s="795"/>
      <c r="C39" s="796"/>
      <c r="D39" s="436"/>
      <c r="E39" s="114"/>
      <c r="F39" s="114"/>
      <c r="G39" s="114"/>
      <c r="H39" s="114"/>
      <c r="I39" s="797"/>
      <c r="J39" s="798"/>
      <c r="K39" s="798"/>
      <c r="L39" s="85"/>
      <c r="M39" s="797"/>
      <c r="N39" s="798"/>
      <c r="O39" s="801"/>
      <c r="P39" s="802">
        <f t="shared" si="0"/>
        <v>0</v>
      </c>
      <c r="Q39" s="1307"/>
      <c r="R39" s="703">
        <f t="shared" si="8"/>
        <v>0</v>
      </c>
      <c r="S39" s="704">
        <f t="shared" si="1"/>
        <v>0</v>
      </c>
      <c r="T39" s="136"/>
      <c r="U39" s="699">
        <f t="shared" si="2"/>
        <v>0</v>
      </c>
      <c r="V39" s="700">
        <f t="shared" si="3"/>
        <v>0</v>
      </c>
      <c r="W39" s="700">
        <f t="shared" si="4"/>
        <v>0</v>
      </c>
      <c r="X39" s="701">
        <f t="shared" si="5"/>
        <v>0</v>
      </c>
      <c r="Y39" s="702">
        <f t="shared" si="6"/>
        <v>0</v>
      </c>
      <c r="Z39" s="702">
        <f t="shared" si="7"/>
        <v>0</v>
      </c>
    </row>
    <row r="40" spans="1:26" s="120" customFormat="1" ht="12.75">
      <c r="A40" s="795"/>
      <c r="B40" s="795"/>
      <c r="C40" s="796"/>
      <c r="D40" s="436"/>
      <c r="E40" s="114"/>
      <c r="F40" s="114"/>
      <c r="G40" s="114"/>
      <c r="H40" s="114"/>
      <c r="I40" s="797"/>
      <c r="J40" s="798"/>
      <c r="K40" s="798"/>
      <c r="L40" s="85"/>
      <c r="M40" s="797"/>
      <c r="N40" s="798"/>
      <c r="O40" s="801"/>
      <c r="P40" s="802">
        <f t="shared" si="0"/>
        <v>0</v>
      </c>
      <c r="Q40" s="1307"/>
      <c r="R40" s="703">
        <f t="shared" si="8"/>
        <v>0</v>
      </c>
      <c r="S40" s="704">
        <f t="shared" si="1"/>
        <v>0</v>
      </c>
      <c r="T40" s="136"/>
      <c r="U40" s="699">
        <f t="shared" si="2"/>
        <v>0</v>
      </c>
      <c r="V40" s="700">
        <f t="shared" si="3"/>
        <v>0</v>
      </c>
      <c r="W40" s="700">
        <f t="shared" si="4"/>
        <v>0</v>
      </c>
      <c r="X40" s="701">
        <f t="shared" si="5"/>
        <v>0</v>
      </c>
      <c r="Y40" s="702">
        <f t="shared" si="6"/>
        <v>0</v>
      </c>
      <c r="Z40" s="702">
        <f t="shared" si="7"/>
        <v>0</v>
      </c>
    </row>
    <row r="41" spans="1:26" s="120" customFormat="1" ht="12.75">
      <c r="A41" s="795"/>
      <c r="B41" s="795"/>
      <c r="C41" s="796"/>
      <c r="D41" s="436"/>
      <c r="E41" s="114"/>
      <c r="F41" s="114"/>
      <c r="G41" s="114"/>
      <c r="H41" s="114"/>
      <c r="I41" s="797"/>
      <c r="J41" s="798"/>
      <c r="K41" s="798"/>
      <c r="L41" s="85"/>
      <c r="M41" s="797"/>
      <c r="N41" s="798"/>
      <c r="O41" s="801"/>
      <c r="P41" s="802">
        <f t="shared" si="0"/>
        <v>0</v>
      </c>
      <c r="Q41" s="1307"/>
      <c r="R41" s="703">
        <f t="shared" si="8"/>
        <v>0</v>
      </c>
      <c r="S41" s="704">
        <f t="shared" si="1"/>
        <v>0</v>
      </c>
      <c r="T41" s="136"/>
      <c r="U41" s="699">
        <f t="shared" si="2"/>
        <v>0</v>
      </c>
      <c r="V41" s="700">
        <f t="shared" si="3"/>
        <v>0</v>
      </c>
      <c r="W41" s="700">
        <f t="shared" si="4"/>
        <v>0</v>
      </c>
      <c r="X41" s="701">
        <f t="shared" si="5"/>
        <v>0</v>
      </c>
      <c r="Y41" s="702">
        <f t="shared" si="6"/>
        <v>0</v>
      </c>
      <c r="Z41" s="702">
        <f t="shared" si="7"/>
        <v>0</v>
      </c>
    </row>
    <row r="42" spans="1:26" s="120" customFormat="1" ht="13.5" thickBot="1">
      <c r="A42" s="81"/>
      <c r="B42" s="81"/>
      <c r="C42" s="803"/>
      <c r="D42" s="436"/>
      <c r="E42" s="81"/>
      <c r="F42" s="81"/>
      <c r="G42" s="81"/>
      <c r="H42" s="81"/>
      <c r="I42" s="797"/>
      <c r="J42" s="798"/>
      <c r="K42" s="84"/>
      <c r="L42" s="85"/>
      <c r="M42" s="797"/>
      <c r="N42" s="798"/>
      <c r="O42" s="811"/>
      <c r="P42" s="802">
        <f t="shared" si="0"/>
        <v>0</v>
      </c>
      <c r="Q42" s="1308"/>
      <c r="R42" s="705">
        <f t="shared" si="8"/>
        <v>0</v>
      </c>
      <c r="S42" s="706">
        <f>P42-L42</f>
        <v>0</v>
      </c>
      <c r="T42" s="135"/>
      <c r="U42" s="707">
        <f t="shared" si="2"/>
        <v>0</v>
      </c>
      <c r="V42" s="708">
        <f t="shared" si="3"/>
        <v>0</v>
      </c>
      <c r="W42" s="700">
        <f t="shared" si="4"/>
        <v>0</v>
      </c>
      <c r="X42" s="709">
        <f t="shared" si="5"/>
        <v>0</v>
      </c>
      <c r="Y42" s="710">
        <f t="shared" si="6"/>
        <v>0</v>
      </c>
      <c r="Z42" s="702">
        <f t="shared" si="7"/>
        <v>0</v>
      </c>
    </row>
    <row r="43" spans="1:26" s="724" customFormat="1" ht="13.5" thickBot="1">
      <c r="A43" s="711" t="s">
        <v>5</v>
      </c>
      <c r="B43" s="711"/>
      <c r="C43" s="712"/>
      <c r="D43" s="713"/>
      <c r="E43" s="713"/>
      <c r="F43" s="713"/>
      <c r="G43" s="713"/>
      <c r="H43" s="713"/>
      <c r="I43" s="714"/>
      <c r="J43" s="715">
        <f>SUM(J10:J28)</f>
        <v>0</v>
      </c>
      <c r="K43" s="716">
        <f>SUM(K10:K28)</f>
        <v>0</v>
      </c>
      <c r="L43" s="717">
        <f>SUM(L10:L28)</f>
        <v>0</v>
      </c>
      <c r="M43" s="718"/>
      <c r="N43" s="715">
        <f aca="true" t="shared" si="9" ref="N43:S43">SUM(N10:N28)</f>
        <v>0</v>
      </c>
      <c r="O43" s="716">
        <f t="shared" si="9"/>
        <v>0</v>
      </c>
      <c r="P43" s="719">
        <f t="shared" si="9"/>
        <v>0</v>
      </c>
      <c r="Q43" s="716">
        <f t="shared" si="9"/>
        <v>0</v>
      </c>
      <c r="R43" s="716">
        <f t="shared" si="9"/>
        <v>0</v>
      </c>
      <c r="S43" s="720">
        <f t="shared" si="9"/>
        <v>0</v>
      </c>
      <c r="T43" s="721"/>
      <c r="U43" s="722"/>
      <c r="V43" s="723">
        <f>SUM(V12:V42)</f>
        <v>0</v>
      </c>
      <c r="W43" s="723">
        <f>SUM(W12:W42)</f>
        <v>0</v>
      </c>
      <c r="X43" s="722"/>
      <c r="Y43" s="723">
        <f>SUM(Y12:Y42)</f>
        <v>0</v>
      </c>
      <c r="Z43" s="723">
        <f>SUM(Z12:Z42)</f>
        <v>0</v>
      </c>
    </row>
    <row r="44" spans="3:26" s="725" customFormat="1" ht="12.75">
      <c r="C44" s="726"/>
      <c r="I44" s="727"/>
      <c r="J44" s="727"/>
      <c r="K44" s="728"/>
      <c r="L44" s="121"/>
      <c r="M44" s="121"/>
      <c r="N44" s="121"/>
      <c r="O44" s="729"/>
      <c r="P44" s="730"/>
      <c r="Q44" s="731"/>
      <c r="R44" s="732"/>
      <c r="S44" s="121"/>
      <c r="T44" s="121"/>
      <c r="U44" s="733"/>
      <c r="X44" s="734"/>
      <c r="Y44" s="734"/>
      <c r="Z44" s="734"/>
    </row>
    <row r="46" spans="1:8" ht="66.75" customHeight="1">
      <c r="A46" s="1190" t="s">
        <v>184</v>
      </c>
      <c r="B46" s="1191"/>
      <c r="C46" s="1191"/>
      <c r="D46" s="1191"/>
      <c r="E46" s="1191"/>
      <c r="F46" s="1191"/>
      <c r="G46" s="1191"/>
      <c r="H46" s="1192"/>
    </row>
    <row r="47" ht="13.5" thickBot="1"/>
    <row r="48" spans="1:5" ht="12.75">
      <c r="A48" s="1181" t="s">
        <v>179</v>
      </c>
      <c r="B48" s="1182"/>
      <c r="C48" s="1182"/>
      <c r="D48" s="1182"/>
      <c r="E48" s="1183"/>
    </row>
    <row r="49" spans="1:5" ht="12.75">
      <c r="A49" s="1184"/>
      <c r="B49" s="1185"/>
      <c r="C49" s="1185"/>
      <c r="D49" s="1185"/>
      <c r="E49" s="1186"/>
    </row>
    <row r="50" spans="1:5" ht="12.75">
      <c r="A50" s="1184"/>
      <c r="B50" s="1185"/>
      <c r="C50" s="1185"/>
      <c r="D50" s="1185"/>
      <c r="E50" s="1186"/>
    </row>
    <row r="51" spans="1:5" ht="12.75">
      <c r="A51" s="1184"/>
      <c r="B51" s="1185"/>
      <c r="C51" s="1185"/>
      <c r="D51" s="1185"/>
      <c r="E51" s="1186"/>
    </row>
    <row r="52" spans="1:5" ht="12.75">
      <c r="A52" s="1184"/>
      <c r="B52" s="1185"/>
      <c r="C52" s="1185"/>
      <c r="D52" s="1185"/>
      <c r="E52" s="1186"/>
    </row>
    <row r="53" spans="1:5" ht="12.75">
      <c r="A53" s="1184"/>
      <c r="B53" s="1185"/>
      <c r="C53" s="1185"/>
      <c r="D53" s="1185"/>
      <c r="E53" s="1186"/>
    </row>
    <row r="54" spans="1:5" ht="13.5" thickBot="1">
      <c r="A54" s="1187"/>
      <c r="B54" s="1188"/>
      <c r="C54" s="1188"/>
      <c r="D54" s="1188"/>
      <c r="E54" s="1189"/>
    </row>
  </sheetData>
  <sheetProtection password="83AF" sheet="1" objects="1" scenarios="1"/>
  <mergeCells count="16">
    <mergeCell ref="A1:B1"/>
    <mergeCell ref="H1:L1"/>
    <mergeCell ref="C1:G1"/>
    <mergeCell ref="A48:E54"/>
    <mergeCell ref="A46:H46"/>
    <mergeCell ref="H2:L2"/>
    <mergeCell ref="A10:B10"/>
    <mergeCell ref="U1:U4"/>
    <mergeCell ref="V2:V4"/>
    <mergeCell ref="Q1:T1"/>
    <mergeCell ref="M2:P2"/>
    <mergeCell ref="M1:P1"/>
    <mergeCell ref="Z2:Z4"/>
    <mergeCell ref="X2:X4"/>
    <mergeCell ref="Y2:Y4"/>
    <mergeCell ref="W2:W4"/>
  </mergeCells>
  <dataValidations count="5">
    <dataValidation type="textLength" operator="equal" allowBlank="1" showInputMessage="1" showErrorMessage="1" error="Please enter a 2-character state code." sqref="G12:G14">
      <formula1>2</formula1>
    </dataValidation>
    <dataValidation type="textLength" operator="equal" allowBlank="1" showInputMessage="1" showErrorMessage="1" error="Please enter a 6-digit Building Number." sqref="D12:D42">
      <formula1>6</formula1>
    </dataValidation>
    <dataValidation type="textLength" operator="equal" allowBlank="1" showInputMessage="1" showErrorMessage="1" error="Please enter an 8-digit OA Number" sqref="H12:H14">
      <formula1>8</formula1>
    </dataValidation>
    <dataValidation type="date" operator="greaterThanOrEqual" allowBlank="1" showInputMessage="1" showErrorMessage="1" errorTitle="Effective Date input ERROR" error="------------------------------------------------------&#10;You cannot enter an effective date before 09/16/2007.  Effective dates after 09/15/2008 are timing differences.&#10;&#10;Re-enter a valid effective date." sqref="M12:M42">
      <formula1>39341</formula1>
    </dataValidation>
    <dataValidation type="date" allowBlank="1" showInputMessage="1" showErrorMessage="1" errorTitle="Effective Date input ERROR" error="------------------------------------------------------&#10;You cannot enter an effective date before 09/16/2007 or after 09/15/2008.&#10;&#10;Re-enter a valid effective date." sqref="I12:I42">
      <formula1>39341</formula1>
      <formula2>39706</formula2>
    </dataValidation>
  </dataValidations>
  <printOptions gridLines="1"/>
  <pageMargins left="0.25" right="0.25" top="1" bottom="1" header="0.5" footer="0.5"/>
  <pageSetup cellComments="asDisplayed" fitToHeight="1" fitToWidth="1" horizontalDpi="600" verticalDpi="600" orientation="landscape" paperSize="5" scale="56" r:id="rId3"/>
  <headerFooter alignWithMargins="0">
    <oddHeader>&amp;C&amp;26&amp;A</oddHeader>
    <oddFooter>&amp;L&amp;F&amp;C&amp;A&amp;R&amp;D</oddFooter>
  </headerFooter>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Z78"/>
  <sheetViews>
    <sheetView zoomScale="80" zoomScaleNormal="80" workbookViewId="0" topLeftCell="A1">
      <pane xSplit="1" ySplit="11" topLeftCell="B12" activePane="bottomRight" state="frozen"/>
      <selection pane="topLeft" activeCell="A1" sqref="A1"/>
      <selection pane="topRight" activeCell="B1" sqref="B1"/>
      <selection pane="bottomLeft" activeCell="A12" sqref="A12"/>
      <selection pane="bottomRight" activeCell="A88" sqref="A88"/>
    </sheetView>
  </sheetViews>
  <sheetFormatPr defaultColWidth="9.140625" defaultRowHeight="12.75"/>
  <cols>
    <col min="1" max="1" width="49.28125" style="93" customWidth="1"/>
    <col min="2" max="2" width="25.28125" style="86" bestFit="1" customWidth="1"/>
    <col min="3" max="3" width="11.00390625" style="81" bestFit="1" customWidth="1"/>
    <col min="4" max="4" width="12.140625" style="81" bestFit="1" customWidth="1"/>
    <col min="5" max="5" width="9.140625" style="81" bestFit="1" customWidth="1"/>
    <col min="6" max="6" width="8.7109375" style="81" bestFit="1" customWidth="1"/>
    <col min="7" max="7" width="4.140625" style="81" bestFit="1" customWidth="1"/>
    <col min="8" max="8" width="10.57421875" style="143" customWidth="1"/>
    <col min="9" max="9" width="11.28125" style="81" customWidth="1"/>
    <col min="10" max="10" width="10.421875" style="107" customWidth="1"/>
    <col min="11" max="11" width="11.57421875" style="102" bestFit="1" customWidth="1"/>
    <col min="12" max="12" width="16.7109375" style="85" customWidth="1"/>
    <col min="13" max="13" width="14.57421875" style="85" customWidth="1"/>
    <col min="14" max="14" width="12.00390625" style="85" customWidth="1"/>
    <col min="15" max="15" width="12.7109375" style="117" bestFit="1" customWidth="1"/>
    <col min="16" max="16" width="14.57421875" style="85" bestFit="1" customWidth="1"/>
    <col min="17" max="17" width="10.28125" style="112" customWidth="1"/>
    <col min="18" max="18" width="11.57421875" style="106" bestFit="1" customWidth="1"/>
    <col min="19" max="19" width="16.7109375" style="99" customWidth="1"/>
    <col min="20" max="20" width="27.7109375" style="92" customWidth="1"/>
    <col min="21" max="21" width="6.421875" style="527" customWidth="1"/>
    <col min="22" max="22" width="13.00390625" style="91" bestFit="1" customWidth="1"/>
    <col min="23" max="23" width="16.421875" style="91" customWidth="1"/>
    <col min="24" max="24" width="8.8515625" style="93" customWidth="1"/>
    <col min="25" max="25" width="13.00390625" style="93" customWidth="1"/>
    <col min="26" max="26" width="14.28125" style="93" customWidth="1"/>
    <col min="27" max="16384" width="9.140625" style="93" customWidth="1"/>
  </cols>
  <sheetData>
    <row r="1" spans="1:26" s="111" customFormat="1" ht="12.75" customHeight="1" thickBot="1">
      <c r="A1" s="1234" t="s">
        <v>34</v>
      </c>
      <c r="B1" s="1235"/>
      <c r="C1" s="1236" t="s">
        <v>97</v>
      </c>
      <c r="D1" s="1237"/>
      <c r="E1" s="1237"/>
      <c r="F1" s="1237"/>
      <c r="G1" s="1238"/>
      <c r="H1" s="1145" t="s">
        <v>77</v>
      </c>
      <c r="I1" s="1146"/>
      <c r="J1" s="1146"/>
      <c r="K1" s="1146"/>
      <c r="L1" s="1147"/>
      <c r="M1" s="1231" t="s">
        <v>88</v>
      </c>
      <c r="N1" s="1232"/>
      <c r="O1" s="1232"/>
      <c r="P1" s="1232"/>
      <c r="Q1" s="1233" t="s">
        <v>79</v>
      </c>
      <c r="R1" s="1139"/>
      <c r="S1" s="1139"/>
      <c r="T1" s="1140"/>
      <c r="U1" s="317"/>
      <c r="W1" s="1228" t="s">
        <v>177</v>
      </c>
      <c r="X1" s="1229"/>
      <c r="Y1" s="1229"/>
      <c r="Z1" s="1230"/>
    </row>
    <row r="2" spans="1:26" s="78" customFormat="1" ht="12.75" customHeight="1" thickBot="1">
      <c r="A2" s="812" t="s">
        <v>32</v>
      </c>
      <c r="B2" s="813">
        <f>'Corrections PY'!B2</f>
        <v>0</v>
      </c>
      <c r="C2" s="590"/>
      <c r="D2" s="591"/>
      <c r="E2" s="591"/>
      <c r="F2" s="591"/>
      <c r="G2" s="592"/>
      <c r="H2" s="1241" t="s">
        <v>89</v>
      </c>
      <c r="I2" s="1226"/>
      <c r="J2" s="1226"/>
      <c r="K2" s="1226"/>
      <c r="L2" s="1226"/>
      <c r="M2" s="1211" t="s">
        <v>123</v>
      </c>
      <c r="N2" s="1212"/>
      <c r="O2" s="1212"/>
      <c r="P2" s="1213"/>
      <c r="Q2" s="814"/>
      <c r="R2" s="815"/>
      <c r="S2" s="816" t="s">
        <v>78</v>
      </c>
      <c r="T2" s="815"/>
      <c r="U2" s="1240" t="s">
        <v>171</v>
      </c>
      <c r="V2" s="1239" t="s">
        <v>174</v>
      </c>
      <c r="W2" s="1239" t="s">
        <v>169</v>
      </c>
      <c r="X2" s="1240" t="s">
        <v>171</v>
      </c>
      <c r="Y2" s="1239" t="s">
        <v>175</v>
      </c>
      <c r="Z2" s="1239" t="s">
        <v>176</v>
      </c>
    </row>
    <row r="3" spans="1:26" s="78" customFormat="1" ht="12.75" customHeight="1">
      <c r="A3" s="817" t="s">
        <v>33</v>
      </c>
      <c r="B3" s="818">
        <f>'Corrections PY'!B3</f>
        <v>0</v>
      </c>
      <c r="C3" s="590" t="s">
        <v>24</v>
      </c>
      <c r="D3" s="591" t="s">
        <v>56</v>
      </c>
      <c r="E3" s="591" t="s">
        <v>26</v>
      </c>
      <c r="F3" s="591"/>
      <c r="G3" s="592"/>
      <c r="H3" s="600" t="s">
        <v>64</v>
      </c>
      <c r="I3" s="601" t="s">
        <v>29</v>
      </c>
      <c r="J3" s="602"/>
      <c r="K3" s="603" t="s">
        <v>80</v>
      </c>
      <c r="L3" s="604" t="s">
        <v>118</v>
      </c>
      <c r="M3" s="819"/>
      <c r="N3" s="606"/>
      <c r="O3" s="606"/>
      <c r="P3" s="820"/>
      <c r="Q3" s="594"/>
      <c r="R3" s="821"/>
      <c r="S3" s="816" t="s">
        <v>81</v>
      </c>
      <c r="T3" s="596"/>
      <c r="U3" s="1240"/>
      <c r="V3" s="1239"/>
      <c r="W3" s="1239"/>
      <c r="X3" s="1240"/>
      <c r="Y3" s="1239"/>
      <c r="Z3" s="1239"/>
    </row>
    <row r="4" spans="1:26" s="78" customFormat="1" ht="45" customHeight="1">
      <c r="A4" s="822" t="s">
        <v>58</v>
      </c>
      <c r="B4" s="823">
        <f>'Corrections PY'!B4</f>
        <v>0</v>
      </c>
      <c r="C4" s="609" t="s">
        <v>25</v>
      </c>
      <c r="D4" s="610" t="s">
        <v>57</v>
      </c>
      <c r="E4" s="824" t="s">
        <v>2</v>
      </c>
      <c r="F4" s="824" t="s">
        <v>3</v>
      </c>
      <c r="G4" s="613" t="s">
        <v>4</v>
      </c>
      <c r="H4" s="825" t="s">
        <v>1</v>
      </c>
      <c r="I4" s="615" t="s">
        <v>117</v>
      </c>
      <c r="J4" s="615"/>
      <c r="K4" s="826" t="s">
        <v>31</v>
      </c>
      <c r="L4" s="827" t="s">
        <v>119</v>
      </c>
      <c r="M4" s="618" t="s">
        <v>124</v>
      </c>
      <c r="N4" s="619"/>
      <c r="O4" s="619" t="s">
        <v>116</v>
      </c>
      <c r="P4" s="828" t="s">
        <v>122</v>
      </c>
      <c r="Q4" s="621"/>
      <c r="R4" s="621" t="s">
        <v>115</v>
      </c>
      <c r="S4" s="622" t="s">
        <v>82</v>
      </c>
      <c r="T4" s="829" t="s">
        <v>114</v>
      </c>
      <c r="U4" s="1240"/>
      <c r="V4" s="1239"/>
      <c r="W4" s="1239"/>
      <c r="X4" s="1240"/>
      <c r="Y4" s="1239"/>
      <c r="Z4" s="1239"/>
    </row>
    <row r="5" spans="1:26" s="98" customFormat="1" ht="12.75">
      <c r="A5" s="830" t="s">
        <v>102</v>
      </c>
      <c r="B5" s="831"/>
      <c r="C5" s="832"/>
      <c r="D5" s="832"/>
      <c r="E5" s="832"/>
      <c r="F5" s="832"/>
      <c r="G5" s="833"/>
      <c r="H5" s="832"/>
      <c r="I5" s="834"/>
      <c r="J5" s="834"/>
      <c r="K5" s="835">
        <f>'GSA IC Worksheet'!D2</f>
        <v>0</v>
      </c>
      <c r="L5" s="836">
        <f>'GSA IC Worksheet'!D3</f>
        <v>0</v>
      </c>
      <c r="M5" s="837">
        <v>39722</v>
      </c>
      <c r="N5" s="838"/>
      <c r="O5" s="838"/>
      <c r="P5" s="838"/>
      <c r="Q5" s="838"/>
      <c r="R5" s="839">
        <f>+K5</f>
        <v>0</v>
      </c>
      <c r="S5" s="840">
        <f>+L5</f>
        <v>0</v>
      </c>
      <c r="T5" s="841"/>
      <c r="U5" s="842"/>
      <c r="V5" s="843"/>
      <c r="W5" s="844"/>
      <c r="X5" s="843"/>
      <c r="Y5" s="843"/>
      <c r="Z5" s="843"/>
    </row>
    <row r="6" spans="1:26" s="98" customFormat="1" ht="12.75">
      <c r="A6" s="845" t="s">
        <v>148</v>
      </c>
      <c r="B6" s="846"/>
      <c r="C6" s="846"/>
      <c r="D6" s="846"/>
      <c r="E6" s="846"/>
      <c r="F6" s="846"/>
      <c r="G6" s="847"/>
      <c r="H6" s="846"/>
      <c r="I6" s="848"/>
      <c r="J6" s="848"/>
      <c r="K6" s="849"/>
      <c r="L6" s="850"/>
      <c r="M6" s="851"/>
      <c r="N6" s="852"/>
      <c r="O6" s="853"/>
      <c r="P6" s="852"/>
      <c r="Q6" s="852"/>
      <c r="R6" s="854">
        <f>+'Corrections PY'!Q6</f>
        <v>0</v>
      </c>
      <c r="S6" s="855">
        <f>'Corrections PY'!W27*12*(1+SUM!K15)</f>
        <v>0</v>
      </c>
      <c r="T6" s="856"/>
      <c r="U6" s="857"/>
      <c r="V6" s="636"/>
      <c r="W6" s="858">
        <f>S6*(1+(SUM!N15))</f>
        <v>0</v>
      </c>
      <c r="X6" s="636"/>
      <c r="Y6" s="636"/>
      <c r="Z6" s="636"/>
    </row>
    <row r="7" spans="1:26" s="98" customFormat="1" ht="12.75">
      <c r="A7" s="859" t="s">
        <v>154</v>
      </c>
      <c r="B7" s="860"/>
      <c r="C7" s="861"/>
      <c r="D7" s="861"/>
      <c r="E7" s="861"/>
      <c r="F7" s="861"/>
      <c r="G7" s="862"/>
      <c r="H7" s="861"/>
      <c r="I7" s="863"/>
      <c r="J7" s="864"/>
      <c r="K7" s="835">
        <f>'GSA IC Worksheet'!G17</f>
        <v>0</v>
      </c>
      <c r="L7" s="865">
        <f>'GSA IC Worksheet'!D17</f>
        <v>0</v>
      </c>
      <c r="M7" s="866"/>
      <c r="N7" s="867"/>
      <c r="O7" s="868"/>
      <c r="P7" s="867"/>
      <c r="Q7" s="867"/>
      <c r="R7" s="869">
        <f>K7+PY!R43</f>
        <v>0</v>
      </c>
      <c r="S7" s="870">
        <f>'GSA IC Worksheet'!D17+PY!W7</f>
        <v>0</v>
      </c>
      <c r="T7" s="856"/>
      <c r="U7" s="857"/>
      <c r="V7" s="636"/>
      <c r="W7" s="858">
        <f>PY!W7*(1+SUM!$N$15)</f>
        <v>0</v>
      </c>
      <c r="X7" s="636"/>
      <c r="Y7" s="636"/>
      <c r="Z7" s="636"/>
    </row>
    <row r="8" spans="1:26" s="98" customFormat="1" ht="12.75">
      <c r="A8" s="859" t="s">
        <v>149</v>
      </c>
      <c r="B8" s="871"/>
      <c r="C8" s="872"/>
      <c r="D8" s="872"/>
      <c r="E8" s="872"/>
      <c r="F8" s="872"/>
      <c r="G8" s="873"/>
      <c r="H8" s="872"/>
      <c r="I8" s="874"/>
      <c r="J8" s="875"/>
      <c r="K8" s="835">
        <f>'GSA IC Worksheet'!G18</f>
        <v>0</v>
      </c>
      <c r="L8" s="876">
        <f>'GSA IC Worksheet'!D18</f>
        <v>0</v>
      </c>
      <c r="M8" s="867"/>
      <c r="N8" s="867"/>
      <c r="O8" s="867"/>
      <c r="P8" s="867"/>
      <c r="Q8" s="867"/>
      <c r="R8" s="869">
        <f>K8+(R47+R67)</f>
        <v>0</v>
      </c>
      <c r="S8" s="870">
        <f>L8+S47+S67</f>
        <v>0</v>
      </c>
      <c r="T8" s="856"/>
      <c r="U8" s="857"/>
      <c r="V8" s="636"/>
      <c r="W8" s="877">
        <f>(W47+W67)*(1+(SUM!N15))</f>
        <v>0</v>
      </c>
      <c r="X8" s="636"/>
      <c r="Y8" s="636"/>
      <c r="Z8" s="636"/>
    </row>
    <row r="9" spans="1:26" s="98" customFormat="1" ht="12.75">
      <c r="A9" s="878" t="s">
        <v>140</v>
      </c>
      <c r="B9" s="879"/>
      <c r="C9" s="879"/>
      <c r="D9" s="879"/>
      <c r="E9" s="879"/>
      <c r="F9" s="879"/>
      <c r="G9" s="880"/>
      <c r="H9" s="879"/>
      <c r="I9" s="881"/>
      <c r="J9" s="881"/>
      <c r="K9" s="882">
        <f>+K5+K7+K8</f>
        <v>0</v>
      </c>
      <c r="L9" s="883">
        <f>+L5+L7+L8</f>
        <v>0</v>
      </c>
      <c r="M9" s="884"/>
      <c r="N9" s="884"/>
      <c r="O9" s="885"/>
      <c r="P9" s="886"/>
      <c r="Q9" s="886"/>
      <c r="R9" s="887">
        <f>+R5+R6+R7+R8</f>
        <v>0</v>
      </c>
      <c r="S9" s="883">
        <f>+S5+S6+S7+S8</f>
        <v>0</v>
      </c>
      <c r="T9" s="856"/>
      <c r="U9" s="888"/>
      <c r="V9" s="661"/>
      <c r="W9" s="889"/>
      <c r="X9" s="661"/>
      <c r="Y9" s="661"/>
      <c r="Z9" s="661"/>
    </row>
    <row r="10" spans="1:26" s="98" customFormat="1" ht="13.5" thickBot="1">
      <c r="A10" s="441"/>
      <c r="B10" s="442"/>
      <c r="C10" s="443"/>
      <c r="D10" s="462"/>
      <c r="E10" s="462"/>
      <c r="F10" s="462"/>
      <c r="G10" s="463"/>
      <c r="H10" s="462"/>
      <c r="I10" s="464"/>
      <c r="J10" s="464"/>
      <c r="K10" s="465"/>
      <c r="L10" s="444"/>
      <c r="M10" s="470"/>
      <c r="N10" s="470"/>
      <c r="O10" s="471"/>
      <c r="P10" s="472"/>
      <c r="Q10" s="445"/>
      <c r="R10" s="446"/>
      <c r="S10" s="468"/>
      <c r="T10" s="469"/>
      <c r="U10" s="469"/>
      <c r="V10" s="469"/>
      <c r="W10" s="469"/>
      <c r="X10" s="469"/>
      <c r="Y10" s="469"/>
      <c r="Z10" s="469"/>
    </row>
    <row r="11" spans="1:26" ht="14.25" thickBot="1" thickTop="1">
      <c r="A11" s="297" t="s">
        <v>36</v>
      </c>
      <c r="B11" s="354"/>
      <c r="C11" s="355"/>
      <c r="D11" s="355"/>
      <c r="E11" s="355"/>
      <c r="F11" s="355"/>
      <c r="G11" s="355"/>
      <c r="H11" s="396"/>
      <c r="I11" s="356"/>
      <c r="J11" s="397"/>
      <c r="K11" s="357"/>
      <c r="L11" s="358"/>
      <c r="M11" s="358"/>
      <c r="N11" s="358"/>
      <c r="O11" s="398"/>
      <c r="P11" s="358"/>
      <c r="Q11" s="361"/>
      <c r="R11" s="362"/>
      <c r="S11" s="399"/>
      <c r="T11" s="537"/>
      <c r="U11" s="537"/>
      <c r="V11" s="537"/>
      <c r="W11" s="364"/>
      <c r="X11" s="364"/>
      <c r="Y11" s="364"/>
      <c r="Z11" s="364"/>
    </row>
    <row r="12" spans="1:26" ht="13.5" thickTop="1">
      <c r="A12" s="307" t="s">
        <v>61</v>
      </c>
      <c r="B12" s="365"/>
      <c r="C12" s="400"/>
      <c r="D12" s="400"/>
      <c r="E12" s="400"/>
      <c r="F12" s="400"/>
      <c r="G12" s="400"/>
      <c r="H12" s="401"/>
      <c r="I12" s="400"/>
      <c r="J12" s="402"/>
      <c r="K12" s="403"/>
      <c r="L12" s="404"/>
      <c r="M12" s="404"/>
      <c r="N12" s="405"/>
      <c r="O12" s="405"/>
      <c r="P12" s="370"/>
      <c r="Q12" s="373"/>
      <c r="R12" s="374"/>
      <c r="S12" s="406"/>
      <c r="T12" s="538"/>
      <c r="U12" s="578"/>
      <c r="V12" s="578"/>
      <c r="W12" s="579"/>
      <c r="X12" s="579"/>
      <c r="Y12" s="579"/>
      <c r="Z12" s="579"/>
    </row>
    <row r="13" spans="1:26" ht="12.75">
      <c r="A13" s="81"/>
      <c r="B13" s="313"/>
      <c r="C13" s="425"/>
      <c r="D13" s="911"/>
      <c r="E13" s="453"/>
      <c r="F13" s="453"/>
      <c r="G13" s="453"/>
      <c r="H13" s="435"/>
      <c r="I13" s="910"/>
      <c r="J13" s="87"/>
      <c r="K13" s="912"/>
      <c r="L13" s="913"/>
      <c r="M13" s="454"/>
      <c r="N13" s="87"/>
      <c r="O13" s="378"/>
      <c r="P13" s="750">
        <f>IF(M13="",0,IF(M13&gt;DATEVALUE("09/15/2009"),0,"Enter value you prorated here"))</f>
        <v>0</v>
      </c>
      <c r="Q13" s="1302"/>
      <c r="R13" s="757">
        <f>O13-K13</f>
        <v>0</v>
      </c>
      <c r="S13" s="900">
        <f aca="true" t="shared" si="0" ref="S13:S45">P13-L13</f>
        <v>0</v>
      </c>
      <c r="T13" s="136"/>
      <c r="U13" s="701">
        <f>(IF(M13,IF(M13-$M$5&gt;365,0,INT((365+$M$5-M13+(365/24))/(365/12))),0))</f>
        <v>0</v>
      </c>
      <c r="V13" s="702">
        <f>IF(P13=0,0,IF(S13&lt;0,((P13/U13)),(P13/U13)))</f>
        <v>0</v>
      </c>
      <c r="W13" s="702">
        <f aca="true" t="shared" si="1" ref="W13:W46">+Z13*12</f>
        <v>0</v>
      </c>
      <c r="X13" s="701">
        <f>(IF(I13,IF(I13-$M$5&gt;365,0,INT((365+$M$5-I13+(365/24))/(365/12))),0))</f>
        <v>0</v>
      </c>
      <c r="Y13" s="702">
        <f>IF(X13=0,0,L13/X13)</f>
        <v>0</v>
      </c>
      <c r="Z13" s="702">
        <f>IF(M13&gt;DATEVALUE("9/15/2009"),0,V13-Y13)</f>
        <v>0</v>
      </c>
    </row>
    <row r="14" spans="1:26" ht="12.75">
      <c r="A14" s="81"/>
      <c r="B14" s="313"/>
      <c r="C14" s="425"/>
      <c r="D14" s="911"/>
      <c r="E14" s="453"/>
      <c r="F14" s="453"/>
      <c r="G14" s="453"/>
      <c r="H14" s="435"/>
      <c r="I14" s="910"/>
      <c r="J14" s="87"/>
      <c r="K14" s="912"/>
      <c r="L14" s="913"/>
      <c r="M14" s="454"/>
      <c r="N14" s="87"/>
      <c r="O14" s="378"/>
      <c r="P14" s="750">
        <f>IF(M14="",0,IF(M14&gt;DATEVALUE("09/15/2009"),0,"Enter value you prorated here"))</f>
        <v>0</v>
      </c>
      <c r="Q14" s="1309"/>
      <c r="R14" s="760">
        <f aca="true" t="shared" si="2" ref="R14:R46">O14-K14</f>
        <v>0</v>
      </c>
      <c r="S14" s="901">
        <f t="shared" si="0"/>
        <v>0</v>
      </c>
      <c r="T14" s="136"/>
      <c r="U14" s="890">
        <f aca="true" t="shared" si="3" ref="U14:U46">(IF(M14,IF(M14-$M$5&gt;365,0,INT((365+$M$5-M14+(365/24))/(365/12))),0))</f>
        <v>0</v>
      </c>
      <c r="V14" s="702">
        <f>IF(P14=0,0,IF(S14&lt;0,((P14/U14)),(P14/U14)))</f>
        <v>0</v>
      </c>
      <c r="W14" s="702">
        <f t="shared" si="1"/>
        <v>0</v>
      </c>
      <c r="X14" s="701">
        <f>(IF(I14,IF(I14-$M$5&gt;365,0,INT((365+$M$5-I14+(365/24))/(365/12))),0))</f>
        <v>0</v>
      </c>
      <c r="Y14" s="702">
        <f>IF(X14=0,0,L14/X14)</f>
        <v>0</v>
      </c>
      <c r="Z14" s="702">
        <f aca="true" t="shared" si="4" ref="Z14:Z46">IF(M14&gt;DATEVALUE("9/15/2009"),0,V14-Y14)</f>
        <v>0</v>
      </c>
    </row>
    <row r="15" spans="1:26" ht="12.75">
      <c r="A15" s="81"/>
      <c r="B15" s="313"/>
      <c r="C15" s="425"/>
      <c r="D15" s="911"/>
      <c r="E15" s="453"/>
      <c r="F15" s="453"/>
      <c r="G15" s="453"/>
      <c r="H15" s="435"/>
      <c r="I15" s="910"/>
      <c r="J15" s="87"/>
      <c r="K15" s="912"/>
      <c r="L15" s="913"/>
      <c r="M15" s="454"/>
      <c r="N15" s="87"/>
      <c r="O15" s="378"/>
      <c r="P15" s="750">
        <f aca="true" t="shared" si="5" ref="P14:P46">IF(M15="",0,IF(M15&gt;DATEVALUE("09/15/2009"),0,"Enter value you prorated here"))</f>
        <v>0</v>
      </c>
      <c r="Q15" s="1309"/>
      <c r="R15" s="760">
        <f t="shared" si="2"/>
        <v>0</v>
      </c>
      <c r="S15" s="901">
        <f t="shared" si="0"/>
        <v>0</v>
      </c>
      <c r="T15" s="136"/>
      <c r="U15" s="890">
        <f t="shared" si="3"/>
        <v>0</v>
      </c>
      <c r="V15" s="702">
        <f aca="true" t="shared" si="6" ref="V15:V46">IF(P15=0,0,IF(S15&lt;0,((P15/U15)),(P15/U15)))</f>
        <v>0</v>
      </c>
      <c r="W15" s="702">
        <f t="shared" si="1"/>
        <v>0</v>
      </c>
      <c r="X15" s="701">
        <f aca="true" t="shared" si="7" ref="X15:X46">(IF(I15,IF(I15-$M$5&gt;365,0,INT((365+$M$5-I15+(365/24))/(365/12))),0))</f>
        <v>0</v>
      </c>
      <c r="Y15" s="702">
        <f>IF(X15=0,0,L15/X15)</f>
        <v>0</v>
      </c>
      <c r="Z15" s="702">
        <f t="shared" si="4"/>
        <v>0</v>
      </c>
    </row>
    <row r="16" spans="1:26" ht="12.75">
      <c r="A16" s="81"/>
      <c r="B16" s="313"/>
      <c r="C16" s="420"/>
      <c r="D16" s="914"/>
      <c r="E16" s="914"/>
      <c r="F16" s="914"/>
      <c r="G16" s="914"/>
      <c r="H16" s="914"/>
      <c r="I16" s="910"/>
      <c r="J16" s="87"/>
      <c r="K16" s="915"/>
      <c r="L16" s="916"/>
      <c r="M16" s="454"/>
      <c r="N16" s="87"/>
      <c r="O16" s="314"/>
      <c r="P16" s="750">
        <f t="shared" si="5"/>
        <v>0</v>
      </c>
      <c r="Q16" s="1309"/>
      <c r="R16" s="760">
        <f t="shared" si="2"/>
        <v>0</v>
      </c>
      <c r="S16" s="901">
        <f t="shared" si="0"/>
        <v>0</v>
      </c>
      <c r="T16" s="136"/>
      <c r="U16" s="890">
        <f t="shared" si="3"/>
        <v>0</v>
      </c>
      <c r="V16" s="702">
        <f t="shared" si="6"/>
        <v>0</v>
      </c>
      <c r="W16" s="702">
        <f t="shared" si="1"/>
        <v>0</v>
      </c>
      <c r="X16" s="701">
        <f t="shared" si="7"/>
        <v>0</v>
      </c>
      <c r="Y16" s="702">
        <f aca="true" t="shared" si="8" ref="Y16:Y46">IF(X16=0,0,L16/X16)</f>
        <v>0</v>
      </c>
      <c r="Z16" s="702">
        <f t="shared" si="4"/>
        <v>0</v>
      </c>
    </row>
    <row r="17" spans="1:26" ht="12.75">
      <c r="A17" s="81"/>
      <c r="C17" s="393"/>
      <c r="D17" s="436"/>
      <c r="E17" s="436"/>
      <c r="F17" s="436"/>
      <c r="G17" s="436"/>
      <c r="H17" s="436"/>
      <c r="I17" s="910"/>
      <c r="J17" s="422"/>
      <c r="K17" s="451"/>
      <c r="L17" s="917"/>
      <c r="M17" s="454"/>
      <c r="N17" s="422"/>
      <c r="O17" s="137"/>
      <c r="P17" s="750">
        <f t="shared" si="5"/>
        <v>0</v>
      </c>
      <c r="Q17" s="1309"/>
      <c r="R17" s="760">
        <f t="shared" si="2"/>
        <v>0</v>
      </c>
      <c r="S17" s="901">
        <f t="shared" si="0"/>
        <v>0</v>
      </c>
      <c r="T17" s="136"/>
      <c r="U17" s="890">
        <f t="shared" si="3"/>
        <v>0</v>
      </c>
      <c r="V17" s="702">
        <f t="shared" si="6"/>
        <v>0</v>
      </c>
      <c r="W17" s="702">
        <f t="shared" si="1"/>
        <v>0</v>
      </c>
      <c r="X17" s="701">
        <f t="shared" si="7"/>
        <v>0</v>
      </c>
      <c r="Y17" s="702">
        <f t="shared" si="8"/>
        <v>0</v>
      </c>
      <c r="Z17" s="702">
        <f t="shared" si="4"/>
        <v>0</v>
      </c>
    </row>
    <row r="18" spans="1:26" ht="12.75">
      <c r="A18" s="81"/>
      <c r="C18" s="393"/>
      <c r="I18" s="910"/>
      <c r="J18" s="422"/>
      <c r="M18" s="454"/>
      <c r="N18" s="422"/>
      <c r="O18" s="137"/>
      <c r="P18" s="750">
        <f t="shared" si="5"/>
        <v>0</v>
      </c>
      <c r="Q18" s="1309"/>
      <c r="R18" s="760">
        <f t="shared" si="2"/>
        <v>0</v>
      </c>
      <c r="S18" s="901">
        <f t="shared" si="0"/>
        <v>0</v>
      </c>
      <c r="T18" s="136"/>
      <c r="U18" s="890">
        <f t="shared" si="3"/>
        <v>0</v>
      </c>
      <c r="V18" s="702">
        <f t="shared" si="6"/>
        <v>0</v>
      </c>
      <c r="W18" s="702">
        <f t="shared" si="1"/>
        <v>0</v>
      </c>
      <c r="X18" s="701">
        <f t="shared" si="7"/>
        <v>0</v>
      </c>
      <c r="Y18" s="702">
        <f t="shared" si="8"/>
        <v>0</v>
      </c>
      <c r="Z18" s="702">
        <f t="shared" si="4"/>
        <v>0</v>
      </c>
    </row>
    <row r="19" spans="1:26" ht="12.75">
      <c r="A19" s="81"/>
      <c r="C19" s="393"/>
      <c r="I19" s="910"/>
      <c r="J19" s="422"/>
      <c r="M19" s="454"/>
      <c r="N19" s="422"/>
      <c r="O19" s="137"/>
      <c r="P19" s="750">
        <f t="shared" si="5"/>
        <v>0</v>
      </c>
      <c r="Q19" s="1309"/>
      <c r="R19" s="760">
        <f t="shared" si="2"/>
        <v>0</v>
      </c>
      <c r="S19" s="901">
        <f t="shared" si="0"/>
        <v>0</v>
      </c>
      <c r="T19" s="136"/>
      <c r="U19" s="890">
        <f t="shared" si="3"/>
        <v>0</v>
      </c>
      <c r="V19" s="702">
        <f t="shared" si="6"/>
        <v>0</v>
      </c>
      <c r="W19" s="702">
        <f t="shared" si="1"/>
        <v>0</v>
      </c>
      <c r="X19" s="701">
        <f t="shared" si="7"/>
        <v>0</v>
      </c>
      <c r="Y19" s="702">
        <f t="shared" si="8"/>
        <v>0</v>
      </c>
      <c r="Z19" s="702">
        <f t="shared" si="4"/>
        <v>0</v>
      </c>
    </row>
    <row r="20" spans="1:26" ht="12.75">
      <c r="A20" s="81"/>
      <c r="C20" s="393"/>
      <c r="I20" s="910"/>
      <c r="J20" s="422"/>
      <c r="M20" s="454"/>
      <c r="N20" s="422"/>
      <c r="O20" s="137"/>
      <c r="P20" s="750">
        <f t="shared" si="5"/>
        <v>0</v>
      </c>
      <c r="Q20" s="1309"/>
      <c r="R20" s="760">
        <f t="shared" si="2"/>
        <v>0</v>
      </c>
      <c r="S20" s="901">
        <f t="shared" si="0"/>
        <v>0</v>
      </c>
      <c r="T20" s="136"/>
      <c r="U20" s="890">
        <f t="shared" si="3"/>
        <v>0</v>
      </c>
      <c r="V20" s="702">
        <f t="shared" si="6"/>
        <v>0</v>
      </c>
      <c r="W20" s="702">
        <f t="shared" si="1"/>
        <v>0</v>
      </c>
      <c r="X20" s="701">
        <f t="shared" si="7"/>
        <v>0</v>
      </c>
      <c r="Y20" s="702">
        <f t="shared" si="8"/>
        <v>0</v>
      </c>
      <c r="Z20" s="702">
        <f t="shared" si="4"/>
        <v>0</v>
      </c>
    </row>
    <row r="21" spans="1:26" ht="12.75">
      <c r="A21" s="81"/>
      <c r="C21" s="393"/>
      <c r="I21" s="910"/>
      <c r="J21" s="422"/>
      <c r="M21" s="454"/>
      <c r="N21" s="422"/>
      <c r="O21" s="137"/>
      <c r="P21" s="750">
        <f t="shared" si="5"/>
        <v>0</v>
      </c>
      <c r="Q21" s="1309"/>
      <c r="R21" s="760">
        <f t="shared" si="2"/>
        <v>0</v>
      </c>
      <c r="S21" s="901">
        <f t="shared" si="0"/>
        <v>0</v>
      </c>
      <c r="T21" s="136"/>
      <c r="U21" s="890">
        <f t="shared" si="3"/>
        <v>0</v>
      </c>
      <c r="V21" s="702">
        <f t="shared" si="6"/>
        <v>0</v>
      </c>
      <c r="W21" s="702">
        <f t="shared" si="1"/>
        <v>0</v>
      </c>
      <c r="X21" s="701">
        <f t="shared" si="7"/>
        <v>0</v>
      </c>
      <c r="Y21" s="702">
        <f t="shared" si="8"/>
        <v>0</v>
      </c>
      <c r="Z21" s="702">
        <f t="shared" si="4"/>
        <v>0</v>
      </c>
    </row>
    <row r="22" spans="1:26" ht="12.75">
      <c r="A22" s="81"/>
      <c r="C22" s="393"/>
      <c r="I22" s="910"/>
      <c r="J22" s="422"/>
      <c r="M22" s="454"/>
      <c r="N22" s="422"/>
      <c r="O22" s="137"/>
      <c r="P22" s="750">
        <f t="shared" si="5"/>
        <v>0</v>
      </c>
      <c r="Q22" s="1309"/>
      <c r="R22" s="760">
        <f t="shared" si="2"/>
        <v>0</v>
      </c>
      <c r="S22" s="901">
        <f t="shared" si="0"/>
        <v>0</v>
      </c>
      <c r="T22" s="136"/>
      <c r="U22" s="890">
        <f t="shared" si="3"/>
        <v>0</v>
      </c>
      <c r="V22" s="702">
        <f t="shared" si="6"/>
        <v>0</v>
      </c>
      <c r="W22" s="702">
        <f t="shared" si="1"/>
        <v>0</v>
      </c>
      <c r="X22" s="701">
        <f t="shared" si="7"/>
        <v>0</v>
      </c>
      <c r="Y22" s="702">
        <f t="shared" si="8"/>
        <v>0</v>
      </c>
      <c r="Z22" s="702">
        <f t="shared" si="4"/>
        <v>0</v>
      </c>
    </row>
    <row r="23" spans="1:26" ht="12.75">
      <c r="A23" s="81"/>
      <c r="C23" s="393"/>
      <c r="I23" s="910"/>
      <c r="J23" s="422"/>
      <c r="M23" s="454"/>
      <c r="N23" s="422"/>
      <c r="O23" s="137"/>
      <c r="P23" s="750">
        <f t="shared" si="5"/>
        <v>0</v>
      </c>
      <c r="Q23" s="1309"/>
      <c r="R23" s="760">
        <f t="shared" si="2"/>
        <v>0</v>
      </c>
      <c r="S23" s="901">
        <f t="shared" si="0"/>
        <v>0</v>
      </c>
      <c r="T23" s="136"/>
      <c r="U23" s="890">
        <f t="shared" si="3"/>
        <v>0</v>
      </c>
      <c r="V23" s="702">
        <f t="shared" si="6"/>
        <v>0</v>
      </c>
      <c r="W23" s="702">
        <f t="shared" si="1"/>
        <v>0</v>
      </c>
      <c r="X23" s="701">
        <f t="shared" si="7"/>
        <v>0</v>
      </c>
      <c r="Y23" s="702">
        <f t="shared" si="8"/>
        <v>0</v>
      </c>
      <c r="Z23" s="702">
        <f t="shared" si="4"/>
        <v>0</v>
      </c>
    </row>
    <row r="24" spans="1:26" ht="12.75">
      <c r="A24" s="81"/>
      <c r="C24" s="393"/>
      <c r="I24" s="910"/>
      <c r="J24" s="422"/>
      <c r="M24" s="454"/>
      <c r="N24" s="422"/>
      <c r="O24" s="137"/>
      <c r="P24" s="750">
        <f t="shared" si="5"/>
        <v>0</v>
      </c>
      <c r="Q24" s="1309"/>
      <c r="R24" s="760">
        <f t="shared" si="2"/>
        <v>0</v>
      </c>
      <c r="S24" s="901">
        <f t="shared" si="0"/>
        <v>0</v>
      </c>
      <c r="T24" s="136"/>
      <c r="U24" s="890">
        <f t="shared" si="3"/>
        <v>0</v>
      </c>
      <c r="V24" s="702">
        <f t="shared" si="6"/>
        <v>0</v>
      </c>
      <c r="W24" s="702">
        <f t="shared" si="1"/>
        <v>0</v>
      </c>
      <c r="X24" s="701">
        <f t="shared" si="7"/>
        <v>0</v>
      </c>
      <c r="Y24" s="702">
        <f t="shared" si="8"/>
        <v>0</v>
      </c>
      <c r="Z24" s="702">
        <f t="shared" si="4"/>
        <v>0</v>
      </c>
    </row>
    <row r="25" spans="1:26" ht="12.75">
      <c r="A25" s="81"/>
      <c r="C25" s="393"/>
      <c r="I25" s="910"/>
      <c r="J25" s="422"/>
      <c r="M25" s="454"/>
      <c r="N25" s="422"/>
      <c r="O25" s="137"/>
      <c r="P25" s="750">
        <f t="shared" si="5"/>
        <v>0</v>
      </c>
      <c r="Q25" s="1309"/>
      <c r="R25" s="760">
        <f t="shared" si="2"/>
        <v>0</v>
      </c>
      <c r="S25" s="901">
        <f t="shared" si="0"/>
        <v>0</v>
      </c>
      <c r="T25" s="136"/>
      <c r="U25" s="890">
        <f t="shared" si="3"/>
        <v>0</v>
      </c>
      <c r="V25" s="702">
        <f t="shared" si="6"/>
        <v>0</v>
      </c>
      <c r="W25" s="702">
        <f t="shared" si="1"/>
        <v>0</v>
      </c>
      <c r="X25" s="701">
        <f t="shared" si="7"/>
        <v>0</v>
      </c>
      <c r="Y25" s="702">
        <f t="shared" si="8"/>
        <v>0</v>
      </c>
      <c r="Z25" s="702">
        <f t="shared" si="4"/>
        <v>0</v>
      </c>
    </row>
    <row r="26" spans="1:26" ht="12.75">
      <c r="A26" s="81"/>
      <c r="C26" s="393"/>
      <c r="I26" s="910"/>
      <c r="J26" s="422"/>
      <c r="M26" s="454"/>
      <c r="N26" s="422"/>
      <c r="O26" s="137"/>
      <c r="P26" s="750">
        <f t="shared" si="5"/>
        <v>0</v>
      </c>
      <c r="Q26" s="1309"/>
      <c r="R26" s="760">
        <f t="shared" si="2"/>
        <v>0</v>
      </c>
      <c r="S26" s="901">
        <f t="shared" si="0"/>
        <v>0</v>
      </c>
      <c r="T26" s="136"/>
      <c r="U26" s="890">
        <f t="shared" si="3"/>
        <v>0</v>
      </c>
      <c r="V26" s="702">
        <f t="shared" si="6"/>
        <v>0</v>
      </c>
      <c r="W26" s="702">
        <f t="shared" si="1"/>
        <v>0</v>
      </c>
      <c r="X26" s="701">
        <f t="shared" si="7"/>
        <v>0</v>
      </c>
      <c r="Y26" s="702">
        <f t="shared" si="8"/>
        <v>0</v>
      </c>
      <c r="Z26" s="702">
        <f t="shared" si="4"/>
        <v>0</v>
      </c>
    </row>
    <row r="27" spans="1:26" ht="12.75">
      <c r="A27" s="81"/>
      <c r="C27" s="393"/>
      <c r="I27" s="910"/>
      <c r="J27" s="422"/>
      <c r="M27" s="454"/>
      <c r="N27" s="422"/>
      <c r="O27" s="137"/>
      <c r="P27" s="750">
        <f t="shared" si="5"/>
        <v>0</v>
      </c>
      <c r="Q27" s="1309"/>
      <c r="R27" s="760">
        <f t="shared" si="2"/>
        <v>0</v>
      </c>
      <c r="S27" s="901">
        <f t="shared" si="0"/>
        <v>0</v>
      </c>
      <c r="T27" s="136"/>
      <c r="U27" s="890">
        <f t="shared" si="3"/>
        <v>0</v>
      </c>
      <c r="V27" s="702">
        <f t="shared" si="6"/>
        <v>0</v>
      </c>
      <c r="W27" s="702">
        <f t="shared" si="1"/>
        <v>0</v>
      </c>
      <c r="X27" s="701">
        <f t="shared" si="7"/>
        <v>0</v>
      </c>
      <c r="Y27" s="702">
        <f t="shared" si="8"/>
        <v>0</v>
      </c>
      <c r="Z27" s="702">
        <f t="shared" si="4"/>
        <v>0</v>
      </c>
    </row>
    <row r="28" spans="1:26" ht="12.75">
      <c r="A28" s="81"/>
      <c r="C28" s="393"/>
      <c r="I28" s="910"/>
      <c r="J28" s="422"/>
      <c r="M28" s="454"/>
      <c r="N28" s="422"/>
      <c r="O28" s="137"/>
      <c r="P28" s="750">
        <f t="shared" si="5"/>
        <v>0</v>
      </c>
      <c r="Q28" s="1309"/>
      <c r="R28" s="760">
        <f t="shared" si="2"/>
        <v>0</v>
      </c>
      <c r="S28" s="901">
        <f t="shared" si="0"/>
        <v>0</v>
      </c>
      <c r="T28" s="136"/>
      <c r="U28" s="890">
        <f t="shared" si="3"/>
        <v>0</v>
      </c>
      <c r="V28" s="702">
        <f t="shared" si="6"/>
        <v>0</v>
      </c>
      <c r="W28" s="702">
        <f t="shared" si="1"/>
        <v>0</v>
      </c>
      <c r="X28" s="701">
        <f t="shared" si="7"/>
        <v>0</v>
      </c>
      <c r="Y28" s="702">
        <f t="shared" si="8"/>
        <v>0</v>
      </c>
      <c r="Z28" s="702">
        <f t="shared" si="4"/>
        <v>0</v>
      </c>
    </row>
    <row r="29" spans="1:26" ht="12.75">
      <c r="A29" s="81"/>
      <c r="C29" s="393"/>
      <c r="I29" s="910"/>
      <c r="J29" s="422"/>
      <c r="M29" s="454"/>
      <c r="N29" s="422"/>
      <c r="O29" s="137"/>
      <c r="P29" s="750">
        <f t="shared" si="5"/>
        <v>0</v>
      </c>
      <c r="Q29" s="1309"/>
      <c r="R29" s="760">
        <f t="shared" si="2"/>
        <v>0</v>
      </c>
      <c r="S29" s="901">
        <f t="shared" si="0"/>
        <v>0</v>
      </c>
      <c r="T29" s="136"/>
      <c r="U29" s="890">
        <f t="shared" si="3"/>
        <v>0</v>
      </c>
      <c r="V29" s="702">
        <f t="shared" si="6"/>
        <v>0</v>
      </c>
      <c r="W29" s="702">
        <f t="shared" si="1"/>
        <v>0</v>
      </c>
      <c r="X29" s="701">
        <f t="shared" si="7"/>
        <v>0</v>
      </c>
      <c r="Y29" s="702">
        <f t="shared" si="8"/>
        <v>0</v>
      </c>
      <c r="Z29" s="702">
        <f t="shared" si="4"/>
        <v>0</v>
      </c>
    </row>
    <row r="30" spans="1:26" ht="12.75">
      <c r="A30" s="81"/>
      <c r="C30" s="393"/>
      <c r="I30" s="910"/>
      <c r="J30" s="422"/>
      <c r="M30" s="454"/>
      <c r="N30" s="422"/>
      <c r="O30" s="137"/>
      <c r="P30" s="750">
        <f t="shared" si="5"/>
        <v>0</v>
      </c>
      <c r="Q30" s="1309"/>
      <c r="R30" s="760">
        <f t="shared" si="2"/>
        <v>0</v>
      </c>
      <c r="S30" s="901">
        <f t="shared" si="0"/>
        <v>0</v>
      </c>
      <c r="T30" s="136"/>
      <c r="U30" s="890">
        <f t="shared" si="3"/>
        <v>0</v>
      </c>
      <c r="V30" s="702">
        <f t="shared" si="6"/>
        <v>0</v>
      </c>
      <c r="W30" s="702">
        <f t="shared" si="1"/>
        <v>0</v>
      </c>
      <c r="X30" s="701">
        <f t="shared" si="7"/>
        <v>0</v>
      </c>
      <c r="Y30" s="702">
        <f t="shared" si="8"/>
        <v>0</v>
      </c>
      <c r="Z30" s="702">
        <f t="shared" si="4"/>
        <v>0</v>
      </c>
    </row>
    <row r="31" spans="1:26" ht="12.75">
      <c r="A31" s="81"/>
      <c r="C31" s="421"/>
      <c r="D31" s="114"/>
      <c r="E31" s="114"/>
      <c r="F31" s="114"/>
      <c r="G31" s="114"/>
      <c r="H31" s="142"/>
      <c r="I31" s="910"/>
      <c r="J31" s="423"/>
      <c r="K31" s="118"/>
      <c r="M31" s="454"/>
      <c r="N31" s="422"/>
      <c r="O31" s="137"/>
      <c r="P31" s="750">
        <f t="shared" si="5"/>
        <v>0</v>
      </c>
      <c r="Q31" s="1309"/>
      <c r="R31" s="760">
        <f t="shared" si="2"/>
        <v>0</v>
      </c>
      <c r="S31" s="901">
        <f t="shared" si="0"/>
        <v>0</v>
      </c>
      <c r="T31" s="136"/>
      <c r="U31" s="890">
        <f t="shared" si="3"/>
        <v>0</v>
      </c>
      <c r="V31" s="702">
        <f t="shared" si="6"/>
        <v>0</v>
      </c>
      <c r="W31" s="702">
        <f t="shared" si="1"/>
        <v>0</v>
      </c>
      <c r="X31" s="701">
        <f t="shared" si="7"/>
        <v>0</v>
      </c>
      <c r="Y31" s="702">
        <f t="shared" si="8"/>
        <v>0</v>
      </c>
      <c r="Z31" s="702">
        <f t="shared" si="4"/>
        <v>0</v>
      </c>
    </row>
    <row r="32" spans="1:26" ht="12.75">
      <c r="A32" s="81"/>
      <c r="C32" s="421"/>
      <c r="D32" s="114"/>
      <c r="E32" s="114"/>
      <c r="F32" s="114"/>
      <c r="G32" s="114"/>
      <c r="H32" s="142"/>
      <c r="I32" s="910"/>
      <c r="J32" s="423"/>
      <c r="K32" s="118"/>
      <c r="M32" s="454"/>
      <c r="N32" s="422"/>
      <c r="O32" s="137"/>
      <c r="P32" s="750">
        <f t="shared" si="5"/>
        <v>0</v>
      </c>
      <c r="Q32" s="1309"/>
      <c r="R32" s="760">
        <f t="shared" si="2"/>
        <v>0</v>
      </c>
      <c r="S32" s="901">
        <f t="shared" si="0"/>
        <v>0</v>
      </c>
      <c r="T32" s="136"/>
      <c r="U32" s="890">
        <f t="shared" si="3"/>
        <v>0</v>
      </c>
      <c r="V32" s="702">
        <f t="shared" si="6"/>
        <v>0</v>
      </c>
      <c r="W32" s="702">
        <f t="shared" si="1"/>
        <v>0</v>
      </c>
      <c r="X32" s="701">
        <f t="shared" si="7"/>
        <v>0</v>
      </c>
      <c r="Y32" s="702">
        <f t="shared" si="8"/>
        <v>0</v>
      </c>
      <c r="Z32" s="702">
        <f t="shared" si="4"/>
        <v>0</v>
      </c>
    </row>
    <row r="33" spans="1:26" ht="12.75">
      <c r="A33" s="81"/>
      <c r="C33" s="421"/>
      <c r="D33" s="114"/>
      <c r="E33" s="114"/>
      <c r="F33" s="114"/>
      <c r="G33" s="114"/>
      <c r="H33" s="142"/>
      <c r="I33" s="910"/>
      <c r="J33" s="423"/>
      <c r="K33" s="118"/>
      <c r="M33" s="454"/>
      <c r="N33" s="422"/>
      <c r="O33" s="137"/>
      <c r="P33" s="750">
        <f t="shared" si="5"/>
        <v>0</v>
      </c>
      <c r="Q33" s="1309"/>
      <c r="R33" s="760">
        <f t="shared" si="2"/>
        <v>0</v>
      </c>
      <c r="S33" s="901">
        <f t="shared" si="0"/>
        <v>0</v>
      </c>
      <c r="T33" s="136"/>
      <c r="U33" s="890">
        <f t="shared" si="3"/>
        <v>0</v>
      </c>
      <c r="V33" s="702">
        <f t="shared" si="6"/>
        <v>0</v>
      </c>
      <c r="W33" s="702">
        <f t="shared" si="1"/>
        <v>0</v>
      </c>
      <c r="X33" s="701">
        <f t="shared" si="7"/>
        <v>0</v>
      </c>
      <c r="Y33" s="702">
        <f t="shared" si="8"/>
        <v>0</v>
      </c>
      <c r="Z33" s="702">
        <f t="shared" si="4"/>
        <v>0</v>
      </c>
    </row>
    <row r="34" spans="1:26" ht="12.75">
      <c r="A34" s="81"/>
      <c r="C34" s="421"/>
      <c r="D34" s="114"/>
      <c r="E34" s="114"/>
      <c r="F34" s="114"/>
      <c r="G34" s="114"/>
      <c r="H34" s="142"/>
      <c r="I34" s="910"/>
      <c r="J34" s="423"/>
      <c r="K34" s="118"/>
      <c r="M34" s="454"/>
      <c r="N34" s="422"/>
      <c r="O34" s="137"/>
      <c r="P34" s="750">
        <f t="shared" si="5"/>
        <v>0</v>
      </c>
      <c r="Q34" s="1309"/>
      <c r="R34" s="760">
        <f t="shared" si="2"/>
        <v>0</v>
      </c>
      <c r="S34" s="901">
        <f t="shared" si="0"/>
        <v>0</v>
      </c>
      <c r="T34" s="136"/>
      <c r="U34" s="890">
        <f t="shared" si="3"/>
        <v>0</v>
      </c>
      <c r="V34" s="702">
        <f t="shared" si="6"/>
        <v>0</v>
      </c>
      <c r="W34" s="702">
        <f t="shared" si="1"/>
        <v>0</v>
      </c>
      <c r="X34" s="701">
        <f t="shared" si="7"/>
        <v>0</v>
      </c>
      <c r="Y34" s="702">
        <f t="shared" si="8"/>
        <v>0</v>
      </c>
      <c r="Z34" s="702">
        <f t="shared" si="4"/>
        <v>0</v>
      </c>
    </row>
    <row r="35" spans="1:26" ht="12.75">
      <c r="A35" s="81"/>
      <c r="C35" s="421"/>
      <c r="D35" s="114"/>
      <c r="E35" s="114"/>
      <c r="F35" s="114"/>
      <c r="G35" s="114"/>
      <c r="H35" s="142"/>
      <c r="I35" s="910"/>
      <c r="J35" s="423"/>
      <c r="K35" s="118"/>
      <c r="M35" s="454"/>
      <c r="N35" s="422"/>
      <c r="O35" s="137"/>
      <c r="P35" s="750">
        <f t="shared" si="5"/>
        <v>0</v>
      </c>
      <c r="Q35" s="1309"/>
      <c r="R35" s="760">
        <f t="shared" si="2"/>
        <v>0</v>
      </c>
      <c r="S35" s="901">
        <f t="shared" si="0"/>
        <v>0</v>
      </c>
      <c r="T35" s="136"/>
      <c r="U35" s="890">
        <f t="shared" si="3"/>
        <v>0</v>
      </c>
      <c r="V35" s="702">
        <f t="shared" si="6"/>
        <v>0</v>
      </c>
      <c r="W35" s="702">
        <f t="shared" si="1"/>
        <v>0</v>
      </c>
      <c r="X35" s="701">
        <f t="shared" si="7"/>
        <v>0</v>
      </c>
      <c r="Y35" s="702">
        <f t="shared" si="8"/>
        <v>0</v>
      </c>
      <c r="Z35" s="702">
        <f t="shared" si="4"/>
        <v>0</v>
      </c>
    </row>
    <row r="36" spans="1:26" ht="12.75">
      <c r="A36" s="81"/>
      <c r="C36" s="421"/>
      <c r="D36" s="114"/>
      <c r="E36" s="114"/>
      <c r="F36" s="114"/>
      <c r="G36" s="114"/>
      <c r="H36" s="142"/>
      <c r="I36" s="910"/>
      <c r="J36" s="423"/>
      <c r="K36" s="118"/>
      <c r="M36" s="454"/>
      <c r="N36" s="422"/>
      <c r="O36" s="137"/>
      <c r="P36" s="750">
        <f t="shared" si="5"/>
        <v>0</v>
      </c>
      <c r="Q36" s="1309"/>
      <c r="R36" s="760">
        <f t="shared" si="2"/>
        <v>0</v>
      </c>
      <c r="S36" s="901">
        <f t="shared" si="0"/>
        <v>0</v>
      </c>
      <c r="T36" s="136"/>
      <c r="U36" s="890">
        <f t="shared" si="3"/>
        <v>0</v>
      </c>
      <c r="V36" s="702">
        <f t="shared" si="6"/>
        <v>0</v>
      </c>
      <c r="W36" s="702">
        <f t="shared" si="1"/>
        <v>0</v>
      </c>
      <c r="X36" s="701">
        <f t="shared" si="7"/>
        <v>0</v>
      </c>
      <c r="Y36" s="702">
        <f t="shared" si="8"/>
        <v>0</v>
      </c>
      <c r="Z36" s="702">
        <f t="shared" si="4"/>
        <v>0</v>
      </c>
    </row>
    <row r="37" spans="1:26" ht="12.75">
      <c r="A37" s="81"/>
      <c r="C37" s="421"/>
      <c r="D37" s="114"/>
      <c r="E37" s="114"/>
      <c r="F37" s="114"/>
      <c r="G37" s="114"/>
      <c r="H37" s="142"/>
      <c r="I37" s="910"/>
      <c r="J37" s="423"/>
      <c r="K37" s="118"/>
      <c r="M37" s="454"/>
      <c r="N37" s="422"/>
      <c r="O37" s="137"/>
      <c r="P37" s="750">
        <f t="shared" si="5"/>
        <v>0</v>
      </c>
      <c r="Q37" s="1309"/>
      <c r="R37" s="760">
        <f t="shared" si="2"/>
        <v>0</v>
      </c>
      <c r="S37" s="901">
        <f t="shared" si="0"/>
        <v>0</v>
      </c>
      <c r="T37" s="136"/>
      <c r="U37" s="890">
        <f t="shared" si="3"/>
        <v>0</v>
      </c>
      <c r="V37" s="702">
        <f t="shared" si="6"/>
        <v>0</v>
      </c>
      <c r="W37" s="702">
        <f t="shared" si="1"/>
        <v>0</v>
      </c>
      <c r="X37" s="701">
        <f t="shared" si="7"/>
        <v>0</v>
      </c>
      <c r="Y37" s="702">
        <f t="shared" si="8"/>
        <v>0</v>
      </c>
      <c r="Z37" s="702">
        <f t="shared" si="4"/>
        <v>0</v>
      </c>
    </row>
    <row r="38" spans="1:26" ht="12.75">
      <c r="A38" s="81"/>
      <c r="C38" s="421"/>
      <c r="D38" s="114"/>
      <c r="E38" s="114"/>
      <c r="F38" s="114"/>
      <c r="G38" s="114"/>
      <c r="H38" s="142"/>
      <c r="I38" s="910"/>
      <c r="J38" s="423"/>
      <c r="K38" s="118"/>
      <c r="M38" s="454"/>
      <c r="N38" s="422"/>
      <c r="O38" s="137"/>
      <c r="P38" s="750">
        <f t="shared" si="5"/>
        <v>0</v>
      </c>
      <c r="Q38" s="1309"/>
      <c r="R38" s="760">
        <f t="shared" si="2"/>
        <v>0</v>
      </c>
      <c r="S38" s="901">
        <f t="shared" si="0"/>
        <v>0</v>
      </c>
      <c r="T38" s="136"/>
      <c r="U38" s="890">
        <f t="shared" si="3"/>
        <v>0</v>
      </c>
      <c r="V38" s="702">
        <f t="shared" si="6"/>
        <v>0</v>
      </c>
      <c r="W38" s="702">
        <f t="shared" si="1"/>
        <v>0</v>
      </c>
      <c r="X38" s="701">
        <f t="shared" si="7"/>
        <v>0</v>
      </c>
      <c r="Y38" s="702">
        <f t="shared" si="8"/>
        <v>0</v>
      </c>
      <c r="Z38" s="702">
        <f t="shared" si="4"/>
        <v>0</v>
      </c>
    </row>
    <row r="39" spans="1:26" ht="12.75">
      <c r="A39" s="81"/>
      <c r="C39" s="421"/>
      <c r="D39" s="114"/>
      <c r="E39" s="114"/>
      <c r="F39" s="114"/>
      <c r="G39" s="114"/>
      <c r="H39" s="142"/>
      <c r="I39" s="910"/>
      <c r="J39" s="423"/>
      <c r="K39" s="118"/>
      <c r="M39" s="454"/>
      <c r="N39" s="422"/>
      <c r="O39" s="137"/>
      <c r="P39" s="750">
        <f t="shared" si="5"/>
        <v>0</v>
      </c>
      <c r="Q39" s="1309"/>
      <c r="R39" s="760">
        <f t="shared" si="2"/>
        <v>0</v>
      </c>
      <c r="S39" s="901">
        <f t="shared" si="0"/>
        <v>0</v>
      </c>
      <c r="T39" s="136"/>
      <c r="U39" s="890">
        <f t="shared" si="3"/>
        <v>0</v>
      </c>
      <c r="V39" s="702">
        <f t="shared" si="6"/>
        <v>0</v>
      </c>
      <c r="W39" s="702">
        <f t="shared" si="1"/>
        <v>0</v>
      </c>
      <c r="X39" s="701">
        <f t="shared" si="7"/>
        <v>0</v>
      </c>
      <c r="Y39" s="702">
        <f t="shared" si="8"/>
        <v>0</v>
      </c>
      <c r="Z39" s="702">
        <f t="shared" si="4"/>
        <v>0</v>
      </c>
    </row>
    <row r="40" spans="1:26" ht="12.75">
      <c r="A40" s="81"/>
      <c r="C40" s="421"/>
      <c r="D40" s="114"/>
      <c r="E40" s="114"/>
      <c r="F40" s="114"/>
      <c r="G40" s="114"/>
      <c r="H40" s="142"/>
      <c r="I40" s="910"/>
      <c r="J40" s="423"/>
      <c r="K40" s="118"/>
      <c r="M40" s="454"/>
      <c r="N40" s="422"/>
      <c r="O40" s="137"/>
      <c r="P40" s="750">
        <f t="shared" si="5"/>
        <v>0</v>
      </c>
      <c r="Q40" s="1309"/>
      <c r="R40" s="760">
        <f t="shared" si="2"/>
        <v>0</v>
      </c>
      <c r="S40" s="901">
        <f t="shared" si="0"/>
        <v>0</v>
      </c>
      <c r="T40" s="136"/>
      <c r="U40" s="890">
        <f t="shared" si="3"/>
        <v>0</v>
      </c>
      <c r="V40" s="702">
        <f t="shared" si="6"/>
        <v>0</v>
      </c>
      <c r="W40" s="702">
        <f t="shared" si="1"/>
        <v>0</v>
      </c>
      <c r="X40" s="701">
        <f t="shared" si="7"/>
        <v>0</v>
      </c>
      <c r="Y40" s="702">
        <f t="shared" si="8"/>
        <v>0</v>
      </c>
      <c r="Z40" s="702">
        <f t="shared" si="4"/>
        <v>0</v>
      </c>
    </row>
    <row r="41" spans="1:26" ht="12.75">
      <c r="A41" s="81"/>
      <c r="C41" s="421"/>
      <c r="D41" s="114"/>
      <c r="E41" s="114"/>
      <c r="F41" s="114"/>
      <c r="G41" s="114"/>
      <c r="H41" s="142"/>
      <c r="I41" s="910"/>
      <c r="J41" s="423"/>
      <c r="K41" s="118"/>
      <c r="M41" s="454"/>
      <c r="N41" s="422"/>
      <c r="O41" s="137"/>
      <c r="P41" s="750">
        <f t="shared" si="5"/>
        <v>0</v>
      </c>
      <c r="Q41" s="1309"/>
      <c r="R41" s="760">
        <f t="shared" si="2"/>
        <v>0</v>
      </c>
      <c r="S41" s="901">
        <f t="shared" si="0"/>
        <v>0</v>
      </c>
      <c r="T41" s="136"/>
      <c r="U41" s="890">
        <f t="shared" si="3"/>
        <v>0</v>
      </c>
      <c r="V41" s="702">
        <f t="shared" si="6"/>
        <v>0</v>
      </c>
      <c r="W41" s="702">
        <f t="shared" si="1"/>
        <v>0</v>
      </c>
      <c r="X41" s="701">
        <f t="shared" si="7"/>
        <v>0</v>
      </c>
      <c r="Y41" s="702">
        <f t="shared" si="8"/>
        <v>0</v>
      </c>
      <c r="Z41" s="702">
        <f t="shared" si="4"/>
        <v>0</v>
      </c>
    </row>
    <row r="42" spans="1:26" ht="12.75">
      <c r="A42" s="81"/>
      <c r="C42" s="421"/>
      <c r="D42" s="114"/>
      <c r="E42" s="114"/>
      <c r="F42" s="114"/>
      <c r="G42" s="114"/>
      <c r="H42" s="142"/>
      <c r="I42" s="910"/>
      <c r="J42" s="423"/>
      <c r="K42" s="118"/>
      <c r="M42" s="454"/>
      <c r="N42" s="422"/>
      <c r="O42" s="137"/>
      <c r="P42" s="750">
        <f t="shared" si="5"/>
        <v>0</v>
      </c>
      <c r="Q42" s="1309"/>
      <c r="R42" s="760">
        <f t="shared" si="2"/>
        <v>0</v>
      </c>
      <c r="S42" s="901">
        <f t="shared" si="0"/>
        <v>0</v>
      </c>
      <c r="T42" s="136"/>
      <c r="U42" s="890">
        <f t="shared" si="3"/>
        <v>0</v>
      </c>
      <c r="V42" s="702">
        <f t="shared" si="6"/>
        <v>0</v>
      </c>
      <c r="W42" s="702">
        <f t="shared" si="1"/>
        <v>0</v>
      </c>
      <c r="X42" s="701">
        <f t="shared" si="7"/>
        <v>0</v>
      </c>
      <c r="Y42" s="702">
        <f t="shared" si="8"/>
        <v>0</v>
      </c>
      <c r="Z42" s="702">
        <f t="shared" si="4"/>
        <v>0</v>
      </c>
    </row>
    <row r="43" spans="1:26" ht="12.75">
      <c r="A43" s="81"/>
      <c r="C43" s="421"/>
      <c r="D43" s="114"/>
      <c r="E43" s="114"/>
      <c r="F43" s="114"/>
      <c r="G43" s="114"/>
      <c r="H43" s="142"/>
      <c r="I43" s="910"/>
      <c r="J43" s="423"/>
      <c r="K43" s="118"/>
      <c r="M43" s="454"/>
      <c r="N43" s="422"/>
      <c r="O43" s="137"/>
      <c r="P43" s="750">
        <f t="shared" si="5"/>
        <v>0</v>
      </c>
      <c r="Q43" s="1309"/>
      <c r="R43" s="760">
        <f t="shared" si="2"/>
        <v>0</v>
      </c>
      <c r="S43" s="901">
        <f t="shared" si="0"/>
        <v>0</v>
      </c>
      <c r="T43" s="136"/>
      <c r="U43" s="890">
        <f t="shared" si="3"/>
        <v>0</v>
      </c>
      <c r="V43" s="702">
        <f t="shared" si="6"/>
        <v>0</v>
      </c>
      <c r="W43" s="702">
        <f t="shared" si="1"/>
        <v>0</v>
      </c>
      <c r="X43" s="701">
        <f t="shared" si="7"/>
        <v>0</v>
      </c>
      <c r="Y43" s="702">
        <f t="shared" si="8"/>
        <v>0</v>
      </c>
      <c r="Z43" s="702">
        <f t="shared" si="4"/>
        <v>0</v>
      </c>
    </row>
    <row r="44" spans="1:26" ht="12.75">
      <c r="A44" s="81"/>
      <c r="C44" s="421"/>
      <c r="D44" s="114"/>
      <c r="E44" s="114"/>
      <c r="F44" s="114"/>
      <c r="G44" s="114"/>
      <c r="H44" s="142"/>
      <c r="I44" s="910"/>
      <c r="J44" s="423"/>
      <c r="K44" s="118"/>
      <c r="M44" s="454"/>
      <c r="N44" s="422"/>
      <c r="O44" s="137"/>
      <c r="P44" s="750">
        <f t="shared" si="5"/>
        <v>0</v>
      </c>
      <c r="Q44" s="1309"/>
      <c r="R44" s="760">
        <f t="shared" si="2"/>
        <v>0</v>
      </c>
      <c r="S44" s="901">
        <f t="shared" si="0"/>
        <v>0</v>
      </c>
      <c r="T44" s="136"/>
      <c r="U44" s="890">
        <f t="shared" si="3"/>
        <v>0</v>
      </c>
      <c r="V44" s="702">
        <f t="shared" si="6"/>
        <v>0</v>
      </c>
      <c r="W44" s="702">
        <f t="shared" si="1"/>
        <v>0</v>
      </c>
      <c r="X44" s="701">
        <f t="shared" si="7"/>
        <v>0</v>
      </c>
      <c r="Y44" s="702">
        <f t="shared" si="8"/>
        <v>0</v>
      </c>
      <c r="Z44" s="702">
        <f t="shared" si="4"/>
        <v>0</v>
      </c>
    </row>
    <row r="45" spans="1:26" ht="12.75">
      <c r="A45" s="81"/>
      <c r="C45" s="421"/>
      <c r="D45" s="114"/>
      <c r="E45" s="114"/>
      <c r="F45" s="114"/>
      <c r="G45" s="114"/>
      <c r="H45" s="142"/>
      <c r="I45" s="910"/>
      <c r="J45" s="423"/>
      <c r="K45" s="118"/>
      <c r="M45" s="454"/>
      <c r="N45" s="422"/>
      <c r="O45" s="137"/>
      <c r="P45" s="750">
        <f t="shared" si="5"/>
        <v>0</v>
      </c>
      <c r="Q45" s="1309"/>
      <c r="R45" s="760">
        <f t="shared" si="2"/>
        <v>0</v>
      </c>
      <c r="S45" s="901">
        <f t="shared" si="0"/>
        <v>0</v>
      </c>
      <c r="T45" s="136"/>
      <c r="U45" s="890">
        <f t="shared" si="3"/>
        <v>0</v>
      </c>
      <c r="V45" s="702">
        <f t="shared" si="6"/>
        <v>0</v>
      </c>
      <c r="W45" s="702">
        <f t="shared" si="1"/>
        <v>0</v>
      </c>
      <c r="X45" s="701">
        <f t="shared" si="7"/>
        <v>0</v>
      </c>
      <c r="Y45" s="702">
        <f t="shared" si="8"/>
        <v>0</v>
      </c>
      <c r="Z45" s="702">
        <f t="shared" si="4"/>
        <v>0</v>
      </c>
    </row>
    <row r="46" spans="1:26" ht="13.5" thickBot="1">
      <c r="A46" s="81"/>
      <c r="C46" s="421"/>
      <c r="D46" s="114"/>
      <c r="E46" s="114"/>
      <c r="F46" s="114"/>
      <c r="G46" s="114"/>
      <c r="H46" s="142"/>
      <c r="I46" s="910"/>
      <c r="J46" s="423"/>
      <c r="K46" s="118"/>
      <c r="M46" s="454"/>
      <c r="N46" s="422"/>
      <c r="P46" s="750">
        <f t="shared" si="5"/>
        <v>0</v>
      </c>
      <c r="Q46" s="1310"/>
      <c r="R46" s="902">
        <f t="shared" si="2"/>
        <v>0</v>
      </c>
      <c r="S46" s="903">
        <f>P46-L46</f>
        <v>0</v>
      </c>
      <c r="T46" s="113"/>
      <c r="U46" s="891">
        <f t="shared" si="3"/>
        <v>0</v>
      </c>
      <c r="V46" s="702">
        <f t="shared" si="6"/>
        <v>0</v>
      </c>
      <c r="W46" s="702">
        <f t="shared" si="1"/>
        <v>0</v>
      </c>
      <c r="X46" s="701">
        <f t="shared" si="7"/>
        <v>0</v>
      </c>
      <c r="Y46" s="702">
        <f t="shared" si="8"/>
        <v>0</v>
      </c>
      <c r="Z46" s="702">
        <f t="shared" si="4"/>
        <v>0</v>
      </c>
    </row>
    <row r="47" spans="1:26" s="116" customFormat="1" ht="13.5" thickBot="1">
      <c r="A47" s="119" t="s">
        <v>5</v>
      </c>
      <c r="B47" s="545"/>
      <c r="C47" s="542"/>
      <c r="D47" s="485"/>
      <c r="E47" s="485"/>
      <c r="F47" s="485"/>
      <c r="G47" s="485"/>
      <c r="H47" s="485"/>
      <c r="I47" s="543"/>
      <c r="J47" s="918">
        <f>SUM(J11:J46)</f>
        <v>0</v>
      </c>
      <c r="K47" s="716">
        <f>SUM(K11:K46)</f>
        <v>0</v>
      </c>
      <c r="L47" s="717">
        <f>SUM(L11:L46)</f>
        <v>0</v>
      </c>
      <c r="M47" s="718"/>
      <c r="N47" s="715">
        <f aca="true" t="shared" si="9" ref="N47:S47">SUM(N11:N46)</f>
        <v>0</v>
      </c>
      <c r="O47" s="716">
        <f t="shared" si="9"/>
        <v>0</v>
      </c>
      <c r="P47" s="719">
        <f t="shared" si="9"/>
        <v>0</v>
      </c>
      <c r="Q47" s="716">
        <f t="shared" si="9"/>
        <v>0</v>
      </c>
      <c r="R47" s="716">
        <f t="shared" si="9"/>
        <v>0</v>
      </c>
      <c r="S47" s="904">
        <f t="shared" si="9"/>
        <v>0</v>
      </c>
      <c r="T47" s="894"/>
      <c r="U47" s="892"/>
      <c r="V47" s="893">
        <f>SUM(V13:V46)</f>
        <v>0</v>
      </c>
      <c r="W47" s="893">
        <f>SUM(W13:W46)</f>
        <v>0</v>
      </c>
      <c r="X47" s="894"/>
      <c r="Y47" s="894"/>
      <c r="Z47" s="894"/>
    </row>
    <row r="48" spans="1:26" ht="14.25" thickBot="1" thickTop="1">
      <c r="A48" s="297" t="s">
        <v>37</v>
      </c>
      <c r="B48" s="544"/>
      <c r="C48" s="539"/>
      <c r="D48" s="539"/>
      <c r="E48" s="539"/>
      <c r="F48" s="539"/>
      <c r="G48" s="539"/>
      <c r="H48" s="540"/>
      <c r="I48" s="541"/>
      <c r="J48" s="407"/>
      <c r="K48" s="408"/>
      <c r="L48" s="409"/>
      <c r="M48" s="409"/>
      <c r="N48" s="409"/>
      <c r="O48" s="410"/>
      <c r="P48" s="411"/>
      <c r="Q48" s="905"/>
      <c r="R48" s="906"/>
      <c r="S48" s="409"/>
      <c r="T48" s="535"/>
      <c r="U48" s="895"/>
      <c r="V48" s="896"/>
      <c r="W48" s="897"/>
      <c r="X48" s="897"/>
      <c r="Y48" s="897"/>
      <c r="Z48" s="896"/>
    </row>
    <row r="49" spans="1:26" ht="13.5" thickTop="1">
      <c r="A49" s="307" t="s">
        <v>62</v>
      </c>
      <c r="B49" s="412"/>
      <c r="C49" s="413"/>
      <c r="D49" s="413"/>
      <c r="E49" s="413"/>
      <c r="F49" s="413"/>
      <c r="G49" s="413"/>
      <c r="H49" s="414"/>
      <c r="I49" s="415"/>
      <c r="J49" s="416"/>
      <c r="K49" s="417"/>
      <c r="L49" s="418"/>
      <c r="M49" s="418"/>
      <c r="N49" s="419"/>
      <c r="O49" s="419"/>
      <c r="P49" s="353"/>
      <c r="Q49" s="907"/>
      <c r="R49" s="908"/>
      <c r="S49" s="909"/>
      <c r="T49" s="536"/>
      <c r="U49" s="898"/>
      <c r="V49" s="898"/>
      <c r="W49" s="899"/>
      <c r="X49" s="899"/>
      <c r="Y49" s="899"/>
      <c r="Z49" s="898"/>
    </row>
    <row r="50" spans="1:26" ht="12.75">
      <c r="A50" s="81"/>
      <c r="B50" s="133"/>
      <c r="C50" s="393"/>
      <c r="I50" s="910"/>
      <c r="J50" s="422"/>
      <c r="K50" s="118"/>
      <c r="M50" s="454"/>
      <c r="N50" s="422"/>
      <c r="O50" s="137"/>
      <c r="P50" s="750">
        <f aca="true" t="shared" si="10" ref="P50:P65">IF(M50="",0,IF(M50&gt;DATEVALUE("09/15/2009"),0,"Enter value you prorated here"))</f>
        <v>0</v>
      </c>
      <c r="Q50" s="1302"/>
      <c r="R50" s="757">
        <v>0</v>
      </c>
      <c r="S50" s="900">
        <f aca="true" t="shared" si="11" ref="S50:S66">P50-L50</f>
        <v>0</v>
      </c>
      <c r="T50" s="136"/>
      <c r="U50" s="701">
        <f aca="true" t="shared" si="12" ref="U50:U66">(IF(M50,IF(M50-$M$5&gt;365,0,INT((365+$M$5-M50+(365/24))/(365/12))),0))</f>
        <v>0</v>
      </c>
      <c r="V50" s="702">
        <f aca="true" t="shared" si="13" ref="V50:V66">IF(P50=0,0,IF(S50&lt;0,((P50/U50)),(P50/U50)))</f>
        <v>0</v>
      </c>
      <c r="W50" s="702">
        <f aca="true" t="shared" si="14" ref="W50:W66">+Z50*12</f>
        <v>0</v>
      </c>
      <c r="X50" s="701">
        <f aca="true" t="shared" si="15" ref="X50:X66">(IF(I50,IF(I50-$M$5&gt;365,0,INT((365+$M$5-I50+(365/24))/(365/12))),0))</f>
        <v>0</v>
      </c>
      <c r="Y50" s="702">
        <f aca="true" t="shared" si="16" ref="Y50:Y66">IF(X50=0,0,L50/X50)</f>
        <v>0</v>
      </c>
      <c r="Z50" s="702">
        <f aca="true" t="shared" si="17" ref="Z50:Z66">IF(M50&gt;DATEVALUE("9/15/2009"),0,V50-Y50)</f>
        <v>0</v>
      </c>
    </row>
    <row r="51" spans="1:26" ht="12.75">
      <c r="A51" s="81"/>
      <c r="B51" s="133"/>
      <c r="C51" s="421"/>
      <c r="D51" s="114"/>
      <c r="F51" s="114"/>
      <c r="G51" s="114"/>
      <c r="H51" s="142"/>
      <c r="I51" s="910"/>
      <c r="J51" s="423"/>
      <c r="K51" s="118"/>
      <c r="M51" s="454"/>
      <c r="N51" s="422"/>
      <c r="O51" s="137"/>
      <c r="P51" s="750">
        <f t="shared" si="10"/>
        <v>0</v>
      </c>
      <c r="Q51" s="1309"/>
      <c r="R51" s="760">
        <f aca="true" t="shared" si="18" ref="R51:R66">O51-K51</f>
        <v>0</v>
      </c>
      <c r="S51" s="901">
        <f t="shared" si="11"/>
        <v>0</v>
      </c>
      <c r="T51" s="136"/>
      <c r="U51" s="890">
        <f t="shared" si="12"/>
        <v>0</v>
      </c>
      <c r="V51" s="702">
        <f t="shared" si="13"/>
        <v>0</v>
      </c>
      <c r="W51" s="702">
        <f t="shared" si="14"/>
        <v>0</v>
      </c>
      <c r="X51" s="701">
        <f t="shared" si="15"/>
        <v>0</v>
      </c>
      <c r="Y51" s="702">
        <f t="shared" si="16"/>
        <v>0</v>
      </c>
      <c r="Z51" s="702">
        <f t="shared" si="17"/>
        <v>0</v>
      </c>
    </row>
    <row r="52" spans="1:26" ht="12.75">
      <c r="A52" s="81"/>
      <c r="B52" s="133"/>
      <c r="C52" s="421"/>
      <c r="D52" s="114"/>
      <c r="F52" s="114"/>
      <c r="G52" s="114"/>
      <c r="H52" s="142"/>
      <c r="I52" s="910"/>
      <c r="J52" s="423"/>
      <c r="K52" s="118"/>
      <c r="M52" s="454"/>
      <c r="N52" s="422"/>
      <c r="O52" s="137"/>
      <c r="P52" s="750">
        <f t="shared" si="10"/>
        <v>0</v>
      </c>
      <c r="Q52" s="1309"/>
      <c r="R52" s="760">
        <f t="shared" si="18"/>
        <v>0</v>
      </c>
      <c r="S52" s="901">
        <f t="shared" si="11"/>
        <v>0</v>
      </c>
      <c r="T52" s="136"/>
      <c r="U52" s="890">
        <f t="shared" si="12"/>
        <v>0</v>
      </c>
      <c r="V52" s="702">
        <f t="shared" si="13"/>
        <v>0</v>
      </c>
      <c r="W52" s="702">
        <f t="shared" si="14"/>
        <v>0</v>
      </c>
      <c r="X52" s="701">
        <f t="shared" si="15"/>
        <v>0</v>
      </c>
      <c r="Y52" s="702">
        <f t="shared" si="16"/>
        <v>0</v>
      </c>
      <c r="Z52" s="702">
        <f t="shared" si="17"/>
        <v>0</v>
      </c>
    </row>
    <row r="53" spans="1:26" ht="12.75">
      <c r="A53" s="81"/>
      <c r="B53" s="133"/>
      <c r="C53" s="421"/>
      <c r="D53" s="114"/>
      <c r="E53" s="114"/>
      <c r="F53" s="114"/>
      <c r="G53" s="114"/>
      <c r="H53" s="142"/>
      <c r="I53" s="910"/>
      <c r="J53" s="423"/>
      <c r="K53" s="118"/>
      <c r="M53" s="454"/>
      <c r="N53" s="422"/>
      <c r="O53" s="137"/>
      <c r="P53" s="750">
        <f t="shared" si="10"/>
        <v>0</v>
      </c>
      <c r="Q53" s="1309"/>
      <c r="R53" s="760">
        <f t="shared" si="18"/>
        <v>0</v>
      </c>
      <c r="S53" s="901">
        <f t="shared" si="11"/>
        <v>0</v>
      </c>
      <c r="T53" s="136"/>
      <c r="U53" s="890">
        <f t="shared" si="12"/>
        <v>0</v>
      </c>
      <c r="V53" s="702">
        <f t="shared" si="13"/>
        <v>0</v>
      </c>
      <c r="W53" s="702">
        <f t="shared" si="14"/>
        <v>0</v>
      </c>
      <c r="X53" s="701">
        <f t="shared" si="15"/>
        <v>0</v>
      </c>
      <c r="Y53" s="702">
        <f t="shared" si="16"/>
        <v>0</v>
      </c>
      <c r="Z53" s="702">
        <f t="shared" si="17"/>
        <v>0</v>
      </c>
    </row>
    <row r="54" spans="1:26" ht="12.75">
      <c r="A54" s="81"/>
      <c r="B54" s="133"/>
      <c r="C54" s="421"/>
      <c r="D54" s="114"/>
      <c r="E54" s="114"/>
      <c r="F54" s="114"/>
      <c r="G54" s="114"/>
      <c r="H54" s="142"/>
      <c r="I54" s="910"/>
      <c r="J54" s="423"/>
      <c r="K54" s="118"/>
      <c r="M54" s="454"/>
      <c r="N54" s="422"/>
      <c r="O54" s="137"/>
      <c r="P54" s="750">
        <f t="shared" si="10"/>
        <v>0</v>
      </c>
      <c r="Q54" s="1309"/>
      <c r="R54" s="760">
        <f t="shared" si="18"/>
        <v>0</v>
      </c>
      <c r="S54" s="901">
        <f t="shared" si="11"/>
        <v>0</v>
      </c>
      <c r="T54" s="136"/>
      <c r="U54" s="890">
        <f t="shared" si="12"/>
        <v>0</v>
      </c>
      <c r="V54" s="702">
        <f t="shared" si="13"/>
        <v>0</v>
      </c>
      <c r="W54" s="702">
        <f t="shared" si="14"/>
        <v>0</v>
      </c>
      <c r="X54" s="701">
        <f t="shared" si="15"/>
        <v>0</v>
      </c>
      <c r="Y54" s="702">
        <f t="shared" si="16"/>
        <v>0</v>
      </c>
      <c r="Z54" s="702">
        <f t="shared" si="17"/>
        <v>0</v>
      </c>
    </row>
    <row r="55" spans="1:26" ht="12.75">
      <c r="A55" s="81"/>
      <c r="B55" s="133"/>
      <c r="C55" s="421"/>
      <c r="D55" s="114"/>
      <c r="E55" s="114"/>
      <c r="F55" s="114"/>
      <c r="G55" s="114"/>
      <c r="H55" s="142"/>
      <c r="I55" s="910"/>
      <c r="J55" s="423"/>
      <c r="K55" s="118"/>
      <c r="M55" s="454"/>
      <c r="N55" s="422"/>
      <c r="O55" s="137"/>
      <c r="P55" s="750">
        <f t="shared" si="10"/>
        <v>0</v>
      </c>
      <c r="Q55" s="1309"/>
      <c r="R55" s="760">
        <f t="shared" si="18"/>
        <v>0</v>
      </c>
      <c r="S55" s="901">
        <f t="shared" si="11"/>
        <v>0</v>
      </c>
      <c r="T55" s="136"/>
      <c r="U55" s="890">
        <f t="shared" si="12"/>
        <v>0</v>
      </c>
      <c r="V55" s="702">
        <f t="shared" si="13"/>
        <v>0</v>
      </c>
      <c r="W55" s="702">
        <f t="shared" si="14"/>
        <v>0</v>
      </c>
      <c r="X55" s="701">
        <f t="shared" si="15"/>
        <v>0</v>
      </c>
      <c r="Y55" s="702">
        <f t="shared" si="16"/>
        <v>0</v>
      </c>
      <c r="Z55" s="702">
        <f t="shared" si="17"/>
        <v>0</v>
      </c>
    </row>
    <row r="56" spans="1:26" ht="12.75">
      <c r="A56" s="81"/>
      <c r="B56" s="133"/>
      <c r="C56" s="421"/>
      <c r="D56" s="114"/>
      <c r="E56" s="114"/>
      <c r="F56" s="114"/>
      <c r="G56" s="114"/>
      <c r="H56" s="142"/>
      <c r="I56" s="910"/>
      <c r="J56" s="423"/>
      <c r="K56" s="118"/>
      <c r="M56" s="454"/>
      <c r="N56" s="422"/>
      <c r="O56" s="137"/>
      <c r="P56" s="750">
        <f t="shared" si="10"/>
        <v>0</v>
      </c>
      <c r="Q56" s="1309"/>
      <c r="R56" s="760">
        <f t="shared" si="18"/>
        <v>0</v>
      </c>
      <c r="S56" s="901">
        <f t="shared" si="11"/>
        <v>0</v>
      </c>
      <c r="T56" s="136"/>
      <c r="U56" s="890">
        <f t="shared" si="12"/>
        <v>0</v>
      </c>
      <c r="V56" s="702">
        <f t="shared" si="13"/>
        <v>0</v>
      </c>
      <c r="W56" s="702">
        <f t="shared" si="14"/>
        <v>0</v>
      </c>
      <c r="X56" s="701">
        <f t="shared" si="15"/>
        <v>0</v>
      </c>
      <c r="Y56" s="702">
        <f t="shared" si="16"/>
        <v>0</v>
      </c>
      <c r="Z56" s="702">
        <f t="shared" si="17"/>
        <v>0</v>
      </c>
    </row>
    <row r="57" spans="1:26" ht="12.75">
      <c r="A57" s="81"/>
      <c r="B57" s="133"/>
      <c r="C57" s="421"/>
      <c r="D57" s="114"/>
      <c r="E57" s="114"/>
      <c r="F57" s="114"/>
      <c r="G57" s="114"/>
      <c r="H57" s="142"/>
      <c r="I57" s="910"/>
      <c r="J57" s="423"/>
      <c r="K57" s="118"/>
      <c r="M57" s="454"/>
      <c r="N57" s="422"/>
      <c r="O57" s="137"/>
      <c r="P57" s="750">
        <f t="shared" si="10"/>
        <v>0</v>
      </c>
      <c r="Q57" s="1309"/>
      <c r="R57" s="760">
        <f t="shared" si="18"/>
        <v>0</v>
      </c>
      <c r="S57" s="901">
        <f t="shared" si="11"/>
        <v>0</v>
      </c>
      <c r="T57" s="136"/>
      <c r="U57" s="890">
        <f t="shared" si="12"/>
        <v>0</v>
      </c>
      <c r="V57" s="702">
        <f t="shared" si="13"/>
        <v>0</v>
      </c>
      <c r="W57" s="702">
        <f t="shared" si="14"/>
        <v>0</v>
      </c>
      <c r="X57" s="701">
        <f t="shared" si="15"/>
        <v>0</v>
      </c>
      <c r="Y57" s="702">
        <f t="shared" si="16"/>
        <v>0</v>
      </c>
      <c r="Z57" s="702">
        <f t="shared" si="17"/>
        <v>0</v>
      </c>
    </row>
    <row r="58" spans="1:26" ht="12.75">
      <c r="A58" s="81"/>
      <c r="B58" s="133"/>
      <c r="C58" s="421"/>
      <c r="D58" s="114"/>
      <c r="E58" s="114"/>
      <c r="F58" s="114"/>
      <c r="G58" s="114"/>
      <c r="H58" s="142"/>
      <c r="I58" s="910"/>
      <c r="J58" s="423"/>
      <c r="K58" s="118"/>
      <c r="M58" s="454"/>
      <c r="N58" s="422"/>
      <c r="O58" s="137"/>
      <c r="P58" s="750">
        <f t="shared" si="10"/>
        <v>0</v>
      </c>
      <c r="Q58" s="1309"/>
      <c r="R58" s="760">
        <f t="shared" si="18"/>
        <v>0</v>
      </c>
      <c r="S58" s="901">
        <f t="shared" si="11"/>
        <v>0</v>
      </c>
      <c r="T58" s="136"/>
      <c r="U58" s="890">
        <f t="shared" si="12"/>
        <v>0</v>
      </c>
      <c r="V58" s="702">
        <f t="shared" si="13"/>
        <v>0</v>
      </c>
      <c r="W58" s="702">
        <f t="shared" si="14"/>
        <v>0</v>
      </c>
      <c r="X58" s="701">
        <f t="shared" si="15"/>
        <v>0</v>
      </c>
      <c r="Y58" s="702">
        <f t="shared" si="16"/>
        <v>0</v>
      </c>
      <c r="Z58" s="702">
        <f t="shared" si="17"/>
        <v>0</v>
      </c>
    </row>
    <row r="59" spans="1:26" ht="12.75">
      <c r="A59" s="81"/>
      <c r="B59" s="133"/>
      <c r="C59" s="421"/>
      <c r="D59" s="114"/>
      <c r="E59" s="114"/>
      <c r="F59" s="114"/>
      <c r="G59" s="114"/>
      <c r="H59" s="142"/>
      <c r="I59" s="910"/>
      <c r="J59" s="423"/>
      <c r="K59" s="118"/>
      <c r="M59" s="454"/>
      <c r="N59" s="422"/>
      <c r="O59" s="137"/>
      <c r="P59" s="750">
        <f t="shared" si="10"/>
        <v>0</v>
      </c>
      <c r="Q59" s="1309"/>
      <c r="R59" s="760">
        <f t="shared" si="18"/>
        <v>0</v>
      </c>
      <c r="S59" s="901">
        <f t="shared" si="11"/>
        <v>0</v>
      </c>
      <c r="T59" s="136"/>
      <c r="U59" s="890">
        <f t="shared" si="12"/>
        <v>0</v>
      </c>
      <c r="V59" s="702">
        <f t="shared" si="13"/>
        <v>0</v>
      </c>
      <c r="W59" s="702">
        <f t="shared" si="14"/>
        <v>0</v>
      </c>
      <c r="X59" s="701">
        <f t="shared" si="15"/>
        <v>0</v>
      </c>
      <c r="Y59" s="702">
        <f t="shared" si="16"/>
        <v>0</v>
      </c>
      <c r="Z59" s="702">
        <f t="shared" si="17"/>
        <v>0</v>
      </c>
    </row>
    <row r="60" spans="1:26" ht="12.75">
      <c r="A60" s="81"/>
      <c r="B60" s="133"/>
      <c r="C60" s="421"/>
      <c r="D60" s="114"/>
      <c r="E60" s="114"/>
      <c r="F60" s="114"/>
      <c r="G60" s="114"/>
      <c r="H60" s="142"/>
      <c r="I60" s="910"/>
      <c r="J60" s="423"/>
      <c r="K60" s="118"/>
      <c r="M60" s="454"/>
      <c r="N60" s="422"/>
      <c r="O60" s="137"/>
      <c r="P60" s="750">
        <f t="shared" si="10"/>
        <v>0</v>
      </c>
      <c r="Q60" s="1309"/>
      <c r="R60" s="760">
        <f t="shared" si="18"/>
        <v>0</v>
      </c>
      <c r="S60" s="901">
        <f t="shared" si="11"/>
        <v>0</v>
      </c>
      <c r="T60" s="136"/>
      <c r="U60" s="890">
        <f t="shared" si="12"/>
        <v>0</v>
      </c>
      <c r="V60" s="702">
        <f t="shared" si="13"/>
        <v>0</v>
      </c>
      <c r="W60" s="702">
        <f t="shared" si="14"/>
        <v>0</v>
      </c>
      <c r="X60" s="701">
        <f t="shared" si="15"/>
        <v>0</v>
      </c>
      <c r="Y60" s="702">
        <f t="shared" si="16"/>
        <v>0</v>
      </c>
      <c r="Z60" s="702">
        <f t="shared" si="17"/>
        <v>0</v>
      </c>
    </row>
    <row r="61" spans="1:26" ht="12.75">
      <c r="A61" s="81"/>
      <c r="B61" s="133"/>
      <c r="C61" s="421"/>
      <c r="D61" s="114"/>
      <c r="E61" s="114"/>
      <c r="F61" s="114"/>
      <c r="G61" s="114"/>
      <c r="H61" s="142"/>
      <c r="I61" s="910"/>
      <c r="J61" s="423"/>
      <c r="K61" s="118"/>
      <c r="M61" s="454"/>
      <c r="N61" s="422"/>
      <c r="O61" s="137"/>
      <c r="P61" s="750">
        <f t="shared" si="10"/>
        <v>0</v>
      </c>
      <c r="Q61" s="1309"/>
      <c r="R61" s="760">
        <f t="shared" si="18"/>
        <v>0</v>
      </c>
      <c r="S61" s="901">
        <f t="shared" si="11"/>
        <v>0</v>
      </c>
      <c r="T61" s="136"/>
      <c r="U61" s="890">
        <f t="shared" si="12"/>
        <v>0</v>
      </c>
      <c r="V61" s="702">
        <f t="shared" si="13"/>
        <v>0</v>
      </c>
      <c r="W61" s="702">
        <f t="shared" si="14"/>
        <v>0</v>
      </c>
      <c r="X61" s="701">
        <f t="shared" si="15"/>
        <v>0</v>
      </c>
      <c r="Y61" s="702">
        <f t="shared" si="16"/>
        <v>0</v>
      </c>
      <c r="Z61" s="702">
        <f t="shared" si="17"/>
        <v>0</v>
      </c>
    </row>
    <row r="62" spans="1:26" ht="12.75">
      <c r="A62" s="81"/>
      <c r="B62" s="133"/>
      <c r="C62" s="421"/>
      <c r="D62" s="114"/>
      <c r="E62" s="114"/>
      <c r="F62" s="114"/>
      <c r="G62" s="114"/>
      <c r="H62" s="142"/>
      <c r="I62" s="910"/>
      <c r="J62" s="423"/>
      <c r="K62" s="118"/>
      <c r="M62" s="454"/>
      <c r="N62" s="422"/>
      <c r="O62" s="137"/>
      <c r="P62" s="750">
        <f t="shared" si="10"/>
        <v>0</v>
      </c>
      <c r="Q62" s="1309"/>
      <c r="R62" s="760">
        <f t="shared" si="18"/>
        <v>0</v>
      </c>
      <c r="S62" s="901">
        <f t="shared" si="11"/>
        <v>0</v>
      </c>
      <c r="T62" s="136"/>
      <c r="U62" s="890">
        <f t="shared" si="12"/>
        <v>0</v>
      </c>
      <c r="V62" s="702">
        <f t="shared" si="13"/>
        <v>0</v>
      </c>
      <c r="W62" s="702">
        <f t="shared" si="14"/>
        <v>0</v>
      </c>
      <c r="X62" s="701">
        <f t="shared" si="15"/>
        <v>0</v>
      </c>
      <c r="Y62" s="702">
        <f t="shared" si="16"/>
        <v>0</v>
      </c>
      <c r="Z62" s="702">
        <f t="shared" si="17"/>
        <v>0</v>
      </c>
    </row>
    <row r="63" spans="1:26" ht="12.75">
      <c r="A63" s="81"/>
      <c r="B63" s="133"/>
      <c r="C63" s="421"/>
      <c r="D63" s="114"/>
      <c r="E63" s="114"/>
      <c r="F63" s="114"/>
      <c r="G63" s="114"/>
      <c r="H63" s="142"/>
      <c r="I63" s="910"/>
      <c r="J63" s="423"/>
      <c r="K63" s="118"/>
      <c r="M63" s="454"/>
      <c r="N63" s="422"/>
      <c r="O63" s="137"/>
      <c r="P63" s="750">
        <f t="shared" si="10"/>
        <v>0</v>
      </c>
      <c r="Q63" s="1309"/>
      <c r="R63" s="760">
        <f t="shared" si="18"/>
        <v>0</v>
      </c>
      <c r="S63" s="901">
        <f t="shared" si="11"/>
        <v>0</v>
      </c>
      <c r="T63" s="136"/>
      <c r="U63" s="890">
        <f t="shared" si="12"/>
        <v>0</v>
      </c>
      <c r="V63" s="702">
        <f t="shared" si="13"/>
        <v>0</v>
      </c>
      <c r="W63" s="702">
        <f t="shared" si="14"/>
        <v>0</v>
      </c>
      <c r="X63" s="701">
        <f t="shared" si="15"/>
        <v>0</v>
      </c>
      <c r="Y63" s="702">
        <f t="shared" si="16"/>
        <v>0</v>
      </c>
      <c r="Z63" s="702">
        <f t="shared" si="17"/>
        <v>0</v>
      </c>
    </row>
    <row r="64" spans="1:26" ht="12.75">
      <c r="A64" s="81"/>
      <c r="B64" s="133"/>
      <c r="C64" s="421"/>
      <c r="D64" s="114"/>
      <c r="E64" s="114"/>
      <c r="F64" s="114"/>
      <c r="G64" s="114"/>
      <c r="H64" s="142"/>
      <c r="I64" s="910"/>
      <c r="J64" s="423"/>
      <c r="K64" s="118"/>
      <c r="M64" s="454"/>
      <c r="N64" s="422"/>
      <c r="O64" s="137"/>
      <c r="P64" s="750">
        <f t="shared" si="10"/>
        <v>0</v>
      </c>
      <c r="Q64" s="1309"/>
      <c r="R64" s="760">
        <f t="shared" si="18"/>
        <v>0</v>
      </c>
      <c r="S64" s="901">
        <f t="shared" si="11"/>
        <v>0</v>
      </c>
      <c r="T64" s="136"/>
      <c r="U64" s="890">
        <f t="shared" si="12"/>
        <v>0</v>
      </c>
      <c r="V64" s="702">
        <f t="shared" si="13"/>
        <v>0</v>
      </c>
      <c r="W64" s="702">
        <f t="shared" si="14"/>
        <v>0</v>
      </c>
      <c r="X64" s="701">
        <f t="shared" si="15"/>
        <v>0</v>
      </c>
      <c r="Y64" s="702">
        <f t="shared" si="16"/>
        <v>0</v>
      </c>
      <c r="Z64" s="702">
        <f t="shared" si="17"/>
        <v>0</v>
      </c>
    </row>
    <row r="65" spans="1:26" ht="12.75">
      <c r="A65" s="81"/>
      <c r="B65" s="133"/>
      <c r="C65" s="421"/>
      <c r="D65" s="114"/>
      <c r="E65" s="114"/>
      <c r="F65" s="114"/>
      <c r="G65" s="114"/>
      <c r="H65" s="142"/>
      <c r="I65" s="910"/>
      <c r="J65" s="423"/>
      <c r="K65" s="118"/>
      <c r="M65" s="454"/>
      <c r="N65" s="422"/>
      <c r="O65" s="137"/>
      <c r="P65" s="750">
        <f t="shared" si="10"/>
        <v>0</v>
      </c>
      <c r="Q65" s="1309"/>
      <c r="R65" s="760">
        <f t="shared" si="18"/>
        <v>0</v>
      </c>
      <c r="S65" s="901">
        <f t="shared" si="11"/>
        <v>0</v>
      </c>
      <c r="T65" s="136"/>
      <c r="U65" s="890">
        <f t="shared" si="12"/>
        <v>0</v>
      </c>
      <c r="V65" s="702">
        <f t="shared" si="13"/>
        <v>0</v>
      </c>
      <c r="W65" s="702">
        <f t="shared" si="14"/>
        <v>0</v>
      </c>
      <c r="X65" s="701">
        <f t="shared" si="15"/>
        <v>0</v>
      </c>
      <c r="Y65" s="702">
        <f t="shared" si="16"/>
        <v>0</v>
      </c>
      <c r="Z65" s="702">
        <f t="shared" si="17"/>
        <v>0</v>
      </c>
    </row>
    <row r="66" spans="1:26" ht="13.5" thickBot="1">
      <c r="A66" s="81"/>
      <c r="B66" s="133"/>
      <c r="C66" s="421"/>
      <c r="D66" s="114"/>
      <c r="E66" s="114"/>
      <c r="F66" s="114"/>
      <c r="G66" s="114"/>
      <c r="H66" s="142"/>
      <c r="I66" s="910"/>
      <c r="J66" s="423"/>
      <c r="K66" s="118"/>
      <c r="M66" s="454"/>
      <c r="N66" s="422"/>
      <c r="O66" s="137"/>
      <c r="P66" s="750">
        <f>IF(M66="",0,IF(M66&gt;DATEVALUE("09/15/2009"),0,"Enter value you prorated here"))</f>
        <v>0</v>
      </c>
      <c r="Q66" s="1310"/>
      <c r="R66" s="902">
        <f t="shared" si="18"/>
        <v>0</v>
      </c>
      <c r="S66" s="903">
        <f t="shared" si="11"/>
        <v>0</v>
      </c>
      <c r="T66" s="136"/>
      <c r="U66" s="891">
        <f t="shared" si="12"/>
        <v>0</v>
      </c>
      <c r="V66" s="702">
        <f t="shared" si="13"/>
        <v>0</v>
      </c>
      <c r="W66" s="702">
        <f t="shared" si="14"/>
        <v>0</v>
      </c>
      <c r="X66" s="701">
        <f t="shared" si="15"/>
        <v>0</v>
      </c>
      <c r="Y66" s="702">
        <f t="shared" si="16"/>
        <v>0</v>
      </c>
      <c r="Z66" s="702">
        <f t="shared" si="17"/>
        <v>0</v>
      </c>
    </row>
    <row r="67" spans="1:26" s="116" customFormat="1" ht="13.5" thickBot="1">
      <c r="A67" s="119" t="s">
        <v>5</v>
      </c>
      <c r="B67" s="115"/>
      <c r="C67" s="546"/>
      <c r="D67" s="547"/>
      <c r="E67" s="547"/>
      <c r="F67" s="547"/>
      <c r="G67" s="547"/>
      <c r="H67" s="547"/>
      <c r="I67" s="548"/>
      <c r="J67" s="918"/>
      <c r="K67" s="716">
        <f>SUM(K48:K66)</f>
        <v>0</v>
      </c>
      <c r="L67" s="717">
        <f>SUM(L48:L66)</f>
        <v>0</v>
      </c>
      <c r="M67" s="718"/>
      <c r="N67" s="715">
        <f>SUM(N48:N66)</f>
        <v>0</v>
      </c>
      <c r="O67" s="716">
        <f>SUM(O48:O66)</f>
        <v>0</v>
      </c>
      <c r="P67" s="719">
        <f>SUM(P48:P66)</f>
        <v>0</v>
      </c>
      <c r="Q67" s="716"/>
      <c r="R67" s="716">
        <f>SUM(R48:R66)</f>
        <v>0</v>
      </c>
      <c r="S67" s="904">
        <f>SUM(S48:S66)</f>
        <v>0</v>
      </c>
      <c r="T67" s="894"/>
      <c r="U67" s="892"/>
      <c r="V67" s="893">
        <f>SUM(V50:V66)</f>
        <v>0</v>
      </c>
      <c r="W67" s="893">
        <f>SUM(W50:W66)</f>
        <v>0</v>
      </c>
      <c r="X67" s="894"/>
      <c r="Y67" s="894"/>
      <c r="Z67" s="894"/>
    </row>
    <row r="70" spans="1:8" ht="69.75" customHeight="1">
      <c r="A70" s="1190" t="s">
        <v>184</v>
      </c>
      <c r="B70" s="1191"/>
      <c r="C70" s="1191"/>
      <c r="D70" s="1191"/>
      <c r="E70" s="1191"/>
      <c r="F70" s="1191"/>
      <c r="G70" s="1191"/>
      <c r="H70" s="1192"/>
    </row>
    <row r="71" ht="13.5" thickBot="1"/>
    <row r="72" spans="1:5" ht="12.75">
      <c r="A72" s="1181" t="s">
        <v>179</v>
      </c>
      <c r="B72" s="1182"/>
      <c r="C72" s="1182"/>
      <c r="D72" s="1182"/>
      <c r="E72" s="1183"/>
    </row>
    <row r="73" spans="1:5" ht="12.75">
      <c r="A73" s="1184"/>
      <c r="B73" s="1185"/>
      <c r="C73" s="1185"/>
      <c r="D73" s="1185"/>
      <c r="E73" s="1186"/>
    </row>
    <row r="74" spans="1:5" ht="12.75">
      <c r="A74" s="1184"/>
      <c r="B74" s="1185"/>
      <c r="C74" s="1185"/>
      <c r="D74" s="1185"/>
      <c r="E74" s="1186"/>
    </row>
    <row r="75" spans="1:5" ht="12.75">
      <c r="A75" s="1184"/>
      <c r="B75" s="1185"/>
      <c r="C75" s="1185"/>
      <c r="D75" s="1185"/>
      <c r="E75" s="1186"/>
    </row>
    <row r="76" spans="1:5" ht="12.75">
      <c r="A76" s="1184"/>
      <c r="B76" s="1185"/>
      <c r="C76" s="1185"/>
      <c r="D76" s="1185"/>
      <c r="E76" s="1186"/>
    </row>
    <row r="77" spans="1:5" ht="12.75">
      <c r="A77" s="1184"/>
      <c r="B77" s="1185"/>
      <c r="C77" s="1185"/>
      <c r="D77" s="1185"/>
      <c r="E77" s="1186"/>
    </row>
    <row r="78" spans="1:5" ht="13.5" thickBot="1">
      <c r="A78" s="1187"/>
      <c r="B78" s="1188"/>
      <c r="C78" s="1188"/>
      <c r="D78" s="1188"/>
      <c r="E78" s="1189"/>
    </row>
  </sheetData>
  <sheetProtection password="83AF" sheet="1" objects="1" scenarios="1"/>
  <mergeCells count="16">
    <mergeCell ref="A72:E78"/>
    <mergeCell ref="A70:H70"/>
    <mergeCell ref="H2:L2"/>
    <mergeCell ref="Y2:Y4"/>
    <mergeCell ref="U2:U4"/>
    <mergeCell ref="M2:P2"/>
    <mergeCell ref="Z2:Z4"/>
    <mergeCell ref="X2:X4"/>
    <mergeCell ref="W2:W4"/>
    <mergeCell ref="V2:V4"/>
    <mergeCell ref="W1:Z1"/>
    <mergeCell ref="M1:P1"/>
    <mergeCell ref="Q1:T1"/>
    <mergeCell ref="A1:B1"/>
    <mergeCell ref="H1:L1"/>
    <mergeCell ref="C1:G1"/>
  </mergeCells>
  <dataValidations count="5">
    <dataValidation type="textLength" operator="equal" allowBlank="1" showInputMessage="1" showErrorMessage="1" error="Please enter an 8-digit OA Number" sqref="H17 H13:H14">
      <formula1>8</formula1>
    </dataValidation>
    <dataValidation type="textLength" operator="equal" allowBlank="1" showInputMessage="1" showErrorMessage="1" error="Please enter a 6-digit Building Number." sqref="D13:D46 D50:D66">
      <formula1>6</formula1>
    </dataValidation>
    <dataValidation type="textLength" operator="equal" allowBlank="1" showInputMessage="1" showErrorMessage="1" error="Please enter a 2-character state code." sqref="G17 G13:G14">
      <formula1>2</formula1>
    </dataValidation>
    <dataValidation type="date" allowBlank="1" showInputMessage="1" showErrorMessage="1" errorTitle="Effective Date input ERROR" error="------------------------------------------------------&#10;You cannot enter an effective date before 09/16/2008 or after 09/15/2009.&#10;&#10;Re-enter a valid effective date." sqref="I13:I46 I50:I66">
      <formula1>39707</formula1>
      <formula2>40071</formula2>
    </dataValidation>
    <dataValidation type="date" operator="greaterThanOrEqual" allowBlank="1" showInputMessage="1" showErrorMessage="1" errorTitle="Effective Date input ERROR" error="------------------------------------------------------&#10;You cannot enter an effective date before 09/16/2008.  Effective dates after 09/15/2009&#10; represent timing differences.&#10;&#10;Re-enter a valid effective date." sqref="M13:M46 M50:M66">
      <formula1>39707</formula1>
    </dataValidation>
  </dataValidations>
  <printOptions gridLines="1"/>
  <pageMargins left="0.25" right="0.25" top="1" bottom="1" header="0.5" footer="0.5"/>
  <pageSetup cellComments="asDisplayed" fitToHeight="1" fitToWidth="1" horizontalDpi="600" verticalDpi="600" orientation="landscape" paperSize="5" scale="50" r:id="rId3"/>
  <headerFooter alignWithMargins="0">
    <oddHeader>&amp;C&amp;26&amp;A</oddHeader>
    <oddFooter>&amp;L&amp;F&amp;C&amp;A&amp;R&amp;D</oddFooter>
  </headerFooter>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Z258"/>
  <sheetViews>
    <sheetView zoomScale="80" zoomScaleNormal="80" workbookViewId="0" topLeftCell="A1">
      <pane xSplit="1" ySplit="12" topLeftCell="B13" activePane="bottomRight" state="frozen"/>
      <selection pane="topLeft" activeCell="A1" sqref="A1"/>
      <selection pane="topRight" activeCell="B1" sqref="B1"/>
      <selection pane="bottomLeft" activeCell="A13" sqref="A13"/>
      <selection pane="bottomRight" activeCell="A82" sqref="A82"/>
    </sheetView>
  </sheetViews>
  <sheetFormatPr defaultColWidth="9.140625" defaultRowHeight="12.75"/>
  <cols>
    <col min="1" max="1" width="49.140625" style="93" customWidth="1"/>
    <col min="2" max="2" width="25.28125" style="86" bestFit="1" customWidth="1"/>
    <col min="3" max="3" width="11.00390625" style="86" bestFit="1" customWidth="1"/>
    <col min="4" max="4" width="12.140625" style="81" bestFit="1" customWidth="1"/>
    <col min="5" max="5" width="9.140625" style="81" bestFit="1" customWidth="1"/>
    <col min="6" max="6" width="5.00390625" style="81" bestFit="1" customWidth="1"/>
    <col min="7" max="7" width="4.140625" style="81" bestFit="1" customWidth="1"/>
    <col min="8" max="8" width="10.28125" style="81" customWidth="1"/>
    <col min="9" max="9" width="13.8515625" style="81" bestFit="1" customWidth="1"/>
    <col min="10" max="10" width="13.28125" style="81" customWidth="1"/>
    <col min="11" max="11" width="11.57421875" style="102" bestFit="1" customWidth="1"/>
    <col min="12" max="12" width="16.57421875" style="103" customWidth="1"/>
    <col min="13" max="13" width="17.140625" style="103" bestFit="1" customWidth="1"/>
    <col min="14" max="14" width="14.140625" style="103" customWidth="1"/>
    <col min="15" max="15" width="12.7109375" style="108" bestFit="1" customWidth="1"/>
    <col min="16" max="16" width="12.7109375" style="103" customWidth="1"/>
    <col min="17" max="17" width="14.00390625" style="112" customWidth="1"/>
    <col min="18" max="18" width="11.57421875" style="106" bestFit="1" customWidth="1"/>
    <col min="19" max="19" width="16.7109375" style="126" bestFit="1" customWidth="1"/>
    <col min="20" max="20" width="20.140625" style="92" bestFit="1" customWidth="1"/>
    <col min="21" max="21" width="6.140625" style="91" customWidth="1"/>
    <col min="22" max="22" width="14.28125" style="91" bestFit="1" customWidth="1"/>
    <col min="23" max="23" width="20.140625" style="91" customWidth="1"/>
    <col min="24" max="24" width="9.28125" style="93" customWidth="1"/>
    <col min="25" max="25" width="13.7109375" style="93" customWidth="1"/>
    <col min="26" max="26" width="16.28125" style="93" customWidth="1"/>
    <col min="27" max="16384" width="9.140625" style="93" customWidth="1"/>
  </cols>
  <sheetData>
    <row r="1" spans="1:26" s="111" customFormat="1" ht="12.75" customHeight="1" thickBot="1">
      <c r="A1" s="1217" t="s">
        <v>34</v>
      </c>
      <c r="B1" s="1218"/>
      <c r="C1" s="1222" t="s">
        <v>97</v>
      </c>
      <c r="D1" s="1223"/>
      <c r="E1" s="1223"/>
      <c r="F1" s="1223"/>
      <c r="G1" s="1224"/>
      <c r="H1" s="1219" t="s">
        <v>77</v>
      </c>
      <c r="I1" s="1242"/>
      <c r="J1" s="1242"/>
      <c r="K1" s="1242"/>
      <c r="L1" s="1242"/>
      <c r="M1" s="1219" t="s">
        <v>88</v>
      </c>
      <c r="N1" s="1220"/>
      <c r="O1" s="1220"/>
      <c r="P1" s="1221"/>
      <c r="Q1" s="1209" t="s">
        <v>79</v>
      </c>
      <c r="R1" s="1210"/>
      <c r="S1" s="1210"/>
      <c r="T1" s="1243"/>
      <c r="U1" s="919"/>
      <c r="V1" s="452"/>
      <c r="W1" s="586" t="s">
        <v>172</v>
      </c>
      <c r="X1" s="452"/>
      <c r="Y1" s="452"/>
      <c r="Z1" s="385"/>
    </row>
    <row r="2" spans="1:26" s="78" customFormat="1" ht="12.75" customHeight="1" thickBot="1">
      <c r="A2" s="812" t="s">
        <v>32</v>
      </c>
      <c r="B2" s="813">
        <f>'Corrections PY'!B2</f>
        <v>0</v>
      </c>
      <c r="C2" s="590"/>
      <c r="D2" s="591"/>
      <c r="E2" s="591"/>
      <c r="F2" s="591"/>
      <c r="G2" s="592"/>
      <c r="H2" s="1241" t="s">
        <v>89</v>
      </c>
      <c r="I2" s="1226"/>
      <c r="J2" s="1226"/>
      <c r="K2" s="1226"/>
      <c r="L2" s="1226"/>
      <c r="M2" s="1211" t="s">
        <v>123</v>
      </c>
      <c r="N2" s="1212"/>
      <c r="O2" s="1212"/>
      <c r="P2" s="1212"/>
      <c r="Q2" s="920"/>
      <c r="R2" s="815"/>
      <c r="S2" s="816" t="s">
        <v>78</v>
      </c>
      <c r="T2" s="921"/>
      <c r="U2" s="1240" t="s">
        <v>171</v>
      </c>
      <c r="V2" s="1239" t="s">
        <v>174</v>
      </c>
      <c r="W2" s="1244" t="s">
        <v>170</v>
      </c>
      <c r="X2" s="1240" t="s">
        <v>171</v>
      </c>
      <c r="Y2" s="1239" t="s">
        <v>175</v>
      </c>
      <c r="Z2" s="1239" t="s">
        <v>176</v>
      </c>
    </row>
    <row r="3" spans="1:26" s="78" customFormat="1" ht="12.75" customHeight="1">
      <c r="A3" s="817" t="s">
        <v>33</v>
      </c>
      <c r="B3" s="818">
        <f>'Corrections PY'!B3</f>
        <v>0</v>
      </c>
      <c r="C3" s="590" t="s">
        <v>24</v>
      </c>
      <c r="D3" s="591" t="s">
        <v>56</v>
      </c>
      <c r="E3" s="591" t="s">
        <v>26</v>
      </c>
      <c r="F3" s="591"/>
      <c r="G3" s="592"/>
      <c r="H3" s="600" t="s">
        <v>64</v>
      </c>
      <c r="I3" s="601" t="s">
        <v>29</v>
      </c>
      <c r="J3" s="602"/>
      <c r="K3" s="603" t="s">
        <v>80</v>
      </c>
      <c r="L3" s="604" t="s">
        <v>118</v>
      </c>
      <c r="M3" s="922" t="s">
        <v>121</v>
      </c>
      <c r="N3" s="606"/>
      <c r="O3" s="923" t="s">
        <v>0</v>
      </c>
      <c r="P3" s="924" t="s">
        <v>120</v>
      </c>
      <c r="Q3" s="925"/>
      <c r="R3" s="821"/>
      <c r="S3" s="816" t="s">
        <v>81</v>
      </c>
      <c r="T3" s="926" t="s">
        <v>55</v>
      </c>
      <c r="U3" s="1240"/>
      <c r="V3" s="1239"/>
      <c r="W3" s="1244"/>
      <c r="X3" s="1240"/>
      <c r="Y3" s="1239"/>
      <c r="Z3" s="1239"/>
    </row>
    <row r="4" spans="1:26" s="110" customFormat="1" ht="34.5" customHeight="1">
      <c r="A4" s="822" t="s">
        <v>58</v>
      </c>
      <c r="B4" s="823">
        <f>'Corrections PY'!B4</f>
        <v>0</v>
      </c>
      <c r="C4" s="609" t="s">
        <v>25</v>
      </c>
      <c r="D4" s="610" t="s">
        <v>57</v>
      </c>
      <c r="E4" s="824" t="s">
        <v>2</v>
      </c>
      <c r="F4" s="824" t="s">
        <v>3</v>
      </c>
      <c r="G4" s="613" t="s">
        <v>4</v>
      </c>
      <c r="H4" s="825" t="s">
        <v>1</v>
      </c>
      <c r="I4" s="615" t="s">
        <v>117</v>
      </c>
      <c r="J4" s="615"/>
      <c r="K4" s="826" t="s">
        <v>31</v>
      </c>
      <c r="L4" s="927" t="s">
        <v>119</v>
      </c>
      <c r="M4" s="618" t="s">
        <v>125</v>
      </c>
      <c r="N4" s="619"/>
      <c r="O4" s="923" t="s">
        <v>31</v>
      </c>
      <c r="P4" s="828" t="s">
        <v>126</v>
      </c>
      <c r="Q4" s="928"/>
      <c r="R4" s="621" t="s">
        <v>115</v>
      </c>
      <c r="S4" s="622" t="s">
        <v>83</v>
      </c>
      <c r="T4" s="929" t="s">
        <v>71</v>
      </c>
      <c r="U4" s="1240"/>
      <c r="V4" s="1239"/>
      <c r="W4" s="1244"/>
      <c r="X4" s="1240"/>
      <c r="Y4" s="1239"/>
      <c r="Z4" s="1239"/>
    </row>
    <row r="5" spans="1:26" s="98" customFormat="1" ht="12.75">
      <c r="A5" s="830" t="s">
        <v>101</v>
      </c>
      <c r="B5" s="930"/>
      <c r="C5" s="931"/>
      <c r="D5" s="832"/>
      <c r="E5" s="832"/>
      <c r="F5" s="832"/>
      <c r="G5" s="833"/>
      <c r="H5" s="832"/>
      <c r="I5" s="834"/>
      <c r="J5" s="834"/>
      <c r="K5" s="835">
        <f>'GSA IC Worksheet'!E2</f>
        <v>0</v>
      </c>
      <c r="L5" s="836">
        <f>'GSA IC Worksheet'!E3</f>
        <v>0</v>
      </c>
      <c r="M5" s="837">
        <v>40087</v>
      </c>
      <c r="N5" s="932"/>
      <c r="O5" s="933"/>
      <c r="P5" s="933"/>
      <c r="Q5" s="933"/>
      <c r="R5" s="934">
        <f>+K5</f>
        <v>0</v>
      </c>
      <c r="S5" s="935">
        <f>+L5</f>
        <v>0</v>
      </c>
      <c r="T5" s="841"/>
      <c r="U5" s="842"/>
      <c r="V5" s="843"/>
      <c r="W5" s="889"/>
      <c r="X5" s="843"/>
      <c r="Y5" s="843"/>
      <c r="Z5" s="843"/>
    </row>
    <row r="6" spans="1:26" s="98" customFormat="1" ht="12.75">
      <c r="A6" s="845" t="s">
        <v>148</v>
      </c>
      <c r="B6" s="846"/>
      <c r="C6" s="846"/>
      <c r="D6" s="846"/>
      <c r="E6" s="846"/>
      <c r="F6" s="846"/>
      <c r="G6" s="847"/>
      <c r="H6" s="846"/>
      <c r="I6" s="848"/>
      <c r="J6" s="848"/>
      <c r="K6" s="936"/>
      <c r="L6" s="937"/>
      <c r="M6" s="848"/>
      <c r="N6" s="848"/>
      <c r="O6" s="848"/>
      <c r="P6" s="848"/>
      <c r="Q6" s="848"/>
      <c r="R6" s="938">
        <f>+'CY'!R6</f>
        <v>0</v>
      </c>
      <c r="S6" s="939">
        <f>+'CY'!S6*(1+SUM!N15)</f>
        <v>0</v>
      </c>
      <c r="T6" s="856"/>
      <c r="U6" s="857"/>
      <c r="V6" s="940"/>
      <c r="W6" s="941">
        <f>S6*(1+(SUM!Q15))</f>
        <v>0</v>
      </c>
      <c r="X6" s="636"/>
      <c r="Y6" s="636"/>
      <c r="Z6" s="636"/>
    </row>
    <row r="7" spans="1:26" s="98" customFormat="1" ht="12.75">
      <c r="A7" s="859" t="s">
        <v>154</v>
      </c>
      <c r="B7" s="861"/>
      <c r="C7" s="861"/>
      <c r="D7" s="861"/>
      <c r="E7" s="861"/>
      <c r="F7" s="861"/>
      <c r="G7" s="862"/>
      <c r="H7" s="861"/>
      <c r="I7" s="863"/>
      <c r="J7" s="864"/>
      <c r="K7" s="835">
        <f>'GSA IC Worksheet'!G17</f>
        <v>0</v>
      </c>
      <c r="L7" s="865">
        <f>'GSA IC Worksheet'!E17</f>
        <v>0</v>
      </c>
      <c r="M7" s="942"/>
      <c r="N7" s="863"/>
      <c r="O7" s="863"/>
      <c r="P7" s="863"/>
      <c r="Q7" s="863"/>
      <c r="R7" s="742">
        <f>K7+PY!R43</f>
        <v>0</v>
      </c>
      <c r="S7" s="943">
        <f>'GSA IC Worksheet'!E17+'CY'!W7</f>
        <v>0</v>
      </c>
      <c r="T7" s="856"/>
      <c r="U7" s="857"/>
      <c r="V7" s="940"/>
      <c r="W7" s="944">
        <f>'CY'!W7*(1+SUM!$Q$15)</f>
        <v>0</v>
      </c>
      <c r="X7" s="636"/>
      <c r="Y7" s="636"/>
      <c r="Z7" s="636"/>
    </row>
    <row r="8" spans="1:26" s="98" customFormat="1" ht="12.75">
      <c r="A8" s="859" t="s">
        <v>153</v>
      </c>
      <c r="B8" s="945"/>
      <c r="C8" s="946"/>
      <c r="D8" s="945"/>
      <c r="E8" s="945"/>
      <c r="F8" s="945"/>
      <c r="G8" s="947"/>
      <c r="H8" s="945"/>
      <c r="I8" s="948"/>
      <c r="J8" s="949"/>
      <c r="K8" s="835">
        <f>'GSA IC Worksheet'!G18</f>
        <v>0</v>
      </c>
      <c r="L8" s="865">
        <f>'GSA IC Worksheet'!E18</f>
        <v>0</v>
      </c>
      <c r="M8" s="950"/>
      <c r="N8" s="867"/>
      <c r="O8" s="868"/>
      <c r="P8" s="951"/>
      <c r="Q8" s="951"/>
      <c r="R8" s="742">
        <f>K8+'CY'!R47+'CY'!R67</f>
        <v>0</v>
      </c>
      <c r="S8" s="943">
        <f>'GSA IC Worksheet'!E18+'CY'!W8</f>
        <v>0</v>
      </c>
      <c r="T8" s="856"/>
      <c r="U8" s="857"/>
      <c r="V8" s="940"/>
      <c r="W8" s="944">
        <f>'CY'!W8*(1+SUM!$Q$15)</f>
        <v>0</v>
      </c>
      <c r="X8" s="636"/>
      <c r="Y8" s="636"/>
      <c r="Z8" s="636"/>
    </row>
    <row r="9" spans="1:26" s="98" customFormat="1" ht="12.75">
      <c r="A9" s="859" t="s">
        <v>150</v>
      </c>
      <c r="B9" s="872"/>
      <c r="C9" s="872"/>
      <c r="D9" s="872"/>
      <c r="E9" s="872"/>
      <c r="F9" s="872"/>
      <c r="G9" s="873"/>
      <c r="H9" s="872"/>
      <c r="I9" s="874"/>
      <c r="J9" s="875"/>
      <c r="K9" s="835">
        <f>'GSA IC Worksheet'!G19</f>
        <v>0</v>
      </c>
      <c r="L9" s="876">
        <f>'GSA IC Worksheet'!E19</f>
        <v>0</v>
      </c>
      <c r="M9" s="952"/>
      <c r="N9" s="874"/>
      <c r="O9" s="874"/>
      <c r="P9" s="874"/>
      <c r="Q9" s="874"/>
      <c r="R9" s="742">
        <f>K9+SUM(R14:R47)+SUM(R50:R67)</f>
        <v>0</v>
      </c>
      <c r="S9" s="745">
        <f>L9+S48+S68</f>
        <v>0</v>
      </c>
      <c r="T9" s="856"/>
      <c r="U9" s="857"/>
      <c r="V9" s="940"/>
      <c r="W9" s="953">
        <f>(W48+W68)*(1+(SUM!Q15))</f>
        <v>0</v>
      </c>
      <c r="X9" s="636"/>
      <c r="Y9" s="636"/>
      <c r="Z9" s="636"/>
    </row>
    <row r="10" spans="1:26" s="98" customFormat="1" ht="12.75">
      <c r="A10" s="878" t="s">
        <v>141</v>
      </c>
      <c r="B10" s="879"/>
      <c r="C10" s="879"/>
      <c r="D10" s="879"/>
      <c r="E10" s="879"/>
      <c r="F10" s="879"/>
      <c r="G10" s="880"/>
      <c r="H10" s="879"/>
      <c r="I10" s="881"/>
      <c r="J10" s="881"/>
      <c r="K10" s="882">
        <f>+K5+K6+K7+K8+K9</f>
        <v>0</v>
      </c>
      <c r="L10" s="883">
        <f>+L5+L6+L7+L8+L9</f>
        <v>0</v>
      </c>
      <c r="M10" s="954"/>
      <c r="N10" s="955"/>
      <c r="O10" s="956"/>
      <c r="P10" s="957"/>
      <c r="Q10" s="957"/>
      <c r="R10" s="958">
        <f>+R5+R6+R7+R8+R9</f>
        <v>0</v>
      </c>
      <c r="S10" s="959">
        <f>+S5+S6+S7+S8+S9</f>
        <v>0</v>
      </c>
      <c r="T10" s="856"/>
      <c r="U10" s="888"/>
      <c r="V10" s="661"/>
      <c r="W10" s="889"/>
      <c r="X10" s="661"/>
      <c r="Y10" s="661"/>
      <c r="Z10" s="661"/>
    </row>
    <row r="11" spans="1:26" s="98" customFormat="1" ht="13.5" thickBot="1">
      <c r="A11" s="441">
        <v>80</v>
      </c>
      <c r="B11" s="442"/>
      <c r="C11" s="443"/>
      <c r="D11" s="462"/>
      <c r="E11" s="462"/>
      <c r="F11" s="462"/>
      <c r="G11" s="463"/>
      <c r="H11" s="462"/>
      <c r="I11" s="464"/>
      <c r="J11" s="464"/>
      <c r="K11" s="465"/>
      <c r="L11" s="444"/>
      <c r="M11" s="444"/>
      <c r="N11" s="444"/>
      <c r="O11" s="466"/>
      <c r="P11" s="467"/>
      <c r="Q11" s="523"/>
      <c r="R11" s="524"/>
      <c r="S11" s="525"/>
      <c r="T11" s="469"/>
      <c r="U11" s="469"/>
      <c r="V11" s="469"/>
      <c r="W11" s="469"/>
      <c r="X11" s="469"/>
      <c r="Y11" s="469"/>
      <c r="Z11" s="469"/>
    </row>
    <row r="12" spans="1:26" ht="14.25" thickBot="1" thickTop="1">
      <c r="A12" s="297" t="s">
        <v>36</v>
      </c>
      <c r="B12" s="354"/>
      <c r="C12" s="354"/>
      <c r="D12" s="355"/>
      <c r="E12" s="355"/>
      <c r="F12" s="355"/>
      <c r="G12" s="355"/>
      <c r="H12" s="355"/>
      <c r="I12" s="356"/>
      <c r="J12" s="356"/>
      <c r="K12" s="357"/>
      <c r="L12" s="358"/>
      <c r="M12" s="358"/>
      <c r="N12" s="358"/>
      <c r="O12" s="359"/>
      <c r="P12" s="360"/>
      <c r="Q12" s="361"/>
      <c r="R12" s="362"/>
      <c r="S12" s="363"/>
      <c r="T12" s="537"/>
      <c r="U12" s="537"/>
      <c r="V12" s="537"/>
      <c r="W12" s="537"/>
      <c r="X12" s="537"/>
      <c r="Y12" s="537"/>
      <c r="Z12" s="364"/>
    </row>
    <row r="13" spans="1:26" ht="13.5" thickTop="1">
      <c r="A13" s="307" t="s">
        <v>181</v>
      </c>
      <c r="B13" s="365"/>
      <c r="C13" s="366"/>
      <c r="D13" s="367"/>
      <c r="E13" s="367"/>
      <c r="F13" s="367"/>
      <c r="G13" s="367"/>
      <c r="H13" s="367"/>
      <c r="I13" s="368"/>
      <c r="J13" s="367"/>
      <c r="K13" s="369"/>
      <c r="L13" s="370"/>
      <c r="M13" s="370"/>
      <c r="N13" s="370"/>
      <c r="O13" s="371"/>
      <c r="P13" s="372"/>
      <c r="Q13" s="373"/>
      <c r="R13" s="374"/>
      <c r="S13" s="375"/>
      <c r="T13" s="538"/>
      <c r="U13" s="538"/>
      <c r="V13" s="538"/>
      <c r="W13" s="538"/>
      <c r="X13" s="538"/>
      <c r="Y13" s="538"/>
      <c r="Z13" s="376"/>
    </row>
    <row r="14" spans="1:26" ht="12.75">
      <c r="A14" s="81"/>
      <c r="B14" s="377"/>
      <c r="C14" s="425"/>
      <c r="D14" s="911"/>
      <c r="E14" s="453"/>
      <c r="F14" s="453"/>
      <c r="G14" s="453"/>
      <c r="H14" s="435"/>
      <c r="I14" s="457"/>
      <c r="J14" s="87"/>
      <c r="K14" s="458"/>
      <c r="L14" s="459"/>
      <c r="M14" s="454"/>
      <c r="N14" s="87"/>
      <c r="O14" s="383"/>
      <c r="P14" s="384">
        <f aca="true" t="shared" si="0" ref="P14:P37">IF(M14="",0,IF(M14&gt;DATEVALUE("09/15/2010"),0,"Enter value you prorated here"))</f>
        <v>0</v>
      </c>
      <c r="Q14" s="1302"/>
      <c r="R14" s="757">
        <f>O14-K14</f>
        <v>0</v>
      </c>
      <c r="S14" s="698">
        <f aca="true" t="shared" si="1" ref="S14:S46">P14-L14</f>
        <v>0</v>
      </c>
      <c r="T14" s="136"/>
      <c r="U14" s="701">
        <f>(IF(M14,IF(M14-$M$5&gt;365,0,INT((365+$M$5-M14+(365/24))/(365/12))),0))</f>
        <v>0</v>
      </c>
      <c r="V14" s="702">
        <f>IF(P14=0,0,IF(S14&lt;0,((P14/U14)),(P14/U14)))</f>
        <v>0</v>
      </c>
      <c r="W14" s="702">
        <f>+Z14*12</f>
        <v>0</v>
      </c>
      <c r="X14" s="701">
        <f>(IF(I14,IF(I14-$M$5&gt;365,0,INT((365+$M$5-I14+(365/24))/(365/12))),0))</f>
        <v>0</v>
      </c>
      <c r="Y14" s="702">
        <f>IF(X14=0,0,L14/X14)</f>
        <v>0</v>
      </c>
      <c r="Z14" s="702">
        <f>IF(M14&gt;DATEVALUE("09/15/2010"),0,V14-Y14)</f>
        <v>0</v>
      </c>
    </row>
    <row r="15" spans="1:26" ht="12.75">
      <c r="A15" s="81"/>
      <c r="B15" s="377"/>
      <c r="C15" s="425"/>
      <c r="D15" s="911"/>
      <c r="E15" s="453"/>
      <c r="F15" s="453"/>
      <c r="G15" s="453"/>
      <c r="H15" s="435"/>
      <c r="I15" s="457"/>
      <c r="J15" s="87"/>
      <c r="K15" s="912"/>
      <c r="L15" s="913"/>
      <c r="M15" s="454"/>
      <c r="N15" s="87"/>
      <c r="O15" s="378"/>
      <c r="P15" s="384">
        <f t="shared" si="0"/>
        <v>0</v>
      </c>
      <c r="Q15" s="1309"/>
      <c r="R15" s="760">
        <f>O15-K15</f>
        <v>0</v>
      </c>
      <c r="S15" s="704">
        <f t="shared" si="1"/>
        <v>0</v>
      </c>
      <c r="T15" s="136"/>
      <c r="U15" s="701">
        <f>(IF(M15,IF(M15-$M$5&gt;365,0,INT((365+$M$5-M15+(365/24))/(365/12))),0))</f>
        <v>0</v>
      </c>
      <c r="V15" s="702">
        <f>IF(P15=0,0,IF(S15&lt;0,((P15/U15)),(P15/U15)))</f>
        <v>0</v>
      </c>
      <c r="W15" s="702">
        <f>+Z15*12</f>
        <v>0</v>
      </c>
      <c r="X15" s="701">
        <f>(IF(I15,IF(I15-$M$5&gt;365,0,INT((365+$M$5-I15+(365/24))/(365/12))),0))</f>
        <v>0</v>
      </c>
      <c r="Y15" s="702">
        <f>IF(X15=0,0,L15/X15)</f>
        <v>0</v>
      </c>
      <c r="Z15" s="702">
        <f aca="true" t="shared" si="2" ref="Z15:Z47">IF(M15&gt;DATEVALUE("09/15/2010"),0,V15-Y15)</f>
        <v>0</v>
      </c>
    </row>
    <row r="16" spans="1:26" ht="12.75">
      <c r="A16" s="81"/>
      <c r="B16" s="377"/>
      <c r="C16" s="455"/>
      <c r="D16" s="975"/>
      <c r="E16" s="975"/>
      <c r="F16" s="975"/>
      <c r="G16" s="975"/>
      <c r="H16" s="975"/>
      <c r="I16" s="457"/>
      <c r="J16" s="87"/>
      <c r="K16" s="976"/>
      <c r="L16" s="977"/>
      <c r="M16" s="454"/>
      <c r="N16" s="87"/>
      <c r="O16" s="383"/>
      <c r="P16" s="384">
        <f t="shared" si="0"/>
        <v>0</v>
      </c>
      <c r="Q16" s="1309"/>
      <c r="R16" s="760">
        <f aca="true" t="shared" si="3" ref="R16:R47">O16-K16</f>
        <v>0</v>
      </c>
      <c r="S16" s="704">
        <f t="shared" si="1"/>
        <v>0</v>
      </c>
      <c r="T16" s="136"/>
      <c r="U16" s="701">
        <f aca="true" t="shared" si="4" ref="U16:U47">(IF(M16,IF(M16-$M$5&gt;365,0,INT((365+$M$5-M16+(365/24))/(365/12))),0))</f>
        <v>0</v>
      </c>
      <c r="V16" s="702">
        <f aca="true" t="shared" si="5" ref="V16:V47">IF(P16=0,0,IF(S16&lt;0,((P16/U16)),(P16/U16)))</f>
        <v>0</v>
      </c>
      <c r="W16" s="702">
        <f aca="true" t="shared" si="6" ref="W16:W47">+Z16*12</f>
        <v>0</v>
      </c>
      <c r="X16" s="701">
        <f aca="true" t="shared" si="7" ref="X16:X47">(IF(I16,IF(I16-$M$5&gt;365,0,INT((365+$M$5-I16+(365/24))/(365/12))),0))</f>
        <v>0</v>
      </c>
      <c r="Y16" s="702">
        <f>IF(X16=0,0,L16/X16)</f>
        <v>0</v>
      </c>
      <c r="Z16" s="702">
        <f t="shared" si="2"/>
        <v>0</v>
      </c>
    </row>
    <row r="17" spans="1:26" ht="12.75">
      <c r="A17" s="81"/>
      <c r="B17" s="377"/>
      <c r="C17" s="455"/>
      <c r="D17" s="975"/>
      <c r="E17" s="975"/>
      <c r="F17" s="975"/>
      <c r="G17" s="975"/>
      <c r="H17" s="975"/>
      <c r="I17" s="457"/>
      <c r="J17" s="87"/>
      <c r="K17" s="976"/>
      <c r="L17" s="977"/>
      <c r="M17" s="454"/>
      <c r="N17" s="87"/>
      <c r="O17" s="383"/>
      <c r="P17" s="384">
        <f t="shared" si="0"/>
        <v>0</v>
      </c>
      <c r="Q17" s="1309"/>
      <c r="R17" s="760">
        <f t="shared" si="3"/>
        <v>0</v>
      </c>
      <c r="S17" s="704">
        <f t="shared" si="1"/>
        <v>0</v>
      </c>
      <c r="T17" s="136"/>
      <c r="U17" s="701">
        <f t="shared" si="4"/>
        <v>0</v>
      </c>
      <c r="V17" s="702">
        <f t="shared" si="5"/>
        <v>0</v>
      </c>
      <c r="W17" s="702">
        <f t="shared" si="6"/>
        <v>0</v>
      </c>
      <c r="X17" s="701">
        <f t="shared" si="7"/>
        <v>0</v>
      </c>
      <c r="Y17" s="702">
        <f aca="true" t="shared" si="8" ref="Y17:Y47">IF(X17=0,0,L17/X17)</f>
        <v>0</v>
      </c>
      <c r="Z17" s="702">
        <f t="shared" si="2"/>
        <v>0</v>
      </c>
    </row>
    <row r="18" spans="1:26" ht="12.75">
      <c r="A18" s="81"/>
      <c r="B18" s="377"/>
      <c r="C18" s="455"/>
      <c r="D18" s="975"/>
      <c r="E18" s="975"/>
      <c r="F18" s="975"/>
      <c r="G18" s="975"/>
      <c r="H18" s="975"/>
      <c r="I18" s="457"/>
      <c r="J18" s="87"/>
      <c r="K18" s="976"/>
      <c r="L18" s="977"/>
      <c r="M18" s="454"/>
      <c r="N18" s="87"/>
      <c r="O18" s="383"/>
      <c r="P18" s="384">
        <f t="shared" si="0"/>
        <v>0</v>
      </c>
      <c r="Q18" s="1309"/>
      <c r="R18" s="760">
        <f t="shared" si="3"/>
        <v>0</v>
      </c>
      <c r="S18" s="704">
        <f t="shared" si="1"/>
        <v>0</v>
      </c>
      <c r="T18" s="136"/>
      <c r="U18" s="701">
        <f t="shared" si="4"/>
        <v>0</v>
      </c>
      <c r="V18" s="702">
        <f t="shared" si="5"/>
        <v>0</v>
      </c>
      <c r="W18" s="702">
        <f t="shared" si="6"/>
        <v>0</v>
      </c>
      <c r="X18" s="701">
        <f t="shared" si="7"/>
        <v>0</v>
      </c>
      <c r="Y18" s="702">
        <f t="shared" si="8"/>
        <v>0</v>
      </c>
      <c r="Z18" s="702">
        <f t="shared" si="2"/>
        <v>0</v>
      </c>
    </row>
    <row r="19" spans="1:26" ht="12.75">
      <c r="A19" s="81"/>
      <c r="B19" s="377"/>
      <c r="C19" s="455"/>
      <c r="D19" s="456"/>
      <c r="E19" s="456"/>
      <c r="F19" s="456"/>
      <c r="G19" s="456"/>
      <c r="H19" s="456"/>
      <c r="I19" s="457"/>
      <c r="J19" s="87"/>
      <c r="K19" s="458"/>
      <c r="L19" s="459"/>
      <c r="M19" s="454"/>
      <c r="N19" s="87"/>
      <c r="O19" s="383"/>
      <c r="P19" s="384">
        <f t="shared" si="0"/>
        <v>0</v>
      </c>
      <c r="Q19" s="1309"/>
      <c r="R19" s="760">
        <f t="shared" si="3"/>
        <v>0</v>
      </c>
      <c r="S19" s="704">
        <f t="shared" si="1"/>
        <v>0</v>
      </c>
      <c r="T19" s="136"/>
      <c r="U19" s="701">
        <f t="shared" si="4"/>
        <v>0</v>
      </c>
      <c r="V19" s="702">
        <f t="shared" si="5"/>
        <v>0</v>
      </c>
      <c r="W19" s="702">
        <f t="shared" si="6"/>
        <v>0</v>
      </c>
      <c r="X19" s="701">
        <f t="shared" si="7"/>
        <v>0</v>
      </c>
      <c r="Y19" s="702">
        <f t="shared" si="8"/>
        <v>0</v>
      </c>
      <c r="Z19" s="702">
        <f t="shared" si="2"/>
        <v>0</v>
      </c>
    </row>
    <row r="20" spans="1:26" ht="12.75">
      <c r="A20" s="81"/>
      <c r="B20" s="377"/>
      <c r="C20" s="455"/>
      <c r="D20" s="456"/>
      <c r="E20" s="456"/>
      <c r="F20" s="456"/>
      <c r="G20" s="456"/>
      <c r="H20" s="456"/>
      <c r="I20" s="457"/>
      <c r="J20" s="87"/>
      <c r="K20" s="458"/>
      <c r="L20" s="459"/>
      <c r="M20" s="454"/>
      <c r="N20" s="87"/>
      <c r="O20" s="383"/>
      <c r="P20" s="384">
        <f t="shared" si="0"/>
        <v>0</v>
      </c>
      <c r="Q20" s="1309"/>
      <c r="R20" s="760">
        <f t="shared" si="3"/>
        <v>0</v>
      </c>
      <c r="S20" s="704">
        <f t="shared" si="1"/>
        <v>0</v>
      </c>
      <c r="T20" s="136"/>
      <c r="U20" s="701">
        <f t="shared" si="4"/>
        <v>0</v>
      </c>
      <c r="V20" s="702">
        <f t="shared" si="5"/>
        <v>0</v>
      </c>
      <c r="W20" s="702">
        <f t="shared" si="6"/>
        <v>0</v>
      </c>
      <c r="X20" s="701">
        <f t="shared" si="7"/>
        <v>0</v>
      </c>
      <c r="Y20" s="702">
        <f t="shared" si="8"/>
        <v>0</v>
      </c>
      <c r="Z20" s="702">
        <f t="shared" si="2"/>
        <v>0</v>
      </c>
    </row>
    <row r="21" spans="1:26" ht="12.75">
      <c r="A21" s="81"/>
      <c r="B21" s="377"/>
      <c r="C21" s="455"/>
      <c r="D21" s="456"/>
      <c r="E21" s="456"/>
      <c r="F21" s="456"/>
      <c r="G21" s="456"/>
      <c r="H21" s="456"/>
      <c r="I21" s="457"/>
      <c r="J21" s="87"/>
      <c r="K21" s="458"/>
      <c r="L21" s="459"/>
      <c r="M21" s="454"/>
      <c r="N21" s="87"/>
      <c r="O21" s="383"/>
      <c r="P21" s="384">
        <f t="shared" si="0"/>
        <v>0</v>
      </c>
      <c r="Q21" s="1309"/>
      <c r="R21" s="760">
        <f t="shared" si="3"/>
        <v>0</v>
      </c>
      <c r="S21" s="704">
        <f t="shared" si="1"/>
        <v>0</v>
      </c>
      <c r="T21" s="136"/>
      <c r="U21" s="701">
        <f t="shared" si="4"/>
        <v>0</v>
      </c>
      <c r="V21" s="702">
        <f t="shared" si="5"/>
        <v>0</v>
      </c>
      <c r="W21" s="702">
        <f t="shared" si="6"/>
        <v>0</v>
      </c>
      <c r="X21" s="701">
        <f t="shared" si="7"/>
        <v>0</v>
      </c>
      <c r="Y21" s="702">
        <f t="shared" si="8"/>
        <v>0</v>
      </c>
      <c r="Z21" s="702">
        <f t="shared" si="2"/>
        <v>0</v>
      </c>
    </row>
    <row r="22" spans="1:26" ht="12.75">
      <c r="A22" s="81"/>
      <c r="B22" s="377"/>
      <c r="C22" s="455"/>
      <c r="D22" s="456"/>
      <c r="E22" s="456"/>
      <c r="F22" s="456"/>
      <c r="G22" s="456"/>
      <c r="H22" s="456"/>
      <c r="I22" s="457"/>
      <c r="J22" s="87"/>
      <c r="K22" s="458"/>
      <c r="L22" s="459"/>
      <c r="M22" s="454"/>
      <c r="N22" s="87"/>
      <c r="O22" s="383"/>
      <c r="P22" s="384">
        <f t="shared" si="0"/>
        <v>0</v>
      </c>
      <c r="Q22" s="1309"/>
      <c r="R22" s="760">
        <f t="shared" si="3"/>
        <v>0</v>
      </c>
      <c r="S22" s="704">
        <f t="shared" si="1"/>
        <v>0</v>
      </c>
      <c r="T22" s="136"/>
      <c r="U22" s="701">
        <f t="shared" si="4"/>
        <v>0</v>
      </c>
      <c r="V22" s="702">
        <f t="shared" si="5"/>
        <v>0</v>
      </c>
      <c r="W22" s="702">
        <f t="shared" si="6"/>
        <v>0</v>
      </c>
      <c r="X22" s="701">
        <f t="shared" si="7"/>
        <v>0</v>
      </c>
      <c r="Y22" s="702">
        <f t="shared" si="8"/>
        <v>0</v>
      </c>
      <c r="Z22" s="702">
        <f t="shared" si="2"/>
        <v>0</v>
      </c>
    </row>
    <row r="23" spans="1:26" ht="12.75">
      <c r="A23" s="81"/>
      <c r="B23" s="377"/>
      <c r="C23" s="455"/>
      <c r="D23" s="456"/>
      <c r="E23" s="456"/>
      <c r="F23" s="456"/>
      <c r="G23" s="456"/>
      <c r="H23" s="456"/>
      <c r="I23" s="457"/>
      <c r="J23" s="87"/>
      <c r="K23" s="458"/>
      <c r="L23" s="459"/>
      <c r="M23" s="454"/>
      <c r="N23" s="87"/>
      <c r="O23" s="383"/>
      <c r="P23" s="384">
        <f t="shared" si="0"/>
        <v>0</v>
      </c>
      <c r="Q23" s="1309"/>
      <c r="R23" s="760">
        <f t="shared" si="3"/>
        <v>0</v>
      </c>
      <c r="S23" s="704">
        <f t="shared" si="1"/>
        <v>0</v>
      </c>
      <c r="T23" s="136"/>
      <c r="U23" s="701">
        <f t="shared" si="4"/>
        <v>0</v>
      </c>
      <c r="V23" s="702">
        <f t="shared" si="5"/>
        <v>0</v>
      </c>
      <c r="W23" s="702">
        <f t="shared" si="6"/>
        <v>0</v>
      </c>
      <c r="X23" s="701">
        <f t="shared" si="7"/>
        <v>0</v>
      </c>
      <c r="Y23" s="702">
        <f t="shared" si="8"/>
        <v>0</v>
      </c>
      <c r="Z23" s="702">
        <f t="shared" si="2"/>
        <v>0</v>
      </c>
    </row>
    <row r="24" spans="1:26" ht="12.75">
      <c r="A24" s="81"/>
      <c r="B24" s="377"/>
      <c r="C24" s="455"/>
      <c r="D24" s="456"/>
      <c r="E24" s="456"/>
      <c r="F24" s="456"/>
      <c r="G24" s="456"/>
      <c r="H24" s="456"/>
      <c r="I24" s="457"/>
      <c r="J24" s="87"/>
      <c r="K24" s="458"/>
      <c r="L24" s="459"/>
      <c r="M24" s="454"/>
      <c r="N24" s="87"/>
      <c r="O24" s="383"/>
      <c r="P24" s="384">
        <f t="shared" si="0"/>
        <v>0</v>
      </c>
      <c r="Q24" s="1309"/>
      <c r="R24" s="760">
        <f t="shared" si="3"/>
        <v>0</v>
      </c>
      <c r="S24" s="704">
        <f t="shared" si="1"/>
        <v>0</v>
      </c>
      <c r="T24" s="136"/>
      <c r="U24" s="701">
        <f t="shared" si="4"/>
        <v>0</v>
      </c>
      <c r="V24" s="702">
        <f t="shared" si="5"/>
        <v>0</v>
      </c>
      <c r="W24" s="702">
        <f t="shared" si="6"/>
        <v>0</v>
      </c>
      <c r="X24" s="701">
        <f t="shared" si="7"/>
        <v>0</v>
      </c>
      <c r="Y24" s="702">
        <f t="shared" si="8"/>
        <v>0</v>
      </c>
      <c r="Z24" s="702">
        <f t="shared" si="2"/>
        <v>0</v>
      </c>
    </row>
    <row r="25" spans="1:26" ht="12.75">
      <c r="A25" s="81"/>
      <c r="B25" s="377"/>
      <c r="C25" s="455"/>
      <c r="D25" s="456"/>
      <c r="E25" s="456"/>
      <c r="F25" s="456"/>
      <c r="G25" s="456"/>
      <c r="H25" s="456"/>
      <c r="I25" s="457"/>
      <c r="J25" s="87"/>
      <c r="K25" s="458"/>
      <c r="L25" s="459"/>
      <c r="M25" s="454"/>
      <c r="N25" s="87"/>
      <c r="O25" s="383"/>
      <c r="P25" s="384">
        <f t="shared" si="0"/>
        <v>0</v>
      </c>
      <c r="Q25" s="1309"/>
      <c r="R25" s="760">
        <f t="shared" si="3"/>
        <v>0</v>
      </c>
      <c r="S25" s="704">
        <f t="shared" si="1"/>
        <v>0</v>
      </c>
      <c r="T25" s="136"/>
      <c r="U25" s="701">
        <f t="shared" si="4"/>
        <v>0</v>
      </c>
      <c r="V25" s="702">
        <f t="shared" si="5"/>
        <v>0</v>
      </c>
      <c r="W25" s="702">
        <f t="shared" si="6"/>
        <v>0</v>
      </c>
      <c r="X25" s="701">
        <f t="shared" si="7"/>
        <v>0</v>
      </c>
      <c r="Y25" s="702">
        <f t="shared" si="8"/>
        <v>0</v>
      </c>
      <c r="Z25" s="702">
        <f t="shared" si="2"/>
        <v>0</v>
      </c>
    </row>
    <row r="26" spans="1:26" ht="12.75">
      <c r="A26" s="81"/>
      <c r="B26" s="377"/>
      <c r="C26" s="455"/>
      <c r="D26" s="456"/>
      <c r="E26" s="456"/>
      <c r="F26" s="456"/>
      <c r="G26" s="456"/>
      <c r="H26" s="456"/>
      <c r="I26" s="457"/>
      <c r="J26" s="87"/>
      <c r="K26" s="458"/>
      <c r="L26" s="459"/>
      <c r="M26" s="454"/>
      <c r="N26" s="87"/>
      <c r="O26" s="383"/>
      <c r="P26" s="384">
        <f t="shared" si="0"/>
        <v>0</v>
      </c>
      <c r="Q26" s="1309"/>
      <c r="R26" s="760">
        <f t="shared" si="3"/>
        <v>0</v>
      </c>
      <c r="S26" s="704">
        <f t="shared" si="1"/>
        <v>0</v>
      </c>
      <c r="T26" s="136"/>
      <c r="U26" s="701">
        <f t="shared" si="4"/>
        <v>0</v>
      </c>
      <c r="V26" s="702">
        <f t="shared" si="5"/>
        <v>0</v>
      </c>
      <c r="W26" s="702">
        <f t="shared" si="6"/>
        <v>0</v>
      </c>
      <c r="X26" s="701">
        <f t="shared" si="7"/>
        <v>0</v>
      </c>
      <c r="Y26" s="702">
        <f t="shared" si="8"/>
        <v>0</v>
      </c>
      <c r="Z26" s="702">
        <f t="shared" si="2"/>
        <v>0</v>
      </c>
    </row>
    <row r="27" spans="1:26" ht="12.75">
      <c r="A27" s="81"/>
      <c r="B27" s="377"/>
      <c r="C27" s="455"/>
      <c r="D27" s="456"/>
      <c r="E27" s="456"/>
      <c r="F27" s="456"/>
      <c r="G27" s="456"/>
      <c r="H27" s="456"/>
      <c r="I27" s="457"/>
      <c r="J27" s="87"/>
      <c r="K27" s="458"/>
      <c r="L27" s="459"/>
      <c r="M27" s="454"/>
      <c r="N27" s="87"/>
      <c r="O27" s="383"/>
      <c r="P27" s="384">
        <f t="shared" si="0"/>
        <v>0</v>
      </c>
      <c r="Q27" s="1309"/>
      <c r="R27" s="760">
        <f t="shared" si="3"/>
        <v>0</v>
      </c>
      <c r="S27" s="704">
        <f t="shared" si="1"/>
        <v>0</v>
      </c>
      <c r="T27" s="136"/>
      <c r="U27" s="701">
        <f t="shared" si="4"/>
        <v>0</v>
      </c>
      <c r="V27" s="702">
        <f t="shared" si="5"/>
        <v>0</v>
      </c>
      <c r="W27" s="702">
        <f t="shared" si="6"/>
        <v>0</v>
      </c>
      <c r="X27" s="701">
        <f t="shared" si="7"/>
        <v>0</v>
      </c>
      <c r="Y27" s="702">
        <f t="shared" si="8"/>
        <v>0</v>
      </c>
      <c r="Z27" s="702">
        <f t="shared" si="2"/>
        <v>0</v>
      </c>
    </row>
    <row r="28" spans="1:26" ht="12.75">
      <c r="A28" s="81"/>
      <c r="B28" s="377"/>
      <c r="C28" s="455"/>
      <c r="D28" s="456"/>
      <c r="E28" s="456"/>
      <c r="F28" s="456"/>
      <c r="G28" s="456"/>
      <c r="H28" s="456"/>
      <c r="I28" s="457"/>
      <c r="J28" s="87"/>
      <c r="K28" s="458"/>
      <c r="L28" s="459"/>
      <c r="M28" s="454"/>
      <c r="N28" s="87"/>
      <c r="O28" s="383"/>
      <c r="P28" s="384">
        <f t="shared" si="0"/>
        <v>0</v>
      </c>
      <c r="Q28" s="1309"/>
      <c r="R28" s="760">
        <f t="shared" si="3"/>
        <v>0</v>
      </c>
      <c r="S28" s="704">
        <f t="shared" si="1"/>
        <v>0</v>
      </c>
      <c r="T28" s="136"/>
      <c r="U28" s="701">
        <f t="shared" si="4"/>
        <v>0</v>
      </c>
      <c r="V28" s="702">
        <f t="shared" si="5"/>
        <v>0</v>
      </c>
      <c r="W28" s="702">
        <f t="shared" si="6"/>
        <v>0</v>
      </c>
      <c r="X28" s="701">
        <f t="shared" si="7"/>
        <v>0</v>
      </c>
      <c r="Y28" s="702">
        <f t="shared" si="8"/>
        <v>0</v>
      </c>
      <c r="Z28" s="702">
        <f t="shared" si="2"/>
        <v>0</v>
      </c>
    </row>
    <row r="29" spans="1:26" ht="12.75">
      <c r="A29" s="81"/>
      <c r="B29" s="377"/>
      <c r="C29" s="455"/>
      <c r="D29" s="460"/>
      <c r="E29" s="460"/>
      <c r="F29" s="460"/>
      <c r="G29" s="460"/>
      <c r="H29" s="460"/>
      <c r="I29" s="457"/>
      <c r="J29" s="87"/>
      <c r="K29" s="458"/>
      <c r="L29" s="459"/>
      <c r="M29" s="454"/>
      <c r="N29" s="87"/>
      <c r="O29" s="383"/>
      <c r="P29" s="384">
        <f t="shared" si="0"/>
        <v>0</v>
      </c>
      <c r="Q29" s="1309"/>
      <c r="R29" s="760">
        <f t="shared" si="3"/>
        <v>0</v>
      </c>
      <c r="S29" s="704">
        <f t="shared" si="1"/>
        <v>0</v>
      </c>
      <c r="T29" s="136"/>
      <c r="U29" s="701">
        <f t="shared" si="4"/>
        <v>0</v>
      </c>
      <c r="V29" s="702">
        <f t="shared" si="5"/>
        <v>0</v>
      </c>
      <c r="W29" s="702">
        <f t="shared" si="6"/>
        <v>0</v>
      </c>
      <c r="X29" s="701">
        <f t="shared" si="7"/>
        <v>0</v>
      </c>
      <c r="Y29" s="702">
        <f t="shared" si="8"/>
        <v>0</v>
      </c>
      <c r="Z29" s="702">
        <f t="shared" si="2"/>
        <v>0</v>
      </c>
    </row>
    <row r="30" spans="1:26" ht="12.75">
      <c r="A30" s="81"/>
      <c r="B30" s="377"/>
      <c r="C30" s="455"/>
      <c r="D30" s="456"/>
      <c r="E30" s="460"/>
      <c r="F30" s="456"/>
      <c r="G30" s="456"/>
      <c r="H30" s="456"/>
      <c r="I30" s="457"/>
      <c r="J30" s="87"/>
      <c r="K30" s="458"/>
      <c r="L30" s="459"/>
      <c r="M30" s="454"/>
      <c r="N30" s="87"/>
      <c r="O30" s="383"/>
      <c r="P30" s="384">
        <f t="shared" si="0"/>
        <v>0</v>
      </c>
      <c r="Q30" s="1309"/>
      <c r="R30" s="760">
        <f t="shared" si="3"/>
        <v>0</v>
      </c>
      <c r="S30" s="704">
        <f t="shared" si="1"/>
        <v>0</v>
      </c>
      <c r="T30" s="136"/>
      <c r="U30" s="701">
        <f t="shared" si="4"/>
        <v>0</v>
      </c>
      <c r="V30" s="702">
        <f t="shared" si="5"/>
        <v>0</v>
      </c>
      <c r="W30" s="702">
        <f t="shared" si="6"/>
        <v>0</v>
      </c>
      <c r="X30" s="701">
        <f t="shared" si="7"/>
        <v>0</v>
      </c>
      <c r="Y30" s="702">
        <f t="shared" si="8"/>
        <v>0</v>
      </c>
      <c r="Z30" s="702">
        <f t="shared" si="2"/>
        <v>0</v>
      </c>
    </row>
    <row r="31" spans="1:26" ht="12.75">
      <c r="A31" s="81"/>
      <c r="B31" s="377"/>
      <c r="C31" s="455"/>
      <c r="D31" s="456"/>
      <c r="E31" s="460"/>
      <c r="F31" s="456"/>
      <c r="G31" s="456"/>
      <c r="H31" s="456"/>
      <c r="I31" s="457"/>
      <c r="J31" s="87"/>
      <c r="K31" s="458"/>
      <c r="L31" s="459"/>
      <c r="M31" s="454"/>
      <c r="N31" s="87"/>
      <c r="O31" s="383"/>
      <c r="P31" s="384">
        <f t="shared" si="0"/>
        <v>0</v>
      </c>
      <c r="Q31" s="1309"/>
      <c r="R31" s="760">
        <f t="shared" si="3"/>
        <v>0</v>
      </c>
      <c r="S31" s="704">
        <f t="shared" si="1"/>
        <v>0</v>
      </c>
      <c r="T31" s="136"/>
      <c r="U31" s="701">
        <f t="shared" si="4"/>
        <v>0</v>
      </c>
      <c r="V31" s="702">
        <f t="shared" si="5"/>
        <v>0</v>
      </c>
      <c r="W31" s="702">
        <f t="shared" si="6"/>
        <v>0</v>
      </c>
      <c r="X31" s="701">
        <f t="shared" si="7"/>
        <v>0</v>
      </c>
      <c r="Y31" s="702">
        <f t="shared" si="8"/>
        <v>0</v>
      </c>
      <c r="Z31" s="702">
        <f t="shared" si="2"/>
        <v>0</v>
      </c>
    </row>
    <row r="32" spans="1:26" ht="12.75">
      <c r="A32" s="81"/>
      <c r="B32" s="377"/>
      <c r="C32" s="455"/>
      <c r="D32" s="456"/>
      <c r="E32" s="456"/>
      <c r="F32" s="456"/>
      <c r="G32" s="456"/>
      <c r="H32" s="456"/>
      <c r="I32" s="457"/>
      <c r="J32" s="87"/>
      <c r="K32" s="458"/>
      <c r="L32" s="459"/>
      <c r="M32" s="454"/>
      <c r="N32" s="87"/>
      <c r="O32" s="383"/>
      <c r="P32" s="384">
        <f t="shared" si="0"/>
        <v>0</v>
      </c>
      <c r="Q32" s="1309"/>
      <c r="R32" s="760">
        <f t="shared" si="3"/>
        <v>0</v>
      </c>
      <c r="S32" s="704">
        <f t="shared" si="1"/>
        <v>0</v>
      </c>
      <c r="T32" s="136"/>
      <c r="U32" s="701">
        <f t="shared" si="4"/>
        <v>0</v>
      </c>
      <c r="V32" s="702">
        <f t="shared" si="5"/>
        <v>0</v>
      </c>
      <c r="W32" s="702">
        <f t="shared" si="6"/>
        <v>0</v>
      </c>
      <c r="X32" s="701">
        <f t="shared" si="7"/>
        <v>0</v>
      </c>
      <c r="Y32" s="702">
        <f t="shared" si="8"/>
        <v>0</v>
      </c>
      <c r="Z32" s="702">
        <f t="shared" si="2"/>
        <v>0</v>
      </c>
    </row>
    <row r="33" spans="1:26" ht="12.75">
      <c r="A33" s="81"/>
      <c r="B33" s="377"/>
      <c r="C33" s="455"/>
      <c r="D33" s="456"/>
      <c r="E33" s="456"/>
      <c r="F33" s="456"/>
      <c r="G33" s="456"/>
      <c r="H33" s="456"/>
      <c r="I33" s="457"/>
      <c r="J33" s="87"/>
      <c r="K33" s="458"/>
      <c r="L33" s="459"/>
      <c r="M33" s="454"/>
      <c r="N33" s="87"/>
      <c r="O33" s="383"/>
      <c r="P33" s="384">
        <f t="shared" si="0"/>
        <v>0</v>
      </c>
      <c r="Q33" s="1309"/>
      <c r="R33" s="760">
        <f t="shared" si="3"/>
        <v>0</v>
      </c>
      <c r="S33" s="704">
        <f t="shared" si="1"/>
        <v>0</v>
      </c>
      <c r="T33" s="136"/>
      <c r="U33" s="701">
        <f t="shared" si="4"/>
        <v>0</v>
      </c>
      <c r="V33" s="702">
        <f t="shared" si="5"/>
        <v>0</v>
      </c>
      <c r="W33" s="702">
        <f t="shared" si="6"/>
        <v>0</v>
      </c>
      <c r="X33" s="701">
        <f t="shared" si="7"/>
        <v>0</v>
      </c>
      <c r="Y33" s="702">
        <f t="shared" si="8"/>
        <v>0</v>
      </c>
      <c r="Z33" s="702">
        <f t="shared" si="2"/>
        <v>0</v>
      </c>
    </row>
    <row r="34" spans="1:26" ht="12.75">
      <c r="A34" s="81"/>
      <c r="B34" s="377"/>
      <c r="C34" s="455"/>
      <c r="D34" s="456"/>
      <c r="E34" s="456"/>
      <c r="F34" s="456"/>
      <c r="G34" s="456"/>
      <c r="H34" s="456"/>
      <c r="I34" s="457"/>
      <c r="J34" s="87"/>
      <c r="K34" s="458"/>
      <c r="L34" s="459"/>
      <c r="M34" s="454"/>
      <c r="N34" s="87"/>
      <c r="O34" s="383"/>
      <c r="P34" s="384">
        <f t="shared" si="0"/>
        <v>0</v>
      </c>
      <c r="Q34" s="1309"/>
      <c r="R34" s="760">
        <f t="shared" si="3"/>
        <v>0</v>
      </c>
      <c r="S34" s="704">
        <f t="shared" si="1"/>
        <v>0</v>
      </c>
      <c r="T34" s="136"/>
      <c r="U34" s="701">
        <f t="shared" si="4"/>
        <v>0</v>
      </c>
      <c r="V34" s="702">
        <f t="shared" si="5"/>
        <v>0</v>
      </c>
      <c r="W34" s="702">
        <f t="shared" si="6"/>
        <v>0</v>
      </c>
      <c r="X34" s="701">
        <f t="shared" si="7"/>
        <v>0</v>
      </c>
      <c r="Y34" s="702">
        <f t="shared" si="8"/>
        <v>0</v>
      </c>
      <c r="Z34" s="702">
        <f t="shared" si="2"/>
        <v>0</v>
      </c>
    </row>
    <row r="35" spans="1:26" ht="12.75">
      <c r="A35" s="81"/>
      <c r="B35" s="377"/>
      <c r="C35" s="455"/>
      <c r="D35" s="456"/>
      <c r="E35" s="456"/>
      <c r="F35" s="456"/>
      <c r="G35" s="456"/>
      <c r="H35" s="456"/>
      <c r="I35" s="457"/>
      <c r="J35" s="87"/>
      <c r="K35" s="458"/>
      <c r="L35" s="459"/>
      <c r="M35" s="454"/>
      <c r="N35" s="87"/>
      <c r="O35" s="383"/>
      <c r="P35" s="384">
        <f t="shared" si="0"/>
        <v>0</v>
      </c>
      <c r="Q35" s="1309"/>
      <c r="R35" s="760">
        <f t="shared" si="3"/>
        <v>0</v>
      </c>
      <c r="S35" s="704">
        <f t="shared" si="1"/>
        <v>0</v>
      </c>
      <c r="T35" s="136"/>
      <c r="U35" s="701">
        <f t="shared" si="4"/>
        <v>0</v>
      </c>
      <c r="V35" s="702">
        <f t="shared" si="5"/>
        <v>0</v>
      </c>
      <c r="W35" s="702">
        <f t="shared" si="6"/>
        <v>0</v>
      </c>
      <c r="X35" s="701">
        <f t="shared" si="7"/>
        <v>0</v>
      </c>
      <c r="Y35" s="702">
        <f t="shared" si="8"/>
        <v>0</v>
      </c>
      <c r="Z35" s="702">
        <f t="shared" si="2"/>
        <v>0</v>
      </c>
    </row>
    <row r="36" spans="1:26" ht="12.75">
      <c r="A36" s="81"/>
      <c r="B36" s="377"/>
      <c r="C36" s="455"/>
      <c r="D36" s="456"/>
      <c r="E36" s="456"/>
      <c r="F36" s="456"/>
      <c r="G36" s="456"/>
      <c r="H36" s="456"/>
      <c r="I36" s="457"/>
      <c r="J36" s="87"/>
      <c r="K36" s="458"/>
      <c r="L36" s="459"/>
      <c r="M36" s="454"/>
      <c r="N36" s="87"/>
      <c r="O36" s="383"/>
      <c r="P36" s="384">
        <f t="shared" si="0"/>
        <v>0</v>
      </c>
      <c r="Q36" s="1309"/>
      <c r="R36" s="760">
        <f t="shared" si="3"/>
        <v>0</v>
      </c>
      <c r="S36" s="704">
        <f t="shared" si="1"/>
        <v>0</v>
      </c>
      <c r="T36" s="136"/>
      <c r="U36" s="701">
        <f t="shared" si="4"/>
        <v>0</v>
      </c>
      <c r="V36" s="702">
        <f t="shared" si="5"/>
        <v>0</v>
      </c>
      <c r="W36" s="702">
        <f t="shared" si="6"/>
        <v>0</v>
      </c>
      <c r="X36" s="701">
        <f t="shared" si="7"/>
        <v>0</v>
      </c>
      <c r="Y36" s="702">
        <f t="shared" si="8"/>
        <v>0</v>
      </c>
      <c r="Z36" s="702">
        <f t="shared" si="2"/>
        <v>0</v>
      </c>
    </row>
    <row r="37" spans="1:26" ht="12.75">
      <c r="A37" s="81"/>
      <c r="B37" s="377"/>
      <c r="C37" s="455"/>
      <c r="D37" s="456"/>
      <c r="E37" s="456"/>
      <c r="F37" s="456"/>
      <c r="G37" s="456"/>
      <c r="H37" s="456"/>
      <c r="I37" s="457"/>
      <c r="J37" s="87"/>
      <c r="K37" s="458"/>
      <c r="L37" s="459"/>
      <c r="M37" s="454"/>
      <c r="N37" s="87"/>
      <c r="O37" s="383"/>
      <c r="P37" s="384">
        <f t="shared" si="0"/>
        <v>0</v>
      </c>
      <c r="Q37" s="1309"/>
      <c r="R37" s="760">
        <f t="shared" si="3"/>
        <v>0</v>
      </c>
      <c r="S37" s="704">
        <f t="shared" si="1"/>
        <v>0</v>
      </c>
      <c r="T37" s="136"/>
      <c r="U37" s="701">
        <f t="shared" si="4"/>
        <v>0</v>
      </c>
      <c r="V37" s="702">
        <f t="shared" si="5"/>
        <v>0</v>
      </c>
      <c r="W37" s="702">
        <f t="shared" si="6"/>
        <v>0</v>
      </c>
      <c r="X37" s="701">
        <f t="shared" si="7"/>
        <v>0</v>
      </c>
      <c r="Y37" s="702">
        <f t="shared" si="8"/>
        <v>0</v>
      </c>
      <c r="Z37" s="702">
        <f t="shared" si="2"/>
        <v>0</v>
      </c>
    </row>
    <row r="38" spans="1:26" ht="12.75">
      <c r="A38" s="81"/>
      <c r="B38" s="377"/>
      <c r="C38" s="455"/>
      <c r="D38" s="456"/>
      <c r="E38" s="456"/>
      <c r="F38" s="456"/>
      <c r="G38" s="456"/>
      <c r="H38" s="456"/>
      <c r="I38" s="457"/>
      <c r="J38" s="87"/>
      <c r="K38" s="458"/>
      <c r="L38" s="459"/>
      <c r="M38" s="454"/>
      <c r="N38" s="87"/>
      <c r="O38" s="383"/>
      <c r="P38" s="384">
        <f>IF(M38="",0,IF(M38&gt;DATEVALUE("09/15/2010"),0,"Enter value you prorated here"))</f>
        <v>0</v>
      </c>
      <c r="Q38" s="1309"/>
      <c r="R38" s="760">
        <f t="shared" si="3"/>
        <v>0</v>
      </c>
      <c r="S38" s="704">
        <f t="shared" si="1"/>
        <v>0</v>
      </c>
      <c r="T38" s="136"/>
      <c r="U38" s="701">
        <f t="shared" si="4"/>
        <v>0</v>
      </c>
      <c r="V38" s="702">
        <f t="shared" si="5"/>
        <v>0</v>
      </c>
      <c r="W38" s="702">
        <f t="shared" si="6"/>
        <v>0</v>
      </c>
      <c r="X38" s="701">
        <f t="shared" si="7"/>
        <v>0</v>
      </c>
      <c r="Y38" s="702">
        <f t="shared" si="8"/>
        <v>0</v>
      </c>
      <c r="Z38" s="702">
        <f t="shared" si="2"/>
        <v>0</v>
      </c>
    </row>
    <row r="39" spans="1:26" ht="12.75">
      <c r="A39" s="81"/>
      <c r="B39" s="377"/>
      <c r="C39" s="455"/>
      <c r="D39" s="456"/>
      <c r="E39" s="456"/>
      <c r="F39" s="456"/>
      <c r="G39" s="456"/>
      <c r="H39" s="456"/>
      <c r="I39" s="457"/>
      <c r="J39" s="87"/>
      <c r="K39" s="458"/>
      <c r="L39" s="459"/>
      <c r="M39" s="454"/>
      <c r="N39" s="87"/>
      <c r="O39" s="383"/>
      <c r="P39" s="384">
        <f aca="true" t="shared" si="9" ref="P39:P47">IF(M39="",0,IF(M39&gt;DATEVALUE("09/15/2010"),0,"Enter value you prorated here"))</f>
        <v>0</v>
      </c>
      <c r="Q39" s="1309"/>
      <c r="R39" s="760">
        <f t="shared" si="3"/>
        <v>0</v>
      </c>
      <c r="S39" s="704">
        <f t="shared" si="1"/>
        <v>0</v>
      </c>
      <c r="T39" s="136"/>
      <c r="U39" s="701">
        <f t="shared" si="4"/>
        <v>0</v>
      </c>
      <c r="V39" s="702">
        <f t="shared" si="5"/>
        <v>0</v>
      </c>
      <c r="W39" s="702">
        <f t="shared" si="6"/>
        <v>0</v>
      </c>
      <c r="X39" s="701">
        <f t="shared" si="7"/>
        <v>0</v>
      </c>
      <c r="Y39" s="702">
        <f t="shared" si="8"/>
        <v>0</v>
      </c>
      <c r="Z39" s="702">
        <f t="shared" si="2"/>
        <v>0</v>
      </c>
    </row>
    <row r="40" spans="1:26" ht="12.75">
      <c r="A40" s="81"/>
      <c r="B40" s="377"/>
      <c r="C40" s="455"/>
      <c r="D40" s="456"/>
      <c r="E40" s="456"/>
      <c r="F40" s="456"/>
      <c r="G40" s="456"/>
      <c r="H40" s="456"/>
      <c r="I40" s="457"/>
      <c r="J40" s="87"/>
      <c r="K40" s="458"/>
      <c r="L40" s="459"/>
      <c r="M40" s="454"/>
      <c r="N40" s="87"/>
      <c r="O40" s="383"/>
      <c r="P40" s="384">
        <f t="shared" si="9"/>
        <v>0</v>
      </c>
      <c r="Q40" s="1309"/>
      <c r="R40" s="760">
        <f t="shared" si="3"/>
        <v>0</v>
      </c>
      <c r="S40" s="704">
        <f t="shared" si="1"/>
        <v>0</v>
      </c>
      <c r="T40" s="136"/>
      <c r="U40" s="701">
        <f t="shared" si="4"/>
        <v>0</v>
      </c>
      <c r="V40" s="702">
        <f t="shared" si="5"/>
        <v>0</v>
      </c>
      <c r="W40" s="702">
        <f t="shared" si="6"/>
        <v>0</v>
      </c>
      <c r="X40" s="701">
        <f t="shared" si="7"/>
        <v>0</v>
      </c>
      <c r="Y40" s="702">
        <f t="shared" si="8"/>
        <v>0</v>
      </c>
      <c r="Z40" s="702">
        <f t="shared" si="2"/>
        <v>0</v>
      </c>
    </row>
    <row r="41" spans="1:26" ht="12.75">
      <c r="A41" s="81"/>
      <c r="B41" s="377"/>
      <c r="C41" s="455"/>
      <c r="D41" s="456"/>
      <c r="E41" s="456"/>
      <c r="F41" s="456"/>
      <c r="G41" s="456"/>
      <c r="H41" s="456"/>
      <c r="I41" s="457"/>
      <c r="J41" s="87"/>
      <c r="K41" s="458"/>
      <c r="L41" s="459"/>
      <c r="M41" s="454"/>
      <c r="N41" s="87"/>
      <c r="O41" s="383"/>
      <c r="P41" s="384">
        <f t="shared" si="9"/>
        <v>0</v>
      </c>
      <c r="Q41" s="1309"/>
      <c r="R41" s="760">
        <f t="shared" si="3"/>
        <v>0</v>
      </c>
      <c r="S41" s="704">
        <f t="shared" si="1"/>
        <v>0</v>
      </c>
      <c r="T41" s="136"/>
      <c r="U41" s="701">
        <f t="shared" si="4"/>
        <v>0</v>
      </c>
      <c r="V41" s="702">
        <f t="shared" si="5"/>
        <v>0</v>
      </c>
      <c r="W41" s="702">
        <f t="shared" si="6"/>
        <v>0</v>
      </c>
      <c r="X41" s="701">
        <f t="shared" si="7"/>
        <v>0</v>
      </c>
      <c r="Y41" s="702">
        <f t="shared" si="8"/>
        <v>0</v>
      </c>
      <c r="Z41" s="702">
        <f t="shared" si="2"/>
        <v>0</v>
      </c>
    </row>
    <row r="42" spans="1:26" ht="12.75">
      <c r="A42" s="81"/>
      <c r="B42" s="377"/>
      <c r="C42" s="455"/>
      <c r="D42" s="456"/>
      <c r="E42" s="456"/>
      <c r="F42" s="456"/>
      <c r="G42" s="456"/>
      <c r="H42" s="456"/>
      <c r="I42" s="457"/>
      <c r="J42" s="87"/>
      <c r="K42" s="458"/>
      <c r="L42" s="459"/>
      <c r="M42" s="454"/>
      <c r="N42" s="87"/>
      <c r="O42" s="383"/>
      <c r="P42" s="384">
        <f t="shared" si="9"/>
        <v>0</v>
      </c>
      <c r="Q42" s="1309"/>
      <c r="R42" s="760">
        <f t="shared" si="3"/>
        <v>0</v>
      </c>
      <c r="S42" s="704">
        <f t="shared" si="1"/>
        <v>0</v>
      </c>
      <c r="T42" s="136"/>
      <c r="U42" s="701">
        <f t="shared" si="4"/>
        <v>0</v>
      </c>
      <c r="V42" s="702">
        <f t="shared" si="5"/>
        <v>0</v>
      </c>
      <c r="W42" s="702">
        <f t="shared" si="6"/>
        <v>0</v>
      </c>
      <c r="X42" s="701">
        <f t="shared" si="7"/>
        <v>0</v>
      </c>
      <c r="Y42" s="702">
        <f t="shared" si="8"/>
        <v>0</v>
      </c>
      <c r="Z42" s="702">
        <f t="shared" si="2"/>
        <v>0</v>
      </c>
    </row>
    <row r="43" spans="1:26" ht="12.75">
      <c r="A43" s="81"/>
      <c r="B43" s="377"/>
      <c r="C43" s="455"/>
      <c r="D43" s="456"/>
      <c r="E43" s="456"/>
      <c r="F43" s="456"/>
      <c r="G43" s="456"/>
      <c r="H43" s="456"/>
      <c r="I43" s="457"/>
      <c r="J43" s="87"/>
      <c r="K43" s="458"/>
      <c r="L43" s="459"/>
      <c r="M43" s="454"/>
      <c r="N43" s="87"/>
      <c r="O43" s="383"/>
      <c r="P43" s="384">
        <f t="shared" si="9"/>
        <v>0</v>
      </c>
      <c r="Q43" s="1309"/>
      <c r="R43" s="760">
        <f t="shared" si="3"/>
        <v>0</v>
      </c>
      <c r="S43" s="704">
        <f t="shared" si="1"/>
        <v>0</v>
      </c>
      <c r="T43" s="136"/>
      <c r="U43" s="701">
        <f t="shared" si="4"/>
        <v>0</v>
      </c>
      <c r="V43" s="702">
        <f t="shared" si="5"/>
        <v>0</v>
      </c>
      <c r="W43" s="702">
        <f t="shared" si="6"/>
        <v>0</v>
      </c>
      <c r="X43" s="701">
        <f t="shared" si="7"/>
        <v>0</v>
      </c>
      <c r="Y43" s="702">
        <f t="shared" si="8"/>
        <v>0</v>
      </c>
      <c r="Z43" s="702">
        <f t="shared" si="2"/>
        <v>0</v>
      </c>
    </row>
    <row r="44" spans="1:26" ht="12.75">
      <c r="A44" s="81"/>
      <c r="B44" s="377"/>
      <c r="C44" s="455"/>
      <c r="D44" s="456"/>
      <c r="E44" s="456"/>
      <c r="F44" s="456"/>
      <c r="G44" s="456"/>
      <c r="H44" s="456"/>
      <c r="I44" s="457"/>
      <c r="J44" s="87"/>
      <c r="K44" s="458"/>
      <c r="L44" s="459"/>
      <c r="M44" s="454"/>
      <c r="N44" s="87"/>
      <c r="O44" s="383"/>
      <c r="P44" s="384">
        <f t="shared" si="9"/>
        <v>0</v>
      </c>
      <c r="Q44" s="1309"/>
      <c r="R44" s="760">
        <f t="shared" si="3"/>
        <v>0</v>
      </c>
      <c r="S44" s="704">
        <f t="shared" si="1"/>
        <v>0</v>
      </c>
      <c r="T44" s="136"/>
      <c r="U44" s="701">
        <f t="shared" si="4"/>
        <v>0</v>
      </c>
      <c r="V44" s="702">
        <f t="shared" si="5"/>
        <v>0</v>
      </c>
      <c r="W44" s="702">
        <f t="shared" si="6"/>
        <v>0</v>
      </c>
      <c r="X44" s="701">
        <f t="shared" si="7"/>
        <v>0</v>
      </c>
      <c r="Y44" s="702">
        <f t="shared" si="8"/>
        <v>0</v>
      </c>
      <c r="Z44" s="702">
        <f t="shared" si="2"/>
        <v>0</v>
      </c>
    </row>
    <row r="45" spans="1:26" ht="12.75">
      <c r="A45" s="81"/>
      <c r="B45" s="377"/>
      <c r="C45" s="455"/>
      <c r="D45" s="456"/>
      <c r="E45" s="456"/>
      <c r="F45" s="456"/>
      <c r="G45" s="456"/>
      <c r="H45" s="456"/>
      <c r="I45" s="457"/>
      <c r="J45" s="87"/>
      <c r="K45" s="458"/>
      <c r="L45" s="459"/>
      <c r="M45" s="454"/>
      <c r="N45" s="87"/>
      <c r="O45" s="383"/>
      <c r="P45" s="384">
        <f t="shared" si="9"/>
        <v>0</v>
      </c>
      <c r="Q45" s="1309"/>
      <c r="R45" s="760">
        <f t="shared" si="3"/>
        <v>0</v>
      </c>
      <c r="S45" s="704">
        <f t="shared" si="1"/>
        <v>0</v>
      </c>
      <c r="T45" s="136"/>
      <c r="U45" s="701">
        <f t="shared" si="4"/>
        <v>0</v>
      </c>
      <c r="V45" s="702">
        <f t="shared" si="5"/>
        <v>0</v>
      </c>
      <c r="W45" s="702">
        <f t="shared" si="6"/>
        <v>0</v>
      </c>
      <c r="X45" s="701">
        <f t="shared" si="7"/>
        <v>0</v>
      </c>
      <c r="Y45" s="702">
        <f t="shared" si="8"/>
        <v>0</v>
      </c>
      <c r="Z45" s="702">
        <f t="shared" si="2"/>
        <v>0</v>
      </c>
    </row>
    <row r="46" spans="1:26" ht="12.75">
      <c r="A46" s="81"/>
      <c r="B46" s="377"/>
      <c r="C46" s="455"/>
      <c r="D46" s="456"/>
      <c r="E46" s="456"/>
      <c r="F46" s="456"/>
      <c r="G46" s="456"/>
      <c r="H46" s="456"/>
      <c r="I46" s="457"/>
      <c r="J46" s="87"/>
      <c r="K46" s="458"/>
      <c r="L46" s="459"/>
      <c r="M46" s="454"/>
      <c r="N46" s="87"/>
      <c r="O46" s="383"/>
      <c r="P46" s="384">
        <f t="shared" si="9"/>
        <v>0</v>
      </c>
      <c r="Q46" s="1309"/>
      <c r="R46" s="760">
        <f t="shared" si="3"/>
        <v>0</v>
      </c>
      <c r="S46" s="704">
        <f t="shared" si="1"/>
        <v>0</v>
      </c>
      <c r="T46" s="136"/>
      <c r="U46" s="701">
        <f t="shared" si="4"/>
        <v>0</v>
      </c>
      <c r="V46" s="702">
        <f t="shared" si="5"/>
        <v>0</v>
      </c>
      <c r="W46" s="702">
        <f t="shared" si="6"/>
        <v>0</v>
      </c>
      <c r="X46" s="701">
        <f t="shared" si="7"/>
        <v>0</v>
      </c>
      <c r="Y46" s="702">
        <f t="shared" si="8"/>
        <v>0</v>
      </c>
      <c r="Z46" s="702">
        <f t="shared" si="2"/>
        <v>0</v>
      </c>
    </row>
    <row r="47" spans="1:26" ht="13.5" thickBot="1">
      <c r="A47" s="81"/>
      <c r="B47" s="377"/>
      <c r="C47" s="455"/>
      <c r="D47" s="456"/>
      <c r="E47" s="456"/>
      <c r="F47" s="456"/>
      <c r="G47" s="456"/>
      <c r="H47" s="456"/>
      <c r="I47" s="457"/>
      <c r="J47" s="87"/>
      <c r="K47" s="458"/>
      <c r="L47" s="459"/>
      <c r="M47" s="454"/>
      <c r="N47" s="87"/>
      <c r="O47" s="383"/>
      <c r="P47" s="384">
        <f t="shared" si="9"/>
        <v>0</v>
      </c>
      <c r="Q47" s="1311"/>
      <c r="R47" s="763">
        <f t="shared" si="3"/>
        <v>0</v>
      </c>
      <c r="S47" s="960">
        <f>P47-L47</f>
        <v>0</v>
      </c>
      <c r="T47" s="136"/>
      <c r="U47" s="701">
        <f t="shared" si="4"/>
        <v>0</v>
      </c>
      <c r="V47" s="702">
        <f t="shared" si="5"/>
        <v>0</v>
      </c>
      <c r="W47" s="702">
        <f t="shared" si="6"/>
        <v>0</v>
      </c>
      <c r="X47" s="701">
        <f t="shared" si="7"/>
        <v>0</v>
      </c>
      <c r="Y47" s="702">
        <f t="shared" si="8"/>
        <v>0</v>
      </c>
      <c r="Z47" s="702">
        <f t="shared" si="2"/>
        <v>0</v>
      </c>
    </row>
    <row r="48" spans="1:26" s="116" customFormat="1" ht="13.5" thickBot="1">
      <c r="A48" s="115" t="s">
        <v>5</v>
      </c>
      <c r="B48" s="122"/>
      <c r="C48" s="437"/>
      <c r="D48" s="438"/>
      <c r="E48" s="438"/>
      <c r="F48" s="438"/>
      <c r="G48" s="438"/>
      <c r="H48" s="438"/>
      <c r="I48" s="439"/>
      <c r="J48" s="715"/>
      <c r="K48" s="716">
        <f>SUM(K12:K47)</f>
        <v>0</v>
      </c>
      <c r="L48" s="717">
        <f>SUM(L12:L47)</f>
        <v>0</v>
      </c>
      <c r="M48" s="718"/>
      <c r="N48" s="715"/>
      <c r="O48" s="716">
        <f>SUM(O12:O47)</f>
        <v>0</v>
      </c>
      <c r="P48" s="719">
        <f>SUM(P12:P47)</f>
        <v>0</v>
      </c>
      <c r="Q48" s="961"/>
      <c r="R48" s="961">
        <f>SUM(R12:R47)</f>
        <v>0</v>
      </c>
      <c r="S48" s="962">
        <f>SUM(S12:S47)</f>
        <v>0</v>
      </c>
      <c r="T48" s="582"/>
      <c r="U48" s="963"/>
      <c r="V48" s="964">
        <f>SUM(V14:V47)</f>
        <v>0</v>
      </c>
      <c r="W48" s="964">
        <f>SUM(W14:W47)</f>
        <v>0</v>
      </c>
      <c r="X48" s="963"/>
      <c r="Y48" s="964">
        <f>SUM(Y14:Y47)</f>
        <v>0</v>
      </c>
      <c r="Z48" s="964">
        <f>SUM(Z14:Z47)</f>
        <v>0</v>
      </c>
    </row>
    <row r="49" spans="1:26" ht="14.25" thickBot="1" thickTop="1">
      <c r="A49" s="978" t="s">
        <v>37</v>
      </c>
      <c r="B49" s="386"/>
      <c r="C49" s="979"/>
      <c r="D49" s="980"/>
      <c r="E49" s="980"/>
      <c r="F49" s="980"/>
      <c r="G49" s="980"/>
      <c r="H49" s="980"/>
      <c r="I49" s="981"/>
      <c r="J49" s="981"/>
      <c r="K49" s="982"/>
      <c r="L49" s="983"/>
      <c r="M49" s="983"/>
      <c r="N49" s="983"/>
      <c r="O49" s="387"/>
      <c r="P49" s="388"/>
      <c r="Q49" s="965"/>
      <c r="R49" s="966"/>
      <c r="S49" s="967"/>
      <c r="T49" s="583"/>
      <c r="U49" s="968"/>
      <c r="V49" s="968"/>
      <c r="W49" s="968"/>
      <c r="X49" s="968"/>
      <c r="Y49" s="968"/>
      <c r="Z49" s="969"/>
    </row>
    <row r="50" spans="1:26" ht="13.5" thickTop="1">
      <c r="A50" s="984" t="s">
        <v>183</v>
      </c>
      <c r="B50" s="82"/>
      <c r="C50" s="82"/>
      <c r="I50" s="457"/>
      <c r="J50" s="87"/>
      <c r="K50" s="118"/>
      <c r="L50" s="85"/>
      <c r="M50" s="454"/>
      <c r="N50" s="87"/>
      <c r="P50" s="384">
        <f aca="true" t="shared" si="10" ref="P50:P67">IF(M50="",0,IF(M50&gt;DATEVALUE("09/15/2010"),0,"Enter value you prorated here"))</f>
        <v>0</v>
      </c>
      <c r="Q50" s="1302"/>
      <c r="R50" s="757">
        <f aca="true" t="shared" si="11" ref="R50:R67">O50-K50</f>
        <v>0</v>
      </c>
      <c r="S50" s="698">
        <f aca="true" t="shared" si="12" ref="S50:S67">P50-L50</f>
        <v>0</v>
      </c>
      <c r="T50" s="136"/>
      <c r="U50" s="701">
        <f aca="true" t="shared" si="13" ref="U50:U67">(IF(M50,IF(M50-$M$5&gt;365,0,INT((365+$M$5-M50+(365/24))/(365/12))),0))</f>
        <v>0</v>
      </c>
      <c r="V50" s="702">
        <f aca="true" t="shared" si="14" ref="V50:V67">IF(P50=0,0,IF(S50&lt;0,((P50/U50)),(P50/U50)))</f>
        <v>0</v>
      </c>
      <c r="W50" s="702">
        <f aca="true" t="shared" si="15" ref="W50:W67">+Z50*12</f>
        <v>0</v>
      </c>
      <c r="X50" s="701">
        <f aca="true" t="shared" si="16" ref="X50:X67">(IF(I50,IF(I50-$M$5&gt;365,0,INT((365+$M$5-I50+(365/24))/(365/12))),0))</f>
        <v>0</v>
      </c>
      <c r="Y50" s="702">
        <f aca="true" t="shared" si="17" ref="Y50:Y67">IF(X50=0,0,L50/X50)</f>
        <v>0</v>
      </c>
      <c r="Z50" s="702">
        <f aca="true" t="shared" si="18" ref="Z50:Z67">IF(M50&gt;DATEVALUE("09/15/2010"),0,V50-Y50)</f>
        <v>0</v>
      </c>
    </row>
    <row r="51" spans="1:26" ht="12.75">
      <c r="A51" s="81"/>
      <c r="B51" s="82"/>
      <c r="C51" s="82"/>
      <c r="I51" s="457"/>
      <c r="J51" s="87"/>
      <c r="K51" s="118"/>
      <c r="L51" s="85"/>
      <c r="M51" s="454"/>
      <c r="N51" s="87"/>
      <c r="P51" s="384">
        <f t="shared" si="10"/>
        <v>0</v>
      </c>
      <c r="Q51" s="1309"/>
      <c r="R51" s="760">
        <f t="shared" si="11"/>
        <v>0</v>
      </c>
      <c r="S51" s="704">
        <f t="shared" si="12"/>
        <v>0</v>
      </c>
      <c r="T51" s="136"/>
      <c r="U51" s="701">
        <f t="shared" si="13"/>
        <v>0</v>
      </c>
      <c r="V51" s="702">
        <f t="shared" si="14"/>
        <v>0</v>
      </c>
      <c r="W51" s="702">
        <f t="shared" si="15"/>
        <v>0</v>
      </c>
      <c r="X51" s="701">
        <f t="shared" si="16"/>
        <v>0</v>
      </c>
      <c r="Y51" s="702">
        <f t="shared" si="17"/>
        <v>0</v>
      </c>
      <c r="Z51" s="702">
        <f t="shared" si="18"/>
        <v>0</v>
      </c>
    </row>
    <row r="52" spans="1:26" ht="12.75">
      <c r="A52" s="81"/>
      <c r="B52" s="82"/>
      <c r="C52" s="82"/>
      <c r="D52" s="114"/>
      <c r="F52" s="114"/>
      <c r="G52" s="114"/>
      <c r="H52" s="114"/>
      <c r="I52" s="457"/>
      <c r="J52" s="87"/>
      <c r="K52" s="118"/>
      <c r="L52" s="85"/>
      <c r="M52" s="454"/>
      <c r="N52" s="87"/>
      <c r="P52" s="384">
        <f t="shared" si="10"/>
        <v>0</v>
      </c>
      <c r="Q52" s="1309"/>
      <c r="R52" s="760">
        <f t="shared" si="11"/>
        <v>0</v>
      </c>
      <c r="S52" s="704">
        <f t="shared" si="12"/>
        <v>0</v>
      </c>
      <c r="T52" s="136"/>
      <c r="U52" s="701">
        <f t="shared" si="13"/>
        <v>0</v>
      </c>
      <c r="V52" s="702">
        <f t="shared" si="14"/>
        <v>0</v>
      </c>
      <c r="W52" s="702">
        <f t="shared" si="15"/>
        <v>0</v>
      </c>
      <c r="X52" s="701">
        <f t="shared" si="16"/>
        <v>0</v>
      </c>
      <c r="Y52" s="702">
        <f t="shared" si="17"/>
        <v>0</v>
      </c>
      <c r="Z52" s="702">
        <f t="shared" si="18"/>
        <v>0</v>
      </c>
    </row>
    <row r="53" spans="1:26" ht="12.75">
      <c r="A53" s="81"/>
      <c r="B53" s="82"/>
      <c r="C53" s="82"/>
      <c r="D53" s="114"/>
      <c r="F53" s="114"/>
      <c r="G53" s="114"/>
      <c r="H53" s="114"/>
      <c r="I53" s="457"/>
      <c r="J53" s="87"/>
      <c r="K53" s="118"/>
      <c r="L53" s="85"/>
      <c r="M53" s="454"/>
      <c r="N53" s="87"/>
      <c r="P53" s="384">
        <f t="shared" si="10"/>
        <v>0</v>
      </c>
      <c r="Q53" s="1309"/>
      <c r="R53" s="760">
        <f t="shared" si="11"/>
        <v>0</v>
      </c>
      <c r="S53" s="704">
        <f t="shared" si="12"/>
        <v>0</v>
      </c>
      <c r="T53" s="136"/>
      <c r="U53" s="701">
        <f t="shared" si="13"/>
        <v>0</v>
      </c>
      <c r="V53" s="702">
        <f t="shared" si="14"/>
        <v>0</v>
      </c>
      <c r="W53" s="702">
        <f t="shared" si="15"/>
        <v>0</v>
      </c>
      <c r="X53" s="701">
        <f t="shared" si="16"/>
        <v>0</v>
      </c>
      <c r="Y53" s="702">
        <f t="shared" si="17"/>
        <v>0</v>
      </c>
      <c r="Z53" s="702">
        <f t="shared" si="18"/>
        <v>0</v>
      </c>
    </row>
    <row r="54" spans="1:26" ht="12.75">
      <c r="A54" s="81"/>
      <c r="B54" s="82"/>
      <c r="C54" s="82"/>
      <c r="D54" s="114"/>
      <c r="F54" s="114"/>
      <c r="G54" s="114"/>
      <c r="H54" s="114"/>
      <c r="I54" s="457"/>
      <c r="J54" s="87"/>
      <c r="K54" s="118"/>
      <c r="L54" s="85"/>
      <c r="M54" s="454"/>
      <c r="N54" s="87"/>
      <c r="P54" s="384">
        <f t="shared" si="10"/>
        <v>0</v>
      </c>
      <c r="Q54" s="1309"/>
      <c r="R54" s="760">
        <f t="shared" si="11"/>
        <v>0</v>
      </c>
      <c r="S54" s="704">
        <f t="shared" si="12"/>
        <v>0</v>
      </c>
      <c r="T54" s="136"/>
      <c r="U54" s="701">
        <f t="shared" si="13"/>
        <v>0</v>
      </c>
      <c r="V54" s="702">
        <f t="shared" si="14"/>
        <v>0</v>
      </c>
      <c r="W54" s="702">
        <f t="shared" si="15"/>
        <v>0</v>
      </c>
      <c r="X54" s="701">
        <f t="shared" si="16"/>
        <v>0</v>
      </c>
      <c r="Y54" s="702">
        <f t="shared" si="17"/>
        <v>0</v>
      </c>
      <c r="Z54" s="702">
        <f t="shared" si="18"/>
        <v>0</v>
      </c>
    </row>
    <row r="55" spans="1:26" ht="12.75">
      <c r="A55" s="81"/>
      <c r="B55" s="82"/>
      <c r="C55" s="82"/>
      <c r="D55" s="114"/>
      <c r="F55" s="114"/>
      <c r="G55" s="114"/>
      <c r="H55" s="114"/>
      <c r="I55" s="457"/>
      <c r="J55" s="87"/>
      <c r="K55" s="118"/>
      <c r="L55" s="85"/>
      <c r="M55" s="454"/>
      <c r="N55" s="87"/>
      <c r="P55" s="384">
        <f t="shared" si="10"/>
        <v>0</v>
      </c>
      <c r="Q55" s="1309"/>
      <c r="R55" s="760">
        <f t="shared" si="11"/>
        <v>0</v>
      </c>
      <c r="S55" s="704">
        <f t="shared" si="12"/>
        <v>0</v>
      </c>
      <c r="T55" s="136"/>
      <c r="U55" s="701">
        <f t="shared" si="13"/>
        <v>0</v>
      </c>
      <c r="V55" s="702">
        <f t="shared" si="14"/>
        <v>0</v>
      </c>
      <c r="W55" s="702">
        <f t="shared" si="15"/>
        <v>0</v>
      </c>
      <c r="X55" s="701">
        <f t="shared" si="16"/>
        <v>0</v>
      </c>
      <c r="Y55" s="702">
        <f t="shared" si="17"/>
        <v>0</v>
      </c>
      <c r="Z55" s="702">
        <f t="shared" si="18"/>
        <v>0</v>
      </c>
    </row>
    <row r="56" spans="1:26" ht="12.75">
      <c r="A56" s="81"/>
      <c r="B56" s="82"/>
      <c r="C56" s="82"/>
      <c r="D56" s="114"/>
      <c r="F56" s="114"/>
      <c r="G56" s="114"/>
      <c r="H56" s="114"/>
      <c r="I56" s="457"/>
      <c r="J56" s="87"/>
      <c r="K56" s="118"/>
      <c r="L56" s="85"/>
      <c r="M56" s="454"/>
      <c r="N56" s="87"/>
      <c r="P56" s="384">
        <f t="shared" si="10"/>
        <v>0</v>
      </c>
      <c r="Q56" s="1309"/>
      <c r="R56" s="760">
        <f t="shared" si="11"/>
        <v>0</v>
      </c>
      <c r="S56" s="704">
        <f t="shared" si="12"/>
        <v>0</v>
      </c>
      <c r="T56" s="136"/>
      <c r="U56" s="701">
        <f t="shared" si="13"/>
        <v>0</v>
      </c>
      <c r="V56" s="702">
        <f t="shared" si="14"/>
        <v>0</v>
      </c>
      <c r="W56" s="702">
        <f t="shared" si="15"/>
        <v>0</v>
      </c>
      <c r="X56" s="701">
        <f t="shared" si="16"/>
        <v>0</v>
      </c>
      <c r="Y56" s="702">
        <f t="shared" si="17"/>
        <v>0</v>
      </c>
      <c r="Z56" s="702">
        <f t="shared" si="18"/>
        <v>0</v>
      </c>
    </row>
    <row r="57" spans="1:26" ht="12.75">
      <c r="A57" s="81"/>
      <c r="B57" s="82"/>
      <c r="C57" s="82"/>
      <c r="D57" s="114"/>
      <c r="F57" s="114"/>
      <c r="G57" s="114"/>
      <c r="H57" s="114"/>
      <c r="I57" s="457"/>
      <c r="J57" s="87"/>
      <c r="K57" s="118"/>
      <c r="L57" s="85"/>
      <c r="M57" s="454"/>
      <c r="N57" s="87"/>
      <c r="P57" s="384">
        <f t="shared" si="10"/>
        <v>0</v>
      </c>
      <c r="Q57" s="1309"/>
      <c r="R57" s="760">
        <f t="shared" si="11"/>
        <v>0</v>
      </c>
      <c r="S57" s="704">
        <f t="shared" si="12"/>
        <v>0</v>
      </c>
      <c r="T57" s="136"/>
      <c r="U57" s="701">
        <f t="shared" si="13"/>
        <v>0</v>
      </c>
      <c r="V57" s="702">
        <f t="shared" si="14"/>
        <v>0</v>
      </c>
      <c r="W57" s="702">
        <f t="shared" si="15"/>
        <v>0</v>
      </c>
      <c r="X57" s="701">
        <f t="shared" si="16"/>
        <v>0</v>
      </c>
      <c r="Y57" s="702">
        <f t="shared" si="17"/>
        <v>0</v>
      </c>
      <c r="Z57" s="702">
        <f t="shared" si="18"/>
        <v>0</v>
      </c>
    </row>
    <row r="58" spans="1:26" ht="12.75">
      <c r="A58" s="81"/>
      <c r="B58" s="82"/>
      <c r="C58" s="82"/>
      <c r="D58" s="114"/>
      <c r="F58" s="114"/>
      <c r="G58" s="114"/>
      <c r="H58" s="114"/>
      <c r="I58" s="457"/>
      <c r="J58" s="87"/>
      <c r="K58" s="118"/>
      <c r="L58" s="85"/>
      <c r="M58" s="454"/>
      <c r="N58" s="87"/>
      <c r="P58" s="384">
        <f t="shared" si="10"/>
        <v>0</v>
      </c>
      <c r="Q58" s="1309"/>
      <c r="R58" s="760">
        <f t="shared" si="11"/>
        <v>0</v>
      </c>
      <c r="S58" s="704">
        <f t="shared" si="12"/>
        <v>0</v>
      </c>
      <c r="T58" s="136"/>
      <c r="U58" s="701">
        <f t="shared" si="13"/>
        <v>0</v>
      </c>
      <c r="V58" s="702">
        <f t="shared" si="14"/>
        <v>0</v>
      </c>
      <c r="W58" s="702">
        <f t="shared" si="15"/>
        <v>0</v>
      </c>
      <c r="X58" s="701">
        <f t="shared" si="16"/>
        <v>0</v>
      </c>
      <c r="Y58" s="702">
        <f t="shared" si="17"/>
        <v>0</v>
      </c>
      <c r="Z58" s="702">
        <f t="shared" si="18"/>
        <v>0</v>
      </c>
    </row>
    <row r="59" spans="1:26" ht="12.75">
      <c r="A59" s="81"/>
      <c r="B59" s="82"/>
      <c r="C59" s="82"/>
      <c r="D59" s="114"/>
      <c r="F59" s="114"/>
      <c r="G59" s="114"/>
      <c r="H59" s="114"/>
      <c r="I59" s="457"/>
      <c r="J59" s="87"/>
      <c r="K59" s="118"/>
      <c r="L59" s="85"/>
      <c r="M59" s="454"/>
      <c r="N59" s="87"/>
      <c r="P59" s="384">
        <f t="shared" si="10"/>
        <v>0</v>
      </c>
      <c r="Q59" s="1309"/>
      <c r="R59" s="760">
        <f t="shared" si="11"/>
        <v>0</v>
      </c>
      <c r="S59" s="704">
        <f t="shared" si="12"/>
        <v>0</v>
      </c>
      <c r="T59" s="136"/>
      <c r="U59" s="701">
        <f t="shared" si="13"/>
        <v>0</v>
      </c>
      <c r="V59" s="702">
        <f t="shared" si="14"/>
        <v>0</v>
      </c>
      <c r="W59" s="702">
        <f t="shared" si="15"/>
        <v>0</v>
      </c>
      <c r="X59" s="701">
        <f t="shared" si="16"/>
        <v>0</v>
      </c>
      <c r="Y59" s="702">
        <f t="shared" si="17"/>
        <v>0</v>
      </c>
      <c r="Z59" s="702">
        <f t="shared" si="18"/>
        <v>0</v>
      </c>
    </row>
    <row r="60" spans="1:26" ht="12.75">
      <c r="A60" s="81"/>
      <c r="B60" s="82"/>
      <c r="C60" s="82"/>
      <c r="D60" s="114"/>
      <c r="F60" s="114"/>
      <c r="G60" s="114"/>
      <c r="H60" s="114"/>
      <c r="I60" s="457"/>
      <c r="J60" s="87"/>
      <c r="K60" s="118"/>
      <c r="L60" s="85"/>
      <c r="M60" s="454"/>
      <c r="N60" s="87"/>
      <c r="P60" s="384">
        <f t="shared" si="10"/>
        <v>0</v>
      </c>
      <c r="Q60" s="1309"/>
      <c r="R60" s="760">
        <f t="shared" si="11"/>
        <v>0</v>
      </c>
      <c r="S60" s="704">
        <f t="shared" si="12"/>
        <v>0</v>
      </c>
      <c r="T60" s="136"/>
      <c r="U60" s="701">
        <f t="shared" si="13"/>
        <v>0</v>
      </c>
      <c r="V60" s="702">
        <f t="shared" si="14"/>
        <v>0</v>
      </c>
      <c r="W60" s="702">
        <f t="shared" si="15"/>
        <v>0</v>
      </c>
      <c r="X60" s="701">
        <f t="shared" si="16"/>
        <v>0</v>
      </c>
      <c r="Y60" s="702">
        <f t="shared" si="17"/>
        <v>0</v>
      </c>
      <c r="Z60" s="702">
        <f t="shared" si="18"/>
        <v>0</v>
      </c>
    </row>
    <row r="61" spans="1:26" ht="12.75">
      <c r="A61" s="81"/>
      <c r="B61" s="82"/>
      <c r="C61" s="82"/>
      <c r="D61" s="114"/>
      <c r="F61" s="114"/>
      <c r="G61" s="114"/>
      <c r="H61" s="114"/>
      <c r="I61" s="457"/>
      <c r="J61" s="87"/>
      <c r="K61" s="118"/>
      <c r="L61" s="85"/>
      <c r="M61" s="454"/>
      <c r="N61" s="87"/>
      <c r="P61" s="384">
        <f t="shared" si="10"/>
        <v>0</v>
      </c>
      <c r="Q61" s="1309"/>
      <c r="R61" s="760">
        <f t="shared" si="11"/>
        <v>0</v>
      </c>
      <c r="S61" s="704">
        <f t="shared" si="12"/>
        <v>0</v>
      </c>
      <c r="T61" s="136"/>
      <c r="U61" s="701">
        <f t="shared" si="13"/>
        <v>0</v>
      </c>
      <c r="V61" s="702">
        <f t="shared" si="14"/>
        <v>0</v>
      </c>
      <c r="W61" s="702">
        <f t="shared" si="15"/>
        <v>0</v>
      </c>
      <c r="X61" s="701">
        <f t="shared" si="16"/>
        <v>0</v>
      </c>
      <c r="Y61" s="702">
        <f t="shared" si="17"/>
        <v>0</v>
      </c>
      <c r="Z61" s="702">
        <f t="shared" si="18"/>
        <v>0</v>
      </c>
    </row>
    <row r="62" spans="1:26" ht="12.75">
      <c r="A62" s="81"/>
      <c r="B62" s="82"/>
      <c r="C62" s="82"/>
      <c r="D62" s="114"/>
      <c r="F62" s="114"/>
      <c r="G62" s="114"/>
      <c r="H62" s="114"/>
      <c r="I62" s="457"/>
      <c r="J62" s="87"/>
      <c r="K62" s="118"/>
      <c r="L62" s="85"/>
      <c r="M62" s="454"/>
      <c r="N62" s="87"/>
      <c r="P62" s="384">
        <f t="shared" si="10"/>
        <v>0</v>
      </c>
      <c r="Q62" s="1309"/>
      <c r="R62" s="760">
        <f t="shared" si="11"/>
        <v>0</v>
      </c>
      <c r="S62" s="704">
        <f t="shared" si="12"/>
        <v>0</v>
      </c>
      <c r="T62" s="136"/>
      <c r="U62" s="701">
        <f t="shared" si="13"/>
        <v>0</v>
      </c>
      <c r="V62" s="702">
        <f t="shared" si="14"/>
        <v>0</v>
      </c>
      <c r="W62" s="702">
        <f t="shared" si="15"/>
        <v>0</v>
      </c>
      <c r="X62" s="701">
        <f t="shared" si="16"/>
        <v>0</v>
      </c>
      <c r="Y62" s="702">
        <f t="shared" si="17"/>
        <v>0</v>
      </c>
      <c r="Z62" s="702">
        <f t="shared" si="18"/>
        <v>0</v>
      </c>
    </row>
    <row r="63" spans="1:26" ht="12.75">
      <c r="A63" s="81"/>
      <c r="B63" s="82"/>
      <c r="C63" s="82"/>
      <c r="D63" s="114"/>
      <c r="F63" s="114"/>
      <c r="G63" s="114"/>
      <c r="H63" s="114"/>
      <c r="I63" s="457"/>
      <c r="J63" s="87"/>
      <c r="K63" s="118"/>
      <c r="L63" s="85"/>
      <c r="M63" s="454"/>
      <c r="N63" s="87"/>
      <c r="P63" s="384">
        <f t="shared" si="10"/>
        <v>0</v>
      </c>
      <c r="Q63" s="1309"/>
      <c r="R63" s="760">
        <f t="shared" si="11"/>
        <v>0</v>
      </c>
      <c r="S63" s="704">
        <f t="shared" si="12"/>
        <v>0</v>
      </c>
      <c r="T63" s="136"/>
      <c r="U63" s="701">
        <f t="shared" si="13"/>
        <v>0</v>
      </c>
      <c r="V63" s="702">
        <f t="shared" si="14"/>
        <v>0</v>
      </c>
      <c r="W63" s="702">
        <f t="shared" si="15"/>
        <v>0</v>
      </c>
      <c r="X63" s="701">
        <f t="shared" si="16"/>
        <v>0</v>
      </c>
      <c r="Y63" s="702">
        <f t="shared" si="17"/>
        <v>0</v>
      </c>
      <c r="Z63" s="702">
        <f t="shared" si="18"/>
        <v>0</v>
      </c>
    </row>
    <row r="64" spans="1:26" ht="12.75">
      <c r="A64" s="81"/>
      <c r="B64" s="82"/>
      <c r="C64" s="82"/>
      <c r="D64" s="114"/>
      <c r="F64" s="114"/>
      <c r="G64" s="114"/>
      <c r="H64" s="114"/>
      <c r="I64" s="457"/>
      <c r="J64" s="87"/>
      <c r="K64" s="118"/>
      <c r="L64" s="85"/>
      <c r="M64" s="454"/>
      <c r="N64" s="87"/>
      <c r="P64" s="384">
        <f t="shared" si="10"/>
        <v>0</v>
      </c>
      <c r="Q64" s="1309"/>
      <c r="R64" s="760">
        <f t="shared" si="11"/>
        <v>0</v>
      </c>
      <c r="S64" s="704">
        <f t="shared" si="12"/>
        <v>0</v>
      </c>
      <c r="T64" s="136"/>
      <c r="U64" s="701">
        <f t="shared" si="13"/>
        <v>0</v>
      </c>
      <c r="V64" s="702">
        <f t="shared" si="14"/>
        <v>0</v>
      </c>
      <c r="W64" s="702">
        <f t="shared" si="15"/>
        <v>0</v>
      </c>
      <c r="X64" s="701">
        <f t="shared" si="16"/>
        <v>0</v>
      </c>
      <c r="Y64" s="702">
        <f t="shared" si="17"/>
        <v>0</v>
      </c>
      <c r="Z64" s="702">
        <f t="shared" si="18"/>
        <v>0</v>
      </c>
    </row>
    <row r="65" spans="1:26" ht="12.75">
      <c r="A65" s="81"/>
      <c r="B65" s="82"/>
      <c r="C65" s="82"/>
      <c r="I65" s="457"/>
      <c r="J65" s="87"/>
      <c r="M65" s="454"/>
      <c r="N65" s="87"/>
      <c r="P65" s="384">
        <f t="shared" si="10"/>
        <v>0</v>
      </c>
      <c r="Q65" s="1309"/>
      <c r="R65" s="760">
        <f t="shared" si="11"/>
        <v>0</v>
      </c>
      <c r="S65" s="704">
        <f t="shared" si="12"/>
        <v>0</v>
      </c>
      <c r="T65" s="135"/>
      <c r="U65" s="701">
        <f t="shared" si="13"/>
        <v>0</v>
      </c>
      <c r="V65" s="702">
        <f t="shared" si="14"/>
        <v>0</v>
      </c>
      <c r="W65" s="702">
        <f t="shared" si="15"/>
        <v>0</v>
      </c>
      <c r="X65" s="701">
        <f t="shared" si="16"/>
        <v>0</v>
      </c>
      <c r="Y65" s="702">
        <f t="shared" si="17"/>
        <v>0</v>
      </c>
      <c r="Z65" s="702">
        <f t="shared" si="18"/>
        <v>0</v>
      </c>
    </row>
    <row r="66" spans="1:26" ht="12.75">
      <c r="A66" s="81"/>
      <c r="B66" s="82"/>
      <c r="C66" s="82"/>
      <c r="D66" s="114"/>
      <c r="E66" s="114"/>
      <c r="F66" s="114"/>
      <c r="G66" s="114"/>
      <c r="H66" s="114"/>
      <c r="I66" s="457"/>
      <c r="J66" s="87"/>
      <c r="K66" s="118"/>
      <c r="L66" s="85"/>
      <c r="M66" s="454"/>
      <c r="N66" s="87"/>
      <c r="P66" s="384">
        <f t="shared" si="10"/>
        <v>0</v>
      </c>
      <c r="Q66" s="1309"/>
      <c r="R66" s="760">
        <f t="shared" si="11"/>
        <v>0</v>
      </c>
      <c r="S66" s="704">
        <f t="shared" si="12"/>
        <v>0</v>
      </c>
      <c r="T66" s="136"/>
      <c r="U66" s="701">
        <f t="shared" si="13"/>
        <v>0</v>
      </c>
      <c r="V66" s="702">
        <f t="shared" si="14"/>
        <v>0</v>
      </c>
      <c r="W66" s="702">
        <f t="shared" si="15"/>
        <v>0</v>
      </c>
      <c r="X66" s="701">
        <f t="shared" si="16"/>
        <v>0</v>
      </c>
      <c r="Y66" s="702">
        <f t="shared" si="17"/>
        <v>0</v>
      </c>
      <c r="Z66" s="702">
        <f t="shared" si="18"/>
        <v>0</v>
      </c>
    </row>
    <row r="67" spans="1:26" ht="13.5" thickBot="1">
      <c r="A67" s="81"/>
      <c r="B67" s="82"/>
      <c r="C67" s="82"/>
      <c r="D67" s="114"/>
      <c r="E67" s="114"/>
      <c r="F67" s="114"/>
      <c r="G67" s="114"/>
      <c r="H67" s="114"/>
      <c r="I67" s="457"/>
      <c r="J67" s="87"/>
      <c r="K67" s="118"/>
      <c r="L67" s="85"/>
      <c r="M67" s="454"/>
      <c r="N67" s="87"/>
      <c r="P67" s="384">
        <f t="shared" si="10"/>
        <v>0</v>
      </c>
      <c r="Q67" s="1311"/>
      <c r="R67" s="763">
        <f t="shared" si="11"/>
        <v>0</v>
      </c>
      <c r="S67" s="960">
        <f t="shared" si="12"/>
        <v>0</v>
      </c>
      <c r="T67" s="136"/>
      <c r="U67" s="701">
        <f t="shared" si="13"/>
        <v>0</v>
      </c>
      <c r="V67" s="702">
        <f t="shared" si="14"/>
        <v>0</v>
      </c>
      <c r="W67" s="702">
        <f t="shared" si="15"/>
        <v>0</v>
      </c>
      <c r="X67" s="701">
        <f t="shared" si="16"/>
        <v>0</v>
      </c>
      <c r="Y67" s="702">
        <f t="shared" si="17"/>
        <v>0</v>
      </c>
      <c r="Z67" s="702">
        <f t="shared" si="18"/>
        <v>0</v>
      </c>
    </row>
    <row r="68" spans="1:26" s="116" customFormat="1" ht="13.5" thickBot="1">
      <c r="A68" s="119" t="s">
        <v>5</v>
      </c>
      <c r="B68" s="122"/>
      <c r="C68" s="437"/>
      <c r="D68" s="438"/>
      <c r="E68" s="438"/>
      <c r="F68" s="438"/>
      <c r="G68" s="438"/>
      <c r="H68" s="438"/>
      <c r="I68" s="439"/>
      <c r="J68" s="447"/>
      <c r="K68" s="448"/>
      <c r="L68" s="450"/>
      <c r="M68" s="440"/>
      <c r="N68" s="447">
        <f>SUM(N49:N67)</f>
        <v>0</v>
      </c>
      <c r="O68" s="448">
        <f>SUM(O49:O67)</f>
        <v>0</v>
      </c>
      <c r="P68" s="449">
        <f>SUM(P49:P67)</f>
        <v>0</v>
      </c>
      <c r="Q68" s="970"/>
      <c r="R68" s="970">
        <f>SUM(R49:R67)</f>
        <v>0</v>
      </c>
      <c r="S68" s="971">
        <f>SUM(S49:S67)</f>
        <v>0</v>
      </c>
      <c r="T68" s="972"/>
      <c r="U68" s="972"/>
      <c r="V68" s="973">
        <f>SUM(V50:V67)</f>
        <v>0</v>
      </c>
      <c r="W68" s="973">
        <f>SUM(W50:W67)</f>
        <v>0</v>
      </c>
      <c r="X68" s="974"/>
      <c r="Y68" s="973">
        <f>SUM(Y50:Y67)</f>
        <v>0</v>
      </c>
      <c r="Z68" s="973">
        <f>SUM(Z50:Z67)</f>
        <v>0</v>
      </c>
    </row>
    <row r="69" spans="12:19" ht="12.75">
      <c r="L69" s="85"/>
      <c r="M69" s="85"/>
      <c r="N69" s="85"/>
      <c r="P69" s="123"/>
      <c r="S69" s="124"/>
    </row>
    <row r="70" spans="12:19" ht="12.75">
      <c r="L70" s="85"/>
      <c r="M70" s="85"/>
      <c r="N70" s="85"/>
      <c r="P70" s="123"/>
      <c r="S70" s="124"/>
    </row>
    <row r="71" spans="1:19" ht="69" customHeight="1">
      <c r="A71" s="1190" t="s">
        <v>184</v>
      </c>
      <c r="B71" s="1191"/>
      <c r="C71" s="1191"/>
      <c r="D71" s="1191"/>
      <c r="E71" s="1191"/>
      <c r="F71" s="1191"/>
      <c r="G71" s="1191"/>
      <c r="H71" s="1192"/>
      <c r="L71" s="85"/>
      <c r="M71" s="85"/>
      <c r="N71" s="85"/>
      <c r="P71" s="123"/>
      <c r="S71" s="124"/>
    </row>
    <row r="72" spans="12:19" ht="13.5" thickBot="1">
      <c r="L72" s="85"/>
      <c r="M72" s="85"/>
      <c r="N72" s="85"/>
      <c r="P72" s="123"/>
      <c r="S72" s="124"/>
    </row>
    <row r="73" spans="1:19" ht="12.75">
      <c r="A73" s="1181" t="s">
        <v>179</v>
      </c>
      <c r="B73" s="1182"/>
      <c r="C73" s="1182"/>
      <c r="D73" s="1182"/>
      <c r="E73" s="1183"/>
      <c r="L73" s="85"/>
      <c r="M73" s="85"/>
      <c r="N73" s="85"/>
      <c r="P73" s="123"/>
      <c r="S73" s="124"/>
    </row>
    <row r="74" spans="1:19" ht="12.75">
      <c r="A74" s="1184"/>
      <c r="B74" s="1185"/>
      <c r="C74" s="1185"/>
      <c r="D74" s="1185"/>
      <c r="E74" s="1186"/>
      <c r="L74" s="85"/>
      <c r="M74" s="85"/>
      <c r="N74" s="85"/>
      <c r="P74" s="123"/>
      <c r="S74" s="124"/>
    </row>
    <row r="75" spans="1:19" ht="12.75">
      <c r="A75" s="1184"/>
      <c r="B75" s="1185"/>
      <c r="C75" s="1185"/>
      <c r="D75" s="1185"/>
      <c r="E75" s="1186"/>
      <c r="L75" s="85"/>
      <c r="M75" s="85"/>
      <c r="N75" s="85"/>
      <c r="P75" s="123"/>
      <c r="S75" s="124"/>
    </row>
    <row r="76" spans="1:19" ht="12.75">
      <c r="A76" s="1184"/>
      <c r="B76" s="1185"/>
      <c r="C76" s="1185"/>
      <c r="D76" s="1185"/>
      <c r="E76" s="1186"/>
      <c r="L76" s="85"/>
      <c r="M76" s="85"/>
      <c r="N76" s="85"/>
      <c r="P76" s="123"/>
      <c r="S76" s="124"/>
    </row>
    <row r="77" spans="1:19" ht="12.75">
      <c r="A77" s="1184"/>
      <c r="B77" s="1185"/>
      <c r="C77" s="1185"/>
      <c r="D77" s="1185"/>
      <c r="E77" s="1186"/>
      <c r="L77" s="85"/>
      <c r="M77" s="85"/>
      <c r="N77" s="85"/>
      <c r="P77" s="123"/>
      <c r="S77" s="124"/>
    </row>
    <row r="78" spans="1:19" ht="12.75">
      <c r="A78" s="1184"/>
      <c r="B78" s="1185"/>
      <c r="C78" s="1185"/>
      <c r="D78" s="1185"/>
      <c r="E78" s="1186"/>
      <c r="L78" s="85"/>
      <c r="M78" s="85"/>
      <c r="N78" s="85"/>
      <c r="P78" s="123"/>
      <c r="S78" s="124"/>
    </row>
    <row r="79" spans="1:19" ht="13.5" thickBot="1">
      <c r="A79" s="1187"/>
      <c r="B79" s="1188"/>
      <c r="C79" s="1188"/>
      <c r="D79" s="1188"/>
      <c r="E79" s="1189"/>
      <c r="L79" s="85"/>
      <c r="M79" s="85"/>
      <c r="N79" s="85"/>
      <c r="P79" s="123"/>
      <c r="S79" s="124"/>
    </row>
    <row r="80" spans="12:19" ht="12.75">
      <c r="L80" s="85"/>
      <c r="M80" s="85"/>
      <c r="N80" s="85"/>
      <c r="P80" s="123"/>
      <c r="S80" s="124"/>
    </row>
    <row r="81" spans="12:19" ht="12.75">
      <c r="L81" s="85"/>
      <c r="M81" s="85"/>
      <c r="N81" s="85"/>
      <c r="P81" s="123"/>
      <c r="S81" s="124"/>
    </row>
    <row r="82" spans="12:19" ht="12.75">
      <c r="L82" s="85"/>
      <c r="M82" s="85"/>
      <c r="N82" s="85"/>
      <c r="P82" s="123"/>
      <c r="S82" s="124"/>
    </row>
    <row r="83" spans="12:19" ht="12.75">
      <c r="L83" s="85"/>
      <c r="M83" s="85"/>
      <c r="N83" s="85"/>
      <c r="P83" s="123"/>
      <c r="S83" s="124"/>
    </row>
    <row r="84" spans="12:19" ht="12.75">
      <c r="L84" s="85"/>
      <c r="M84" s="85"/>
      <c r="N84" s="85"/>
      <c r="P84" s="123"/>
      <c r="S84" s="124"/>
    </row>
    <row r="85" spans="12:19" ht="12.75">
      <c r="L85" s="85"/>
      <c r="M85" s="85"/>
      <c r="N85" s="85"/>
      <c r="P85" s="123"/>
      <c r="S85" s="124"/>
    </row>
    <row r="86" spans="12:19" ht="12.75">
      <c r="L86" s="85"/>
      <c r="M86" s="85"/>
      <c r="N86" s="85"/>
      <c r="P86" s="123"/>
      <c r="S86" s="124"/>
    </row>
    <row r="87" spans="12:19" ht="12.75">
      <c r="L87" s="85"/>
      <c r="M87" s="85"/>
      <c r="N87" s="85"/>
      <c r="P87" s="123"/>
      <c r="S87" s="124"/>
    </row>
    <row r="88" spans="12:19" ht="12.75">
      <c r="L88" s="85"/>
      <c r="M88" s="85"/>
      <c r="N88" s="85"/>
      <c r="P88" s="123"/>
      <c r="S88" s="124"/>
    </row>
    <row r="89" spans="12:19" ht="12.75">
      <c r="L89" s="85"/>
      <c r="M89" s="85"/>
      <c r="N89" s="85"/>
      <c r="P89" s="123"/>
      <c r="S89" s="124"/>
    </row>
    <row r="90" spans="12:19" ht="12.75">
      <c r="L90" s="85"/>
      <c r="M90" s="85"/>
      <c r="N90" s="85"/>
      <c r="P90" s="123"/>
      <c r="S90" s="124"/>
    </row>
    <row r="91" spans="12:19" ht="12.75">
      <c r="L91" s="85"/>
      <c r="M91" s="85"/>
      <c r="N91" s="85"/>
      <c r="P91" s="123"/>
      <c r="S91" s="124"/>
    </row>
    <row r="92" spans="12:19" ht="12.75">
      <c r="L92" s="85"/>
      <c r="M92" s="85"/>
      <c r="N92" s="85"/>
      <c r="P92" s="123"/>
      <c r="S92" s="124"/>
    </row>
    <row r="93" spans="12:19" ht="12.75">
      <c r="L93" s="85"/>
      <c r="M93" s="85"/>
      <c r="N93" s="85"/>
      <c r="P93" s="123"/>
      <c r="S93" s="124"/>
    </row>
    <row r="94" spans="12:19" ht="12.75">
      <c r="L94" s="85"/>
      <c r="M94" s="85"/>
      <c r="N94" s="85"/>
      <c r="P94" s="123"/>
      <c r="S94" s="124"/>
    </row>
    <row r="95" spans="12:19" ht="12.75">
      <c r="L95" s="85"/>
      <c r="M95" s="85"/>
      <c r="N95" s="85"/>
      <c r="P95" s="123"/>
      <c r="S95" s="124"/>
    </row>
    <row r="96" spans="12:19" ht="12.75">
      <c r="L96" s="85"/>
      <c r="M96" s="85"/>
      <c r="N96" s="85"/>
      <c r="P96" s="123"/>
      <c r="S96" s="124"/>
    </row>
    <row r="97" spans="12:19" ht="12.75">
      <c r="L97" s="85"/>
      <c r="M97" s="85"/>
      <c r="N97" s="85"/>
      <c r="P97" s="123"/>
      <c r="S97" s="124"/>
    </row>
    <row r="98" spans="12:19" ht="12.75">
      <c r="L98" s="85"/>
      <c r="M98" s="85"/>
      <c r="N98" s="85"/>
      <c r="P98" s="123"/>
      <c r="S98" s="124"/>
    </row>
    <row r="99" spans="12:19" ht="12.75">
      <c r="L99" s="85"/>
      <c r="M99" s="85"/>
      <c r="N99" s="85"/>
      <c r="P99" s="123"/>
      <c r="S99" s="124"/>
    </row>
    <row r="100" spans="12:19" ht="12.75">
      <c r="L100" s="85"/>
      <c r="M100" s="85"/>
      <c r="N100" s="85"/>
      <c r="P100" s="123"/>
      <c r="S100" s="124"/>
    </row>
    <row r="101" spans="12:19" ht="12.75">
      <c r="L101" s="85"/>
      <c r="M101" s="85"/>
      <c r="N101" s="85"/>
      <c r="P101" s="123"/>
      <c r="S101" s="124"/>
    </row>
    <row r="102" spans="12:19" ht="12.75">
      <c r="L102" s="85"/>
      <c r="M102" s="85"/>
      <c r="N102" s="85"/>
      <c r="P102" s="123"/>
      <c r="S102" s="124"/>
    </row>
    <row r="103" spans="12:19" ht="12.75">
      <c r="L103" s="85"/>
      <c r="M103" s="85"/>
      <c r="N103" s="85"/>
      <c r="P103" s="123"/>
      <c r="S103" s="124"/>
    </row>
    <row r="104" spans="12:19" ht="12.75">
      <c r="L104" s="85"/>
      <c r="M104" s="85"/>
      <c r="N104" s="85"/>
      <c r="P104" s="123"/>
      <c r="S104" s="124"/>
    </row>
    <row r="105" spans="12:19" ht="12.75">
      <c r="L105" s="85"/>
      <c r="M105" s="85"/>
      <c r="N105" s="85"/>
      <c r="P105" s="123"/>
      <c r="S105" s="124"/>
    </row>
    <row r="106" spans="12:19" ht="12.75">
      <c r="L106" s="85"/>
      <c r="M106" s="85"/>
      <c r="N106" s="85"/>
      <c r="P106" s="123"/>
      <c r="S106" s="124"/>
    </row>
    <row r="107" spans="12:19" ht="12.75">
      <c r="L107" s="85"/>
      <c r="M107" s="85"/>
      <c r="N107" s="85"/>
      <c r="P107" s="123"/>
      <c r="S107" s="124"/>
    </row>
    <row r="108" spans="12:19" ht="12.75">
      <c r="L108" s="85"/>
      <c r="M108" s="85"/>
      <c r="N108" s="85"/>
      <c r="P108" s="123"/>
      <c r="S108" s="124"/>
    </row>
    <row r="109" spans="12:19" ht="12.75">
      <c r="L109" s="85"/>
      <c r="M109" s="85"/>
      <c r="N109" s="85"/>
      <c r="P109" s="123"/>
      <c r="S109" s="124"/>
    </row>
    <row r="110" spans="12:19" ht="12.75">
      <c r="L110" s="85"/>
      <c r="M110" s="85"/>
      <c r="N110" s="85"/>
      <c r="P110" s="123"/>
      <c r="S110" s="124"/>
    </row>
    <row r="111" spans="12:19" ht="12.75">
      <c r="L111" s="85"/>
      <c r="M111" s="85"/>
      <c r="N111" s="85"/>
      <c r="P111" s="123"/>
      <c r="S111" s="124"/>
    </row>
    <row r="112" spans="12:19" ht="12.75">
      <c r="L112" s="85"/>
      <c r="M112" s="85"/>
      <c r="N112" s="85"/>
      <c r="P112" s="123"/>
      <c r="S112" s="124"/>
    </row>
    <row r="113" spans="12:19" ht="12.75">
      <c r="L113" s="85"/>
      <c r="M113" s="85"/>
      <c r="N113" s="85"/>
      <c r="P113" s="123"/>
      <c r="S113" s="124"/>
    </row>
    <row r="114" spans="12:19" ht="12.75">
      <c r="L114" s="85"/>
      <c r="M114" s="85"/>
      <c r="N114" s="85"/>
      <c r="P114" s="123"/>
      <c r="S114" s="124"/>
    </row>
    <row r="115" spans="12:19" ht="12.75">
      <c r="L115" s="85"/>
      <c r="M115" s="85"/>
      <c r="N115" s="85"/>
      <c r="P115" s="123"/>
      <c r="S115" s="124"/>
    </row>
    <row r="116" spans="12:19" ht="12.75">
      <c r="L116" s="85"/>
      <c r="M116" s="85"/>
      <c r="N116" s="85"/>
      <c r="P116" s="123"/>
      <c r="S116" s="124"/>
    </row>
    <row r="117" spans="12:19" ht="12.75">
      <c r="L117" s="85"/>
      <c r="M117" s="85"/>
      <c r="N117" s="85"/>
      <c r="P117" s="123"/>
      <c r="S117" s="124"/>
    </row>
    <row r="118" spans="12:19" ht="12.75">
      <c r="L118" s="85"/>
      <c r="M118" s="85"/>
      <c r="N118" s="85"/>
      <c r="P118" s="123"/>
      <c r="S118" s="124"/>
    </row>
    <row r="119" spans="12:19" ht="12.75">
      <c r="L119" s="85"/>
      <c r="M119" s="85"/>
      <c r="N119" s="85"/>
      <c r="P119" s="123"/>
      <c r="S119" s="124"/>
    </row>
    <row r="120" spans="12:19" ht="12.75">
      <c r="L120" s="85"/>
      <c r="M120" s="85"/>
      <c r="N120" s="85"/>
      <c r="P120" s="123"/>
      <c r="S120" s="124"/>
    </row>
    <row r="121" spans="12:19" ht="12.75">
      <c r="L121" s="85"/>
      <c r="M121" s="85"/>
      <c r="N121" s="85"/>
      <c r="P121" s="123"/>
      <c r="S121" s="124"/>
    </row>
    <row r="122" spans="12:19" ht="12.75">
      <c r="L122" s="85"/>
      <c r="M122" s="85"/>
      <c r="N122" s="85"/>
      <c r="P122" s="123"/>
      <c r="S122" s="124"/>
    </row>
    <row r="123" spans="12:19" ht="12.75">
      <c r="L123" s="85"/>
      <c r="M123" s="85"/>
      <c r="N123" s="85"/>
      <c r="P123" s="123"/>
      <c r="S123" s="124"/>
    </row>
    <row r="124" spans="12:19" ht="12.75">
      <c r="L124" s="85"/>
      <c r="M124" s="85"/>
      <c r="N124" s="85"/>
      <c r="P124" s="123"/>
      <c r="S124" s="124"/>
    </row>
    <row r="125" spans="12:19" ht="12.75">
      <c r="L125" s="85"/>
      <c r="M125" s="85"/>
      <c r="N125" s="85"/>
      <c r="P125" s="123"/>
      <c r="S125" s="124"/>
    </row>
    <row r="126" spans="12:19" ht="12.75">
      <c r="L126" s="85"/>
      <c r="M126" s="85"/>
      <c r="N126" s="85"/>
      <c r="P126" s="123"/>
      <c r="S126" s="124"/>
    </row>
    <row r="127" spans="12:19" ht="12.75">
      <c r="L127" s="85"/>
      <c r="M127" s="85"/>
      <c r="N127" s="85"/>
      <c r="P127" s="123"/>
      <c r="S127" s="124"/>
    </row>
    <row r="128" spans="12:19" ht="12.75">
      <c r="L128" s="85"/>
      <c r="M128" s="85"/>
      <c r="N128" s="85"/>
      <c r="P128" s="123"/>
      <c r="S128" s="124"/>
    </row>
    <row r="129" spans="12:19" ht="12.75">
      <c r="L129" s="85"/>
      <c r="M129" s="85"/>
      <c r="N129" s="85"/>
      <c r="P129" s="123"/>
      <c r="S129" s="124"/>
    </row>
    <row r="130" spans="12:19" ht="12.75">
      <c r="L130" s="85"/>
      <c r="M130" s="85"/>
      <c r="N130" s="85"/>
      <c r="P130" s="123"/>
      <c r="S130" s="124"/>
    </row>
    <row r="131" spans="12:19" ht="12.75">
      <c r="L131" s="85"/>
      <c r="M131" s="85"/>
      <c r="N131" s="85"/>
      <c r="P131" s="123"/>
      <c r="S131" s="124"/>
    </row>
    <row r="132" spans="12:19" ht="12.75">
      <c r="L132" s="85"/>
      <c r="M132" s="85"/>
      <c r="N132" s="85"/>
      <c r="P132" s="123"/>
      <c r="S132" s="124"/>
    </row>
    <row r="133" spans="12:19" ht="12.75">
      <c r="L133" s="85"/>
      <c r="M133" s="85"/>
      <c r="N133" s="85"/>
      <c r="P133" s="123"/>
      <c r="S133" s="124"/>
    </row>
    <row r="134" spans="12:19" ht="12.75">
      <c r="L134" s="85"/>
      <c r="M134" s="85"/>
      <c r="N134" s="85"/>
      <c r="P134" s="123"/>
      <c r="S134" s="124"/>
    </row>
    <row r="135" spans="12:19" ht="12.75">
      <c r="L135" s="85"/>
      <c r="M135" s="85"/>
      <c r="N135" s="85"/>
      <c r="P135" s="123"/>
      <c r="S135" s="124"/>
    </row>
    <row r="136" spans="12:19" ht="12.75">
      <c r="L136" s="85"/>
      <c r="M136" s="85"/>
      <c r="N136" s="85"/>
      <c r="P136" s="123"/>
      <c r="S136" s="124"/>
    </row>
    <row r="137" spans="12:19" ht="12.75">
      <c r="L137" s="85"/>
      <c r="M137" s="85"/>
      <c r="N137" s="85"/>
      <c r="P137" s="123"/>
      <c r="S137" s="124"/>
    </row>
    <row r="138" spans="12:19" ht="12.75">
      <c r="L138" s="85"/>
      <c r="M138" s="85"/>
      <c r="N138" s="85"/>
      <c r="P138" s="123"/>
      <c r="S138" s="124"/>
    </row>
    <row r="139" spans="12:19" ht="12.75">
      <c r="L139" s="85"/>
      <c r="M139" s="85"/>
      <c r="N139" s="85"/>
      <c r="P139" s="123"/>
      <c r="S139" s="124"/>
    </row>
    <row r="140" spans="12:19" ht="12.75">
      <c r="L140" s="85"/>
      <c r="M140" s="85"/>
      <c r="N140" s="85"/>
      <c r="P140" s="123"/>
      <c r="S140" s="124"/>
    </row>
    <row r="141" spans="12:19" ht="12.75">
      <c r="L141" s="85"/>
      <c r="M141" s="85"/>
      <c r="N141" s="85"/>
      <c r="P141" s="123"/>
      <c r="S141" s="124"/>
    </row>
    <row r="142" spans="12:19" ht="12.75">
      <c r="L142" s="85"/>
      <c r="M142" s="85"/>
      <c r="N142" s="85"/>
      <c r="P142" s="123"/>
      <c r="S142" s="124"/>
    </row>
    <row r="143" spans="12:19" ht="12.75">
      <c r="L143" s="85"/>
      <c r="M143" s="85"/>
      <c r="N143" s="85"/>
      <c r="P143" s="123"/>
      <c r="S143" s="124"/>
    </row>
    <row r="144" spans="12:19" ht="12.75">
      <c r="L144" s="85"/>
      <c r="M144" s="85"/>
      <c r="N144" s="85"/>
      <c r="P144" s="123"/>
      <c r="S144" s="124"/>
    </row>
    <row r="145" spans="12:19" ht="12.75">
      <c r="L145" s="85"/>
      <c r="M145" s="85"/>
      <c r="N145" s="85"/>
      <c r="P145" s="123"/>
      <c r="S145" s="124"/>
    </row>
    <row r="146" spans="12:19" ht="12.75">
      <c r="L146" s="85"/>
      <c r="M146" s="85"/>
      <c r="N146" s="85"/>
      <c r="P146" s="123"/>
      <c r="S146" s="124"/>
    </row>
    <row r="147" spans="12:19" ht="12.75">
      <c r="L147" s="85"/>
      <c r="M147" s="85"/>
      <c r="N147" s="85"/>
      <c r="P147" s="123"/>
      <c r="S147" s="124"/>
    </row>
    <row r="148" spans="12:19" ht="12.75">
      <c r="L148" s="85"/>
      <c r="M148" s="85"/>
      <c r="N148" s="85"/>
      <c r="P148" s="123"/>
      <c r="S148" s="124"/>
    </row>
    <row r="149" spans="12:19" ht="12.75">
      <c r="L149" s="85"/>
      <c r="M149" s="85"/>
      <c r="N149" s="85"/>
      <c r="P149" s="123"/>
      <c r="S149" s="124"/>
    </row>
    <row r="150" spans="12:19" ht="12.75">
      <c r="L150" s="85"/>
      <c r="M150" s="85"/>
      <c r="N150" s="85"/>
      <c r="P150" s="123"/>
      <c r="S150" s="124"/>
    </row>
    <row r="151" spans="12:19" ht="12.75">
      <c r="L151" s="85"/>
      <c r="M151" s="85"/>
      <c r="N151" s="85"/>
      <c r="P151" s="123"/>
      <c r="S151" s="124"/>
    </row>
    <row r="152" spans="12:19" ht="12.75">
      <c r="L152" s="85"/>
      <c r="M152" s="85"/>
      <c r="N152" s="85"/>
      <c r="P152" s="123"/>
      <c r="S152" s="124"/>
    </row>
    <row r="153" spans="12:19" ht="12.75">
      <c r="L153" s="85"/>
      <c r="M153" s="85"/>
      <c r="N153" s="85"/>
      <c r="P153" s="123"/>
      <c r="S153" s="124"/>
    </row>
    <row r="154" spans="12:19" ht="12.75">
      <c r="L154" s="85"/>
      <c r="M154" s="85"/>
      <c r="N154" s="85"/>
      <c r="P154" s="123"/>
      <c r="S154" s="124"/>
    </row>
    <row r="155" spans="12:19" ht="12.75">
      <c r="L155" s="85"/>
      <c r="M155" s="85"/>
      <c r="N155" s="85"/>
      <c r="P155" s="123"/>
      <c r="S155" s="124"/>
    </row>
    <row r="156" spans="12:19" ht="12.75">
      <c r="L156" s="85"/>
      <c r="M156" s="85"/>
      <c r="N156" s="85"/>
      <c r="P156" s="123"/>
      <c r="S156" s="124"/>
    </row>
    <row r="157" spans="12:19" ht="12.75">
      <c r="L157" s="85"/>
      <c r="M157" s="85"/>
      <c r="N157" s="85"/>
      <c r="P157" s="123"/>
      <c r="S157" s="124"/>
    </row>
    <row r="158" spans="12:19" ht="12.75">
      <c r="L158" s="85"/>
      <c r="M158" s="85"/>
      <c r="N158" s="85"/>
      <c r="P158" s="123"/>
      <c r="S158" s="124"/>
    </row>
    <row r="159" spans="12:19" ht="12.75">
      <c r="L159" s="85"/>
      <c r="M159" s="85"/>
      <c r="N159" s="85"/>
      <c r="P159" s="123"/>
      <c r="S159" s="124"/>
    </row>
    <row r="160" spans="12:19" ht="12.75">
      <c r="L160" s="85"/>
      <c r="M160" s="85"/>
      <c r="N160" s="85"/>
      <c r="P160" s="123"/>
      <c r="S160" s="124"/>
    </row>
    <row r="161" spans="12:19" ht="12.75">
      <c r="L161" s="85"/>
      <c r="M161" s="85"/>
      <c r="N161" s="85"/>
      <c r="P161" s="123"/>
      <c r="S161" s="124"/>
    </row>
    <row r="162" spans="12:19" ht="12.75">
      <c r="L162" s="85"/>
      <c r="M162" s="85"/>
      <c r="N162" s="85"/>
      <c r="P162" s="123"/>
      <c r="S162" s="124"/>
    </row>
    <row r="163" spans="12:19" ht="12.75">
      <c r="L163" s="85"/>
      <c r="M163" s="85"/>
      <c r="N163" s="85"/>
      <c r="P163" s="123"/>
      <c r="S163" s="124"/>
    </row>
    <row r="164" spans="12:19" ht="12.75">
      <c r="L164" s="85"/>
      <c r="M164" s="85"/>
      <c r="N164" s="85"/>
      <c r="P164" s="123"/>
      <c r="S164" s="124"/>
    </row>
    <row r="165" spans="12:19" ht="12.75">
      <c r="L165" s="85"/>
      <c r="M165" s="85"/>
      <c r="N165" s="85"/>
      <c r="P165" s="123"/>
      <c r="S165" s="124"/>
    </row>
    <row r="166" spans="12:19" ht="12.75">
      <c r="L166" s="85"/>
      <c r="M166" s="85"/>
      <c r="N166" s="85"/>
      <c r="P166" s="123"/>
      <c r="S166" s="124"/>
    </row>
    <row r="167" spans="12:19" ht="12.75">
      <c r="L167" s="85"/>
      <c r="M167" s="85"/>
      <c r="N167" s="85"/>
      <c r="P167" s="123"/>
      <c r="S167" s="124"/>
    </row>
    <row r="168" spans="12:19" ht="12.75">
      <c r="L168" s="85"/>
      <c r="M168" s="85"/>
      <c r="N168" s="85"/>
      <c r="P168" s="123"/>
      <c r="S168" s="124"/>
    </row>
    <row r="169" spans="12:19" ht="12.75">
      <c r="L169" s="85"/>
      <c r="M169" s="85"/>
      <c r="N169" s="85"/>
      <c r="P169" s="123"/>
      <c r="S169" s="124"/>
    </row>
    <row r="170" spans="12:19" ht="12.75">
      <c r="L170" s="85"/>
      <c r="M170" s="85"/>
      <c r="N170" s="85"/>
      <c r="P170" s="123"/>
      <c r="S170" s="124"/>
    </row>
    <row r="171" spans="12:19" ht="12.75">
      <c r="L171" s="85"/>
      <c r="M171" s="85"/>
      <c r="N171" s="85"/>
      <c r="P171" s="123"/>
      <c r="S171" s="124"/>
    </row>
    <row r="172" spans="12:19" ht="12.75">
      <c r="L172" s="85"/>
      <c r="M172" s="85"/>
      <c r="N172" s="85"/>
      <c r="P172" s="123"/>
      <c r="S172" s="124"/>
    </row>
    <row r="173" spans="12:19" ht="12.75">
      <c r="L173" s="85"/>
      <c r="M173" s="85"/>
      <c r="N173" s="85"/>
      <c r="P173" s="123"/>
      <c r="S173" s="124"/>
    </row>
    <row r="174" spans="12:19" ht="12.75">
      <c r="L174" s="85"/>
      <c r="M174" s="85"/>
      <c r="N174" s="85"/>
      <c r="P174" s="123"/>
      <c r="S174" s="124"/>
    </row>
    <row r="175" spans="12:19" ht="12.75">
      <c r="L175" s="85"/>
      <c r="M175" s="85"/>
      <c r="N175" s="85"/>
      <c r="P175" s="123"/>
      <c r="S175" s="124"/>
    </row>
    <row r="176" spans="12:19" ht="12.75">
      <c r="L176" s="85"/>
      <c r="M176" s="85"/>
      <c r="N176" s="85"/>
      <c r="P176" s="123"/>
      <c r="S176" s="124"/>
    </row>
    <row r="177" spans="12:19" ht="12.75">
      <c r="L177" s="85"/>
      <c r="M177" s="85"/>
      <c r="N177" s="85"/>
      <c r="P177" s="123"/>
      <c r="S177" s="124"/>
    </row>
    <row r="178" spans="12:19" ht="12.75">
      <c r="L178" s="85"/>
      <c r="M178" s="85"/>
      <c r="N178" s="85"/>
      <c r="P178" s="123"/>
      <c r="S178" s="124"/>
    </row>
    <row r="179" spans="12:19" ht="12.75">
      <c r="L179" s="85"/>
      <c r="M179" s="85"/>
      <c r="N179" s="85"/>
      <c r="P179" s="123"/>
      <c r="S179" s="124"/>
    </row>
    <row r="180" spans="12:19" ht="12.75">
      <c r="L180" s="85"/>
      <c r="M180" s="85"/>
      <c r="N180" s="85"/>
      <c r="P180" s="123"/>
      <c r="S180" s="124"/>
    </row>
    <row r="181" spans="12:19" ht="12.75">
      <c r="L181" s="85"/>
      <c r="M181" s="85"/>
      <c r="N181" s="85"/>
      <c r="P181" s="123"/>
      <c r="S181" s="124"/>
    </row>
    <row r="182" spans="12:19" ht="12.75">
      <c r="L182" s="85"/>
      <c r="M182" s="85"/>
      <c r="N182" s="85"/>
      <c r="P182" s="123"/>
      <c r="S182" s="124"/>
    </row>
    <row r="183" spans="12:19" ht="12.75">
      <c r="L183" s="85"/>
      <c r="M183" s="85"/>
      <c r="N183" s="85"/>
      <c r="P183" s="123"/>
      <c r="S183" s="124"/>
    </row>
    <row r="184" spans="12:19" ht="12.75">
      <c r="L184" s="85"/>
      <c r="M184" s="85"/>
      <c r="N184" s="85"/>
      <c r="P184" s="123"/>
      <c r="S184" s="124"/>
    </row>
    <row r="185" spans="12:19" ht="12.75">
      <c r="L185" s="85"/>
      <c r="M185" s="85"/>
      <c r="N185" s="85"/>
      <c r="P185" s="123"/>
      <c r="S185" s="124"/>
    </row>
    <row r="186" spans="12:19" ht="12.75">
      <c r="L186" s="85"/>
      <c r="M186" s="85"/>
      <c r="N186" s="85"/>
      <c r="P186" s="123"/>
      <c r="S186" s="124"/>
    </row>
    <row r="187" spans="12:19" ht="12.75">
      <c r="L187" s="85"/>
      <c r="M187" s="85"/>
      <c r="N187" s="85"/>
      <c r="P187" s="123"/>
      <c r="S187" s="124"/>
    </row>
    <row r="188" spans="12:19" ht="12.75">
      <c r="L188" s="85"/>
      <c r="M188" s="85"/>
      <c r="N188" s="85"/>
      <c r="P188" s="123"/>
      <c r="S188" s="124"/>
    </row>
    <row r="189" spans="12:19" ht="12.75">
      <c r="L189" s="85"/>
      <c r="M189" s="85"/>
      <c r="N189" s="85"/>
      <c r="P189" s="123"/>
      <c r="S189" s="124"/>
    </row>
    <row r="190" spans="12:19" ht="12.75">
      <c r="L190" s="85"/>
      <c r="M190" s="85"/>
      <c r="N190" s="85"/>
      <c r="P190" s="123"/>
      <c r="S190" s="124"/>
    </row>
    <row r="191" spans="12:19" ht="12.75">
      <c r="L191" s="85"/>
      <c r="M191" s="85"/>
      <c r="N191" s="85"/>
      <c r="P191" s="123"/>
      <c r="S191" s="124"/>
    </row>
    <row r="192" spans="12:19" ht="12.75">
      <c r="L192" s="85"/>
      <c r="M192" s="85"/>
      <c r="N192" s="85"/>
      <c r="P192" s="123"/>
      <c r="S192" s="124"/>
    </row>
    <row r="193" spans="12:19" ht="12.75">
      <c r="L193" s="85"/>
      <c r="M193" s="85"/>
      <c r="N193" s="85"/>
      <c r="P193" s="123"/>
      <c r="S193" s="124"/>
    </row>
    <row r="194" spans="12:19" ht="12.75">
      <c r="L194" s="85"/>
      <c r="M194" s="85"/>
      <c r="N194" s="85"/>
      <c r="P194" s="123"/>
      <c r="S194" s="124"/>
    </row>
    <row r="195" spans="12:19" ht="12.75">
      <c r="L195" s="85"/>
      <c r="M195" s="85"/>
      <c r="N195" s="85"/>
      <c r="P195" s="123"/>
      <c r="S195" s="124"/>
    </row>
    <row r="196" spans="12:19" ht="12.75">
      <c r="L196" s="85"/>
      <c r="M196" s="85"/>
      <c r="N196" s="85"/>
      <c r="P196" s="123"/>
      <c r="S196" s="124"/>
    </row>
    <row r="197" spans="12:19" ht="12.75">
      <c r="L197" s="85"/>
      <c r="M197" s="85"/>
      <c r="N197" s="85"/>
      <c r="P197" s="123"/>
      <c r="S197" s="124"/>
    </row>
    <row r="198" spans="12:19" ht="12.75">
      <c r="L198" s="85"/>
      <c r="M198" s="85"/>
      <c r="N198" s="85"/>
      <c r="P198" s="123"/>
      <c r="S198" s="124"/>
    </row>
    <row r="199" spans="12:19" ht="12.75">
      <c r="L199" s="85"/>
      <c r="M199" s="85"/>
      <c r="N199" s="85"/>
      <c r="P199" s="123"/>
      <c r="S199" s="124"/>
    </row>
    <row r="200" spans="12:19" ht="12.75">
      <c r="L200" s="85"/>
      <c r="M200" s="85"/>
      <c r="N200" s="85"/>
      <c r="P200" s="123"/>
      <c r="S200" s="124"/>
    </row>
    <row r="201" spans="12:19" ht="12.75">
      <c r="L201" s="85"/>
      <c r="M201" s="85"/>
      <c r="N201" s="85"/>
      <c r="P201" s="123"/>
      <c r="S201" s="124"/>
    </row>
    <row r="202" spans="12:19" ht="12.75">
      <c r="L202" s="85"/>
      <c r="M202" s="85"/>
      <c r="N202" s="85"/>
      <c r="P202" s="123"/>
      <c r="S202" s="124"/>
    </row>
    <row r="203" spans="12:19" ht="12.75">
      <c r="L203" s="85"/>
      <c r="M203" s="85"/>
      <c r="N203" s="85"/>
      <c r="P203" s="123"/>
      <c r="S203" s="124"/>
    </row>
    <row r="204" spans="12:19" ht="12.75">
      <c r="L204" s="85"/>
      <c r="M204" s="85"/>
      <c r="N204" s="85"/>
      <c r="P204" s="123"/>
      <c r="S204" s="124"/>
    </row>
    <row r="205" spans="12:19" ht="12.75">
      <c r="L205" s="85"/>
      <c r="M205" s="85"/>
      <c r="N205" s="85"/>
      <c r="P205" s="123"/>
      <c r="S205" s="124"/>
    </row>
    <row r="206" spans="12:19" ht="12.75">
      <c r="L206" s="85"/>
      <c r="M206" s="85"/>
      <c r="N206" s="85"/>
      <c r="P206" s="123"/>
      <c r="S206" s="124"/>
    </row>
    <row r="207" spans="12:19" ht="12.75">
      <c r="L207" s="85"/>
      <c r="M207" s="85"/>
      <c r="N207" s="85"/>
      <c r="P207" s="123"/>
      <c r="S207" s="124"/>
    </row>
    <row r="208" spans="12:19" ht="12.75">
      <c r="L208" s="85"/>
      <c r="M208" s="85"/>
      <c r="N208" s="85"/>
      <c r="P208" s="123"/>
      <c r="S208" s="124"/>
    </row>
    <row r="209" spans="12:19" ht="12.75">
      <c r="L209" s="85"/>
      <c r="M209" s="85"/>
      <c r="N209" s="85"/>
      <c r="P209" s="123"/>
      <c r="S209" s="124"/>
    </row>
    <row r="210" spans="12:19" ht="12.75">
      <c r="L210" s="85"/>
      <c r="M210" s="85"/>
      <c r="N210" s="85"/>
      <c r="P210" s="123"/>
      <c r="S210" s="124"/>
    </row>
    <row r="211" spans="12:19" ht="12.75">
      <c r="L211" s="85"/>
      <c r="M211" s="85"/>
      <c r="N211" s="85"/>
      <c r="P211" s="123"/>
      <c r="S211" s="124"/>
    </row>
    <row r="212" spans="12:19" ht="12.75">
      <c r="L212" s="85"/>
      <c r="M212" s="85"/>
      <c r="N212" s="85"/>
      <c r="P212" s="123"/>
      <c r="S212" s="124"/>
    </row>
    <row r="213" spans="12:19" ht="12.75">
      <c r="L213" s="85"/>
      <c r="M213" s="85"/>
      <c r="N213" s="85"/>
      <c r="P213" s="123"/>
      <c r="S213" s="124"/>
    </row>
    <row r="214" spans="12:19" ht="12.75">
      <c r="L214" s="85"/>
      <c r="M214" s="85"/>
      <c r="N214" s="85"/>
      <c r="P214" s="123"/>
      <c r="S214" s="124"/>
    </row>
    <row r="215" spans="12:19" ht="12.75">
      <c r="L215" s="85"/>
      <c r="M215" s="85"/>
      <c r="N215" s="85"/>
      <c r="P215" s="123"/>
      <c r="S215" s="124"/>
    </row>
    <row r="216" spans="12:19" ht="12.75">
      <c r="L216" s="85"/>
      <c r="M216" s="85"/>
      <c r="N216" s="85"/>
      <c r="P216" s="123"/>
      <c r="S216" s="124"/>
    </row>
    <row r="217" spans="12:19" ht="12.75">
      <c r="L217" s="85"/>
      <c r="M217" s="85"/>
      <c r="N217" s="85"/>
      <c r="P217" s="123"/>
      <c r="S217" s="124"/>
    </row>
    <row r="218" spans="12:19" ht="12.75">
      <c r="L218" s="85"/>
      <c r="M218" s="85"/>
      <c r="N218" s="85"/>
      <c r="P218" s="123"/>
      <c r="S218" s="124"/>
    </row>
    <row r="219" spans="12:19" ht="12.75">
      <c r="L219" s="85"/>
      <c r="M219" s="85"/>
      <c r="N219" s="85"/>
      <c r="P219" s="123"/>
      <c r="S219" s="124"/>
    </row>
    <row r="220" spans="12:19" ht="12.75">
      <c r="L220" s="85"/>
      <c r="M220" s="85"/>
      <c r="N220" s="85"/>
      <c r="P220" s="123"/>
      <c r="S220" s="124"/>
    </row>
    <row r="221" spans="12:19" ht="12.75">
      <c r="L221" s="85"/>
      <c r="M221" s="85"/>
      <c r="N221" s="85"/>
      <c r="P221" s="123"/>
      <c r="S221" s="124"/>
    </row>
    <row r="222" spans="12:19" ht="12.75">
      <c r="L222" s="85"/>
      <c r="M222" s="85"/>
      <c r="N222" s="85"/>
      <c r="P222" s="123"/>
      <c r="S222" s="124"/>
    </row>
    <row r="223" spans="12:19" ht="12.75">
      <c r="L223" s="85"/>
      <c r="M223" s="85"/>
      <c r="N223" s="85"/>
      <c r="P223" s="123"/>
      <c r="S223" s="124"/>
    </row>
    <row r="224" spans="12:19" ht="12.75">
      <c r="L224" s="85"/>
      <c r="M224" s="85"/>
      <c r="N224" s="85"/>
      <c r="P224" s="123"/>
      <c r="S224" s="124"/>
    </row>
    <row r="225" spans="12:19" ht="12.75">
      <c r="L225" s="85"/>
      <c r="M225" s="85"/>
      <c r="N225" s="85"/>
      <c r="P225" s="123"/>
      <c r="S225" s="124"/>
    </row>
    <row r="226" spans="12:19" ht="12.75">
      <c r="L226" s="85"/>
      <c r="M226" s="85"/>
      <c r="N226" s="85"/>
      <c r="P226" s="123"/>
      <c r="S226" s="124"/>
    </row>
    <row r="227" spans="12:19" ht="12.75">
      <c r="L227" s="85"/>
      <c r="M227" s="85"/>
      <c r="N227" s="85"/>
      <c r="P227" s="123"/>
      <c r="S227" s="124"/>
    </row>
    <row r="228" spans="12:19" ht="12.75">
      <c r="L228" s="85"/>
      <c r="M228" s="85"/>
      <c r="N228" s="85"/>
      <c r="P228" s="123"/>
      <c r="S228" s="124"/>
    </row>
    <row r="229" spans="12:19" ht="12.75">
      <c r="L229" s="85"/>
      <c r="M229" s="85"/>
      <c r="N229" s="85"/>
      <c r="P229" s="123"/>
      <c r="S229" s="124"/>
    </row>
    <row r="230" spans="12:14" ht="12.75">
      <c r="L230" s="85"/>
      <c r="M230" s="85"/>
      <c r="N230" s="85"/>
    </row>
    <row r="231" spans="12:14" ht="12.75">
      <c r="L231" s="85"/>
      <c r="M231" s="85"/>
      <c r="N231" s="85"/>
    </row>
    <row r="232" spans="12:14" ht="12.75">
      <c r="L232" s="85"/>
      <c r="M232" s="85"/>
      <c r="N232" s="85"/>
    </row>
    <row r="233" spans="12:14" ht="12.75">
      <c r="L233" s="85"/>
      <c r="M233" s="85"/>
      <c r="N233" s="85"/>
    </row>
    <row r="234" spans="12:14" ht="12.75">
      <c r="L234" s="85"/>
      <c r="M234" s="85"/>
      <c r="N234" s="85"/>
    </row>
    <row r="235" spans="12:14" ht="12.75">
      <c r="L235" s="85"/>
      <c r="M235" s="85"/>
      <c r="N235" s="85"/>
    </row>
    <row r="236" spans="12:14" ht="12.75">
      <c r="L236" s="85"/>
      <c r="M236" s="85"/>
      <c r="N236" s="85"/>
    </row>
    <row r="237" spans="12:14" ht="12.75">
      <c r="L237" s="85"/>
      <c r="M237" s="85"/>
      <c r="N237" s="85"/>
    </row>
    <row r="238" spans="12:14" ht="12.75">
      <c r="L238" s="85"/>
      <c r="M238" s="85"/>
      <c r="N238" s="85"/>
    </row>
    <row r="239" spans="12:14" ht="12.75">
      <c r="L239" s="85"/>
      <c r="M239" s="85"/>
      <c r="N239" s="85"/>
    </row>
    <row r="240" spans="12:14" ht="12.75">
      <c r="L240" s="85"/>
      <c r="M240" s="85"/>
      <c r="N240" s="85"/>
    </row>
    <row r="241" spans="12:14" ht="12.75">
      <c r="L241" s="85"/>
      <c r="M241" s="85"/>
      <c r="N241" s="85"/>
    </row>
    <row r="242" spans="12:14" ht="12.75">
      <c r="L242" s="85"/>
      <c r="M242" s="85"/>
      <c r="N242" s="85"/>
    </row>
    <row r="243" spans="12:14" ht="12.75">
      <c r="L243" s="85"/>
      <c r="M243" s="85"/>
      <c r="N243" s="85"/>
    </row>
    <row r="244" spans="12:14" ht="12.75">
      <c r="L244" s="85"/>
      <c r="M244" s="85"/>
      <c r="N244" s="85"/>
    </row>
    <row r="245" spans="12:14" ht="12.75">
      <c r="L245" s="85"/>
      <c r="M245" s="85"/>
      <c r="N245" s="85"/>
    </row>
    <row r="246" spans="12:14" ht="12.75">
      <c r="L246" s="85"/>
      <c r="M246" s="85"/>
      <c r="N246" s="85"/>
    </row>
    <row r="247" spans="12:14" ht="12.75">
      <c r="L247" s="85"/>
      <c r="M247" s="85"/>
      <c r="N247" s="85"/>
    </row>
    <row r="248" spans="12:14" ht="12.75">
      <c r="L248" s="85"/>
      <c r="M248" s="85"/>
      <c r="N248" s="85"/>
    </row>
    <row r="249" spans="12:14" ht="12.75">
      <c r="L249" s="85"/>
      <c r="M249" s="85"/>
      <c r="N249" s="85"/>
    </row>
    <row r="250" spans="12:14" ht="12.75">
      <c r="L250" s="85"/>
      <c r="M250" s="85"/>
      <c r="N250" s="85"/>
    </row>
    <row r="251" spans="12:14" ht="12.75">
      <c r="L251" s="85"/>
      <c r="M251" s="85"/>
      <c r="N251" s="85"/>
    </row>
    <row r="252" spans="12:14" ht="12.75">
      <c r="L252" s="85"/>
      <c r="M252" s="85"/>
      <c r="N252" s="85"/>
    </row>
    <row r="253" spans="12:14" ht="12.75">
      <c r="L253" s="85"/>
      <c r="M253" s="85"/>
      <c r="N253" s="85"/>
    </row>
    <row r="254" spans="12:14" ht="12.75">
      <c r="L254" s="85"/>
      <c r="M254" s="85"/>
      <c r="N254" s="85"/>
    </row>
    <row r="255" spans="12:14" ht="12.75">
      <c r="L255" s="85"/>
      <c r="M255" s="85"/>
      <c r="N255" s="85"/>
    </row>
    <row r="256" spans="12:14" ht="12.75">
      <c r="L256" s="85"/>
      <c r="M256" s="85"/>
      <c r="N256" s="85"/>
    </row>
    <row r="257" spans="12:14" ht="12.75">
      <c r="L257" s="85"/>
      <c r="M257" s="85"/>
      <c r="N257" s="85"/>
    </row>
    <row r="258" spans="12:14" ht="12.75">
      <c r="L258" s="85"/>
      <c r="M258" s="85"/>
      <c r="N258" s="85"/>
    </row>
  </sheetData>
  <sheetProtection password="83AF" sheet="1" objects="1" scenarios="1"/>
  <mergeCells count="15">
    <mergeCell ref="A73:E79"/>
    <mergeCell ref="A71:H71"/>
    <mergeCell ref="X2:X4"/>
    <mergeCell ref="Y2:Y4"/>
    <mergeCell ref="Z2:Z4"/>
    <mergeCell ref="H2:L2"/>
    <mergeCell ref="M2:P2"/>
    <mergeCell ref="Q1:T1"/>
    <mergeCell ref="W2:W4"/>
    <mergeCell ref="U2:U4"/>
    <mergeCell ref="V2:V4"/>
    <mergeCell ref="A1:B1"/>
    <mergeCell ref="H1:L1"/>
    <mergeCell ref="C1:G1"/>
    <mergeCell ref="M1:P1"/>
  </mergeCells>
  <dataValidations count="5">
    <dataValidation type="textLength" operator="equal" allowBlank="1" showInputMessage="1" showErrorMessage="1" error="Please enter an 8-digit OA Number" sqref="H14:H15">
      <formula1>8</formula1>
    </dataValidation>
    <dataValidation type="textLength" operator="equal" allowBlank="1" showInputMessage="1" showErrorMessage="1" error="Please enter a 6-digit Building Number." sqref="D14:D47 D50:D67">
      <formula1>6</formula1>
    </dataValidation>
    <dataValidation type="textLength" operator="equal" allowBlank="1" showInputMessage="1" showErrorMessage="1" error="Please enter a 2-character state code." sqref="G14:G15">
      <formula1>2</formula1>
    </dataValidation>
    <dataValidation type="date" allowBlank="1" showInputMessage="1" showErrorMessage="1" errorTitle="Effective Date input ERROR" error="------------------------------------------------------&#10;You cannot enter an effective date before 09/16/2009 or after 09/15/2010.&#10;&#10;Re-enter a valid effective date." sqref="I14:I47 I50:I67">
      <formula1>40072</formula1>
      <formula2>40436</formula2>
    </dataValidation>
    <dataValidation type="date" operator="greaterThanOrEqual" allowBlank="1" showInputMessage="1" showErrorMessage="1" errorTitle="Effective Date input ERROR" error="------------------------------------------------------&#10;You cannot enter an effective date before 09/16/2009.  Effective dates after 09/15/2010 are timing differences.&#10;&#10;Re-enter a valid effective date." sqref="M14:M47 M50:M67">
      <formula1>40072</formula1>
    </dataValidation>
  </dataValidations>
  <printOptions gridLines="1"/>
  <pageMargins left="0.25" right="0.25" top="1" bottom="1" header="0.5" footer="0.5"/>
  <pageSetup cellComments="asDisplayed" fitToHeight="1" fitToWidth="1" horizontalDpi="600" verticalDpi="600" orientation="landscape" paperSize="5" scale="53" r:id="rId3"/>
  <headerFooter alignWithMargins="0">
    <oddHeader>&amp;C&amp;26&amp;A</oddHeader>
    <oddFooter>&amp;L&amp;F&amp;C&amp;A&amp;R&amp;D</oddFooter>
  </headerFooter>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T94"/>
  <sheetViews>
    <sheetView zoomScale="80" zoomScaleNormal="80" workbookViewId="0" topLeftCell="A1">
      <pane xSplit="1" ySplit="13" topLeftCell="B14" activePane="bottomRight" state="frozen"/>
      <selection pane="topLeft" activeCell="A1" sqref="A1"/>
      <selection pane="topRight" activeCell="B1" sqref="B1"/>
      <selection pane="bottomLeft" activeCell="A14" sqref="A14"/>
      <selection pane="bottomRight" activeCell="V13" sqref="V13"/>
    </sheetView>
  </sheetViews>
  <sheetFormatPr defaultColWidth="9.140625" defaultRowHeight="12.75"/>
  <cols>
    <col min="1" max="1" width="49.00390625" style="93" customWidth="1"/>
    <col min="2" max="2" width="25.28125" style="86" bestFit="1" customWidth="1"/>
    <col min="3" max="3" width="11.00390625" style="86" bestFit="1" customWidth="1"/>
    <col min="4" max="4" width="12.140625" style="81" bestFit="1" customWidth="1"/>
    <col min="5" max="5" width="9.140625" style="81" bestFit="1" customWidth="1"/>
    <col min="6" max="6" width="5.00390625" style="81" bestFit="1" customWidth="1"/>
    <col min="7" max="7" width="4.140625" style="81" bestFit="1" customWidth="1"/>
    <col min="8" max="8" width="11.140625" style="81" customWidth="1"/>
    <col min="9" max="9" width="14.57421875" style="81" bestFit="1" customWidth="1"/>
    <col min="10" max="10" width="13.140625" style="81" customWidth="1"/>
    <col min="11" max="11" width="11.57421875" style="102" bestFit="1" customWidth="1"/>
    <col min="12" max="12" width="17.8515625" style="103" customWidth="1"/>
    <col min="13" max="14" width="11.7109375" style="103" customWidth="1"/>
    <col min="15" max="15" width="12.7109375" style="108" bestFit="1" customWidth="1"/>
    <col min="16" max="16" width="15.7109375" style="103" customWidth="1"/>
    <col min="17" max="17" width="11.57421875" style="112" customWidth="1"/>
    <col min="18" max="18" width="12.28125" style="106" bestFit="1" customWidth="1"/>
    <col min="19" max="19" width="16.7109375" style="126" bestFit="1" customWidth="1"/>
    <col min="20" max="20" width="19.28125" style="127" bestFit="1" customWidth="1"/>
    <col min="21" max="23" width="9.140625" style="91" customWidth="1"/>
    <col min="24" max="16384" width="9.140625" style="93" customWidth="1"/>
  </cols>
  <sheetData>
    <row r="1" spans="1:20" s="111" customFormat="1" ht="12.75" customHeight="1" thickBot="1">
      <c r="A1" s="1217" t="s">
        <v>34</v>
      </c>
      <c r="B1" s="1218"/>
      <c r="C1" s="1222" t="s">
        <v>97</v>
      </c>
      <c r="D1" s="1223"/>
      <c r="E1" s="1223"/>
      <c r="F1" s="1223"/>
      <c r="G1" s="1224"/>
      <c r="H1" s="1219" t="s">
        <v>186</v>
      </c>
      <c r="I1" s="1242"/>
      <c r="J1" s="1242"/>
      <c r="K1" s="1242"/>
      <c r="L1" s="1242"/>
      <c r="M1" s="1248" t="s">
        <v>88</v>
      </c>
      <c r="N1" s="1249"/>
      <c r="O1" s="1249"/>
      <c r="P1" s="1250"/>
      <c r="Q1" s="1245" t="s">
        <v>87</v>
      </c>
      <c r="R1" s="1246"/>
      <c r="S1" s="1246"/>
      <c r="T1" s="1247"/>
    </row>
    <row r="2" spans="1:20" s="78" customFormat="1" ht="12.75" customHeight="1" thickBot="1">
      <c r="A2" s="812" t="s">
        <v>32</v>
      </c>
      <c r="B2" s="813">
        <f>'Corrections PY'!B2</f>
        <v>0</v>
      </c>
      <c r="C2" s="590"/>
      <c r="D2" s="591"/>
      <c r="E2" s="591"/>
      <c r="F2" s="591"/>
      <c r="G2" s="592"/>
      <c r="H2" s="600"/>
      <c r="I2" s="985"/>
      <c r="J2" s="986"/>
      <c r="K2" s="603"/>
      <c r="L2" s="604" t="s">
        <v>128</v>
      </c>
      <c r="M2" s="1211" t="s">
        <v>123</v>
      </c>
      <c r="N2" s="1212"/>
      <c r="O2" s="1212"/>
      <c r="P2" s="1212"/>
      <c r="Q2" s="987"/>
      <c r="R2" s="988"/>
      <c r="S2" s="816" t="s">
        <v>78</v>
      </c>
      <c r="T2" s="989"/>
    </row>
    <row r="3" spans="1:20" s="78" customFormat="1" ht="12.75" customHeight="1">
      <c r="A3" s="817" t="s">
        <v>33</v>
      </c>
      <c r="B3" s="818">
        <f>'Corrections PY'!B3</f>
        <v>0</v>
      </c>
      <c r="C3" s="590" t="s">
        <v>24</v>
      </c>
      <c r="D3" s="591" t="s">
        <v>56</v>
      </c>
      <c r="E3" s="591" t="s">
        <v>26</v>
      </c>
      <c r="F3" s="591"/>
      <c r="G3" s="592"/>
      <c r="H3" s="600" t="s">
        <v>64</v>
      </c>
      <c r="I3" s="601" t="s">
        <v>127</v>
      </c>
      <c r="J3" s="602"/>
      <c r="K3" s="603" t="s">
        <v>80</v>
      </c>
      <c r="L3" s="604" t="s">
        <v>129</v>
      </c>
      <c r="M3" s="990" t="s">
        <v>121</v>
      </c>
      <c r="N3" s="991"/>
      <c r="O3" s="606" t="s">
        <v>80</v>
      </c>
      <c r="P3" s="924" t="s">
        <v>120</v>
      </c>
      <c r="Q3" s="594"/>
      <c r="R3" s="821"/>
      <c r="S3" s="816" t="s">
        <v>81</v>
      </c>
      <c r="T3" s="992" t="s">
        <v>55</v>
      </c>
    </row>
    <row r="4" spans="1:20" s="110" customFormat="1" ht="38.25">
      <c r="A4" s="822" t="s">
        <v>58</v>
      </c>
      <c r="B4" s="823">
        <f>'Corrections PY'!B4</f>
        <v>0</v>
      </c>
      <c r="C4" s="609" t="s">
        <v>25</v>
      </c>
      <c r="D4" s="610" t="s">
        <v>57</v>
      </c>
      <c r="E4" s="824" t="s">
        <v>2</v>
      </c>
      <c r="F4" s="824" t="s">
        <v>3</v>
      </c>
      <c r="G4" s="613" t="s">
        <v>4</v>
      </c>
      <c r="H4" s="825" t="s">
        <v>1</v>
      </c>
      <c r="I4" s="615" t="s">
        <v>117</v>
      </c>
      <c r="J4" s="615"/>
      <c r="K4" s="993" t="s">
        <v>31</v>
      </c>
      <c r="L4" s="827" t="s">
        <v>130</v>
      </c>
      <c r="M4" s="994" t="s">
        <v>117</v>
      </c>
      <c r="N4" s="619"/>
      <c r="O4" s="923" t="s">
        <v>31</v>
      </c>
      <c r="P4" s="828" t="s">
        <v>126</v>
      </c>
      <c r="Q4" s="995"/>
      <c r="R4" s="995" t="s">
        <v>115</v>
      </c>
      <c r="S4" s="622" t="s">
        <v>83</v>
      </c>
      <c r="T4" s="996" t="s">
        <v>71</v>
      </c>
    </row>
    <row r="5" spans="1:20" s="110" customFormat="1" ht="12.75">
      <c r="A5" s="997" t="s">
        <v>98</v>
      </c>
      <c r="B5" s="998"/>
      <c r="C5" s="999"/>
      <c r="D5" s="999"/>
      <c r="E5" s="1000"/>
      <c r="F5" s="1000"/>
      <c r="G5" s="1001"/>
      <c r="H5" s="999"/>
      <c r="I5" s="1002"/>
      <c r="J5" s="1002"/>
      <c r="K5" s="1003">
        <f>+'BY'!K5</f>
        <v>0</v>
      </c>
      <c r="L5" s="1004">
        <f>'BY'!S5*(1+(SUM!Q15))</f>
        <v>0</v>
      </c>
      <c r="M5" s="1005">
        <v>40452</v>
      </c>
      <c r="N5" s="1312"/>
      <c r="O5" s="1312"/>
      <c r="P5" s="1312"/>
      <c r="Q5" s="1312"/>
      <c r="R5" s="1006">
        <f>+'BY'!R5</f>
        <v>0</v>
      </c>
      <c r="S5" s="1007">
        <f>'BY'!S5*(1+(SUM!Q15))</f>
        <v>0</v>
      </c>
      <c r="T5" s="1008"/>
    </row>
    <row r="6" spans="1:20" s="110" customFormat="1" ht="12.75">
      <c r="A6" s="845" t="s">
        <v>148</v>
      </c>
      <c r="B6" s="846"/>
      <c r="C6" s="846"/>
      <c r="D6" s="846"/>
      <c r="E6" s="846"/>
      <c r="F6" s="846"/>
      <c r="G6" s="847"/>
      <c r="H6" s="846"/>
      <c r="I6" s="848"/>
      <c r="J6" s="848"/>
      <c r="K6" s="1009"/>
      <c r="L6" s="848"/>
      <c r="M6" s="848"/>
      <c r="N6" s="848"/>
      <c r="O6" s="848"/>
      <c r="P6" s="848"/>
      <c r="Q6" s="848"/>
      <c r="R6" s="1010">
        <f>+'BY'!R6</f>
        <v>0</v>
      </c>
      <c r="S6" s="1011">
        <f>+'BY'!S6*(1+SUM!Q15)</f>
        <v>0</v>
      </c>
      <c r="T6" s="1012"/>
    </row>
    <row r="7" spans="1:20" s="110" customFormat="1" ht="12.75">
      <c r="A7" s="859" t="s">
        <v>154</v>
      </c>
      <c r="B7" s="860"/>
      <c r="C7" s="861"/>
      <c r="D7" s="861"/>
      <c r="E7" s="861"/>
      <c r="F7" s="861"/>
      <c r="G7" s="862"/>
      <c r="H7" s="861"/>
      <c r="I7" s="863"/>
      <c r="J7" s="864"/>
      <c r="K7" s="1013">
        <f>'BY'!R7</f>
        <v>0</v>
      </c>
      <c r="L7" s="870">
        <f>'BY'!S7*(1+SUM!Q15)</f>
        <v>0</v>
      </c>
      <c r="M7" s="942"/>
      <c r="N7" s="863"/>
      <c r="O7" s="863"/>
      <c r="P7" s="863"/>
      <c r="Q7" s="863"/>
      <c r="R7" s="1014">
        <f aca="true" t="shared" si="0" ref="R7:S9">K7</f>
        <v>0</v>
      </c>
      <c r="S7" s="1015">
        <f t="shared" si="0"/>
        <v>0</v>
      </c>
      <c r="T7" s="1012"/>
    </row>
    <row r="8" spans="1:20" s="110" customFormat="1" ht="12.75">
      <c r="A8" s="1016" t="s">
        <v>153</v>
      </c>
      <c r="B8" s="946"/>
      <c r="C8" s="946"/>
      <c r="D8" s="945"/>
      <c r="E8" s="945"/>
      <c r="F8" s="945"/>
      <c r="G8" s="947"/>
      <c r="H8" s="945"/>
      <c r="I8" s="948"/>
      <c r="J8" s="949"/>
      <c r="K8" s="1013">
        <f>'BY'!R8</f>
        <v>0</v>
      </c>
      <c r="L8" s="870">
        <f>'BY'!S8*(1+SUM!Q15)</f>
        <v>0</v>
      </c>
      <c r="M8" s="1017"/>
      <c r="N8" s="948"/>
      <c r="O8" s="948"/>
      <c r="P8" s="948"/>
      <c r="Q8" s="948"/>
      <c r="R8" s="1014">
        <f t="shared" si="0"/>
        <v>0</v>
      </c>
      <c r="S8" s="1015">
        <f t="shared" si="0"/>
        <v>0</v>
      </c>
      <c r="T8" s="1012"/>
    </row>
    <row r="9" spans="1:20" s="110" customFormat="1" ht="12.75">
      <c r="A9" s="859" t="s">
        <v>151</v>
      </c>
      <c r="B9" s="1018"/>
      <c r="C9" s="1019"/>
      <c r="D9" s="1019"/>
      <c r="E9" s="1020"/>
      <c r="F9" s="1020"/>
      <c r="G9" s="1021"/>
      <c r="H9" s="1019"/>
      <c r="I9" s="1022"/>
      <c r="J9" s="1023"/>
      <c r="K9" s="1013">
        <f>'BY'!R9</f>
        <v>0</v>
      </c>
      <c r="L9" s="870">
        <f>'BY'!S9*(1+SUM!Q15)</f>
        <v>0</v>
      </c>
      <c r="M9" s="1024"/>
      <c r="N9" s="1025"/>
      <c r="O9" s="1025"/>
      <c r="P9" s="1025"/>
      <c r="Q9" s="1025"/>
      <c r="R9" s="1014">
        <f t="shared" si="0"/>
        <v>0</v>
      </c>
      <c r="S9" s="1015">
        <f t="shared" si="0"/>
        <v>0</v>
      </c>
      <c r="T9" s="1012"/>
    </row>
    <row r="10" spans="1:20" s="98" customFormat="1" ht="12.75">
      <c r="A10" s="859" t="s">
        <v>152</v>
      </c>
      <c r="B10" s="871"/>
      <c r="C10" s="872"/>
      <c r="D10" s="872"/>
      <c r="E10" s="872"/>
      <c r="F10" s="872"/>
      <c r="G10" s="873"/>
      <c r="H10" s="872"/>
      <c r="I10" s="874"/>
      <c r="J10" s="875"/>
      <c r="K10" s="835">
        <v>0</v>
      </c>
      <c r="L10" s="876">
        <v>0</v>
      </c>
      <c r="M10" s="1026"/>
      <c r="N10" s="1027"/>
      <c r="O10" s="1027"/>
      <c r="P10" s="1027"/>
      <c r="Q10" s="1027"/>
      <c r="R10" s="1013">
        <f>K10+R32+R52</f>
        <v>0</v>
      </c>
      <c r="S10" s="870">
        <f>L10+S32+S52</f>
        <v>0</v>
      </c>
      <c r="T10" s="1028"/>
    </row>
    <row r="11" spans="1:20" s="98" customFormat="1" ht="12.75">
      <c r="A11" s="878" t="s">
        <v>142</v>
      </c>
      <c r="B11" s="879"/>
      <c r="C11" s="879"/>
      <c r="D11" s="879"/>
      <c r="E11" s="879"/>
      <c r="F11" s="879"/>
      <c r="G11" s="880"/>
      <c r="H11" s="879"/>
      <c r="I11" s="881"/>
      <c r="J11" s="881"/>
      <c r="K11" s="1029">
        <f>+K5+K7+K8+K9+K10</f>
        <v>0</v>
      </c>
      <c r="L11" s="1030">
        <f>+L5+L7+L8+L9+L10</f>
        <v>0</v>
      </c>
      <c r="M11" s="1031"/>
      <c r="N11" s="1032"/>
      <c r="O11" s="1033"/>
      <c r="P11" s="1033"/>
      <c r="Q11" s="1033"/>
      <c r="R11" s="887">
        <f>+R5+R6+R7+R8+R9+R10</f>
        <v>0</v>
      </c>
      <c r="S11" s="1034">
        <f>+S5+S6+S7+S8+S9+S10</f>
        <v>0</v>
      </c>
      <c r="T11" s="1028"/>
    </row>
    <row r="12" spans="1:20" s="98" customFormat="1" ht="13.5" thickBot="1">
      <c r="A12" s="441">
        <v>80</v>
      </c>
      <c r="B12" s="442"/>
      <c r="C12" s="443"/>
      <c r="D12" s="462"/>
      <c r="E12" s="462"/>
      <c r="F12" s="462"/>
      <c r="G12" s="463"/>
      <c r="H12" s="462"/>
      <c r="I12" s="464"/>
      <c r="J12" s="464"/>
      <c r="K12" s="465"/>
      <c r="L12" s="444"/>
      <c r="M12" s="444"/>
      <c r="N12" s="444"/>
      <c r="O12" s="466"/>
      <c r="P12" s="467"/>
      <c r="Q12" s="445"/>
      <c r="R12" s="446"/>
      <c r="S12" s="468"/>
      <c r="T12" s="469"/>
    </row>
    <row r="13" spans="1:20" ht="14.25" thickBot="1" thickTop="1">
      <c r="A13" s="308" t="s">
        <v>38</v>
      </c>
      <c r="B13" s="354"/>
      <c r="C13" s="354"/>
      <c r="D13" s="355"/>
      <c r="E13" s="355"/>
      <c r="F13" s="355"/>
      <c r="G13" s="355"/>
      <c r="H13" s="355"/>
      <c r="I13" s="356"/>
      <c r="J13" s="356"/>
      <c r="K13" s="357"/>
      <c r="L13" s="360"/>
      <c r="M13" s="360"/>
      <c r="N13" s="360"/>
      <c r="O13" s="359"/>
      <c r="P13" s="360"/>
      <c r="Q13" s="361"/>
      <c r="R13" s="362"/>
      <c r="S13" s="363"/>
      <c r="T13" s="389"/>
    </row>
    <row r="14" spans="1:20" ht="13.5" thickTop="1">
      <c r="A14" s="344" t="s">
        <v>99</v>
      </c>
      <c r="B14" s="365"/>
      <c r="C14" s="366"/>
      <c r="D14" s="367"/>
      <c r="E14" s="367"/>
      <c r="F14" s="367"/>
      <c r="G14" s="367"/>
      <c r="H14" s="367"/>
      <c r="I14" s="368"/>
      <c r="J14" s="367"/>
      <c r="K14" s="369"/>
      <c r="L14" s="372"/>
      <c r="M14" s="372"/>
      <c r="N14" s="372"/>
      <c r="O14" s="371"/>
      <c r="P14" s="372"/>
      <c r="Q14" s="373"/>
      <c r="R14" s="374"/>
      <c r="S14" s="375"/>
      <c r="T14" s="390"/>
    </row>
    <row r="15" spans="1:20" ht="12.75">
      <c r="A15" s="81"/>
      <c r="B15" s="377"/>
      <c r="C15" s="425"/>
      <c r="D15" s="911"/>
      <c r="E15" s="453"/>
      <c r="F15" s="453"/>
      <c r="G15" s="453"/>
      <c r="H15" s="435"/>
      <c r="I15" s="1294"/>
      <c r="J15" s="87"/>
      <c r="K15" s="912"/>
      <c r="L15" s="913"/>
      <c r="M15" s="454"/>
      <c r="N15" s="87"/>
      <c r="O15" s="378"/>
      <c r="P15" s="379"/>
      <c r="Q15" s="1302"/>
      <c r="R15" s="697">
        <f>O15-K15</f>
        <v>0</v>
      </c>
      <c r="S15" s="1035">
        <f aca="true" t="shared" si="1" ref="S15:S30">P15-L15</f>
        <v>0</v>
      </c>
      <c r="T15" s="1316"/>
    </row>
    <row r="16" spans="1:20" ht="12.75">
      <c r="A16" s="81"/>
      <c r="B16" s="377"/>
      <c r="C16" s="425"/>
      <c r="D16" s="911"/>
      <c r="E16" s="453"/>
      <c r="F16" s="453"/>
      <c r="G16" s="453"/>
      <c r="H16" s="435"/>
      <c r="I16" s="1294"/>
      <c r="J16" s="87"/>
      <c r="K16" s="912"/>
      <c r="L16" s="913"/>
      <c r="M16" s="454"/>
      <c r="N16" s="87"/>
      <c r="O16" s="378"/>
      <c r="P16" s="379"/>
      <c r="Q16" s="1309"/>
      <c r="R16" s="703">
        <f aca="true" t="shared" si="2" ref="R16:R31">O16-K16</f>
        <v>0</v>
      </c>
      <c r="S16" s="700">
        <f t="shared" si="1"/>
        <v>0</v>
      </c>
      <c r="T16" s="1316"/>
    </row>
    <row r="17" spans="1:20" ht="12.75">
      <c r="A17" s="81"/>
      <c r="B17" s="377"/>
      <c r="C17" s="424"/>
      <c r="D17" s="380"/>
      <c r="E17" s="381"/>
      <c r="F17" s="380"/>
      <c r="G17" s="380"/>
      <c r="H17" s="380"/>
      <c r="I17" s="1294"/>
      <c r="J17" s="461"/>
      <c r="K17" s="382"/>
      <c r="L17" s="391"/>
      <c r="M17" s="391"/>
      <c r="N17" s="461"/>
      <c r="O17" s="383"/>
      <c r="P17" s="384"/>
      <c r="Q17" s="1309"/>
      <c r="R17" s="703">
        <f t="shared" si="2"/>
        <v>0</v>
      </c>
      <c r="S17" s="700">
        <f t="shared" si="1"/>
        <v>0</v>
      </c>
      <c r="T17" s="1316"/>
    </row>
    <row r="18" spans="1:20" ht="12.75">
      <c r="A18" s="81"/>
      <c r="B18" s="377"/>
      <c r="C18" s="424"/>
      <c r="D18" s="380"/>
      <c r="E18" s="380"/>
      <c r="F18" s="380"/>
      <c r="G18" s="380"/>
      <c r="H18" s="380"/>
      <c r="I18" s="1294"/>
      <c r="J18" s="461"/>
      <c r="K18" s="382"/>
      <c r="L18" s="391"/>
      <c r="M18" s="391"/>
      <c r="N18" s="461"/>
      <c r="O18" s="383"/>
      <c r="P18" s="384"/>
      <c r="Q18" s="1309"/>
      <c r="R18" s="703">
        <f t="shared" si="2"/>
        <v>0</v>
      </c>
      <c r="S18" s="700">
        <f t="shared" si="1"/>
        <v>0</v>
      </c>
      <c r="T18" s="1316"/>
    </row>
    <row r="19" spans="1:20" ht="12.75">
      <c r="A19" s="81"/>
      <c r="B19" s="377"/>
      <c r="C19" s="424"/>
      <c r="D19" s="380"/>
      <c r="E19" s="380"/>
      <c r="F19" s="380"/>
      <c r="G19" s="380"/>
      <c r="H19" s="380"/>
      <c r="I19" s="1294"/>
      <c r="J19" s="461"/>
      <c r="K19" s="382"/>
      <c r="L19" s="391"/>
      <c r="M19" s="391"/>
      <c r="N19" s="461"/>
      <c r="O19" s="383"/>
      <c r="P19" s="384"/>
      <c r="Q19" s="1309"/>
      <c r="R19" s="703">
        <f t="shared" si="2"/>
        <v>0</v>
      </c>
      <c r="S19" s="700">
        <f t="shared" si="1"/>
        <v>0</v>
      </c>
      <c r="T19" s="1316"/>
    </row>
    <row r="20" spans="1:20" ht="12.75">
      <c r="A20" s="81"/>
      <c r="B20" s="377"/>
      <c r="C20" s="424"/>
      <c r="D20" s="380"/>
      <c r="E20" s="380"/>
      <c r="F20" s="380"/>
      <c r="G20" s="380"/>
      <c r="H20" s="380"/>
      <c r="I20" s="1294"/>
      <c r="J20" s="461"/>
      <c r="K20" s="382"/>
      <c r="L20" s="391"/>
      <c r="M20" s="391"/>
      <c r="N20" s="461"/>
      <c r="O20" s="383"/>
      <c r="P20" s="384"/>
      <c r="Q20" s="1309"/>
      <c r="R20" s="703">
        <f t="shared" si="2"/>
        <v>0</v>
      </c>
      <c r="S20" s="700">
        <f t="shared" si="1"/>
        <v>0</v>
      </c>
      <c r="T20" s="1316"/>
    </row>
    <row r="21" spans="1:20" ht="12.75">
      <c r="A21" s="81"/>
      <c r="B21" s="377"/>
      <c r="C21" s="424"/>
      <c r="D21" s="380"/>
      <c r="E21" s="380"/>
      <c r="F21" s="380"/>
      <c r="G21" s="380"/>
      <c r="H21" s="380"/>
      <c r="I21" s="1294"/>
      <c r="J21" s="461"/>
      <c r="K21" s="382"/>
      <c r="L21" s="391"/>
      <c r="M21" s="391"/>
      <c r="N21" s="461"/>
      <c r="O21" s="383"/>
      <c r="P21" s="384"/>
      <c r="Q21" s="1309"/>
      <c r="R21" s="703">
        <f t="shared" si="2"/>
        <v>0</v>
      </c>
      <c r="S21" s="700">
        <f t="shared" si="1"/>
        <v>0</v>
      </c>
      <c r="T21" s="1316"/>
    </row>
    <row r="22" spans="1:20" ht="12.75">
      <c r="A22" s="81"/>
      <c r="B22" s="377"/>
      <c r="C22" s="424"/>
      <c r="D22" s="380"/>
      <c r="E22" s="380"/>
      <c r="F22" s="380"/>
      <c r="G22" s="380"/>
      <c r="H22" s="380"/>
      <c r="I22" s="1294"/>
      <c r="J22" s="461"/>
      <c r="K22" s="382"/>
      <c r="L22" s="391"/>
      <c r="M22" s="391"/>
      <c r="N22" s="461"/>
      <c r="O22" s="383"/>
      <c r="P22" s="384"/>
      <c r="Q22" s="1309"/>
      <c r="R22" s="703">
        <f t="shared" si="2"/>
        <v>0</v>
      </c>
      <c r="S22" s="700">
        <f t="shared" si="1"/>
        <v>0</v>
      </c>
      <c r="T22" s="1316"/>
    </row>
    <row r="23" spans="1:20" ht="12.75">
      <c r="A23" s="81"/>
      <c r="B23" s="377"/>
      <c r="C23" s="424"/>
      <c r="D23" s="380"/>
      <c r="E23" s="380"/>
      <c r="F23" s="380"/>
      <c r="G23" s="380"/>
      <c r="H23" s="380"/>
      <c r="I23" s="1294"/>
      <c r="J23" s="461"/>
      <c r="K23" s="382"/>
      <c r="L23" s="391"/>
      <c r="M23" s="391"/>
      <c r="N23" s="461"/>
      <c r="O23" s="383"/>
      <c r="P23" s="384"/>
      <c r="Q23" s="1309"/>
      <c r="R23" s="703">
        <f t="shared" si="2"/>
        <v>0</v>
      </c>
      <c r="S23" s="700">
        <f t="shared" si="1"/>
        <v>0</v>
      </c>
      <c r="T23" s="1316"/>
    </row>
    <row r="24" spans="1:20" ht="12.75">
      <c r="A24" s="81"/>
      <c r="B24" s="377"/>
      <c r="C24" s="424"/>
      <c r="D24" s="380"/>
      <c r="E24" s="380"/>
      <c r="F24" s="380"/>
      <c r="G24" s="380"/>
      <c r="H24" s="380"/>
      <c r="I24" s="1294"/>
      <c r="J24" s="461"/>
      <c r="K24" s="382"/>
      <c r="L24" s="391"/>
      <c r="M24" s="391"/>
      <c r="N24" s="461"/>
      <c r="O24" s="383"/>
      <c r="P24" s="384"/>
      <c r="Q24" s="1309"/>
      <c r="R24" s="703">
        <f t="shared" si="2"/>
        <v>0</v>
      </c>
      <c r="S24" s="700">
        <f t="shared" si="1"/>
        <v>0</v>
      </c>
      <c r="T24" s="1316"/>
    </row>
    <row r="25" spans="1:20" ht="12.75">
      <c r="A25" s="81"/>
      <c r="B25" s="377"/>
      <c r="C25" s="424"/>
      <c r="D25" s="380"/>
      <c r="E25" s="380"/>
      <c r="F25" s="380"/>
      <c r="G25" s="380"/>
      <c r="H25" s="380"/>
      <c r="I25" s="1294"/>
      <c r="J25" s="461"/>
      <c r="K25" s="382"/>
      <c r="L25" s="391"/>
      <c r="M25" s="391"/>
      <c r="N25" s="461"/>
      <c r="O25" s="383"/>
      <c r="P25" s="384"/>
      <c r="Q25" s="1309"/>
      <c r="R25" s="703">
        <f t="shared" si="2"/>
        <v>0</v>
      </c>
      <c r="S25" s="700">
        <f t="shared" si="1"/>
        <v>0</v>
      </c>
      <c r="T25" s="1316"/>
    </row>
    <row r="26" spans="1:20" ht="12.75">
      <c r="A26" s="81"/>
      <c r="B26" s="377"/>
      <c r="C26" s="424"/>
      <c r="D26" s="380"/>
      <c r="E26" s="380"/>
      <c r="F26" s="380"/>
      <c r="G26" s="380"/>
      <c r="H26" s="380"/>
      <c r="I26" s="1294"/>
      <c r="J26" s="461"/>
      <c r="K26" s="382"/>
      <c r="L26" s="391"/>
      <c r="M26" s="391"/>
      <c r="N26" s="461"/>
      <c r="O26" s="383"/>
      <c r="P26" s="384"/>
      <c r="Q26" s="1309"/>
      <c r="R26" s="703">
        <f t="shared" si="2"/>
        <v>0</v>
      </c>
      <c r="S26" s="700">
        <f t="shared" si="1"/>
        <v>0</v>
      </c>
      <c r="T26" s="1316"/>
    </row>
    <row r="27" spans="1:20" ht="12.75">
      <c r="A27" s="81"/>
      <c r="B27" s="377"/>
      <c r="C27" s="424"/>
      <c r="D27" s="380"/>
      <c r="E27" s="380"/>
      <c r="F27" s="380"/>
      <c r="G27" s="380"/>
      <c r="H27" s="380"/>
      <c r="I27" s="1294"/>
      <c r="J27" s="461"/>
      <c r="K27" s="382"/>
      <c r="L27" s="391"/>
      <c r="M27" s="391"/>
      <c r="N27" s="461"/>
      <c r="O27" s="383"/>
      <c r="P27" s="384"/>
      <c r="Q27" s="1309"/>
      <c r="R27" s="703">
        <f t="shared" si="2"/>
        <v>0</v>
      </c>
      <c r="S27" s="700">
        <f t="shared" si="1"/>
        <v>0</v>
      </c>
      <c r="T27" s="1316"/>
    </row>
    <row r="28" spans="1:20" ht="12.75">
      <c r="A28" s="81"/>
      <c r="B28" s="377"/>
      <c r="C28" s="424"/>
      <c r="D28" s="380"/>
      <c r="E28" s="380"/>
      <c r="F28" s="380"/>
      <c r="G28" s="380"/>
      <c r="H28" s="380"/>
      <c r="I28" s="1294"/>
      <c r="J28" s="461"/>
      <c r="K28" s="382"/>
      <c r="L28" s="391"/>
      <c r="M28" s="391"/>
      <c r="N28" s="461"/>
      <c r="O28" s="383"/>
      <c r="P28" s="384"/>
      <c r="Q28" s="1309"/>
      <c r="R28" s="703">
        <f t="shared" si="2"/>
        <v>0</v>
      </c>
      <c r="S28" s="700">
        <f t="shared" si="1"/>
        <v>0</v>
      </c>
      <c r="T28" s="1316"/>
    </row>
    <row r="29" spans="1:20" ht="12.75">
      <c r="A29" s="81"/>
      <c r="B29" s="377"/>
      <c r="C29" s="424"/>
      <c r="D29" s="380"/>
      <c r="E29" s="380"/>
      <c r="F29" s="380"/>
      <c r="G29" s="380"/>
      <c r="H29" s="380"/>
      <c r="I29" s="1294"/>
      <c r="J29" s="461"/>
      <c r="K29" s="382"/>
      <c r="L29" s="391"/>
      <c r="M29" s="391"/>
      <c r="N29" s="461"/>
      <c r="O29" s="383"/>
      <c r="P29" s="384"/>
      <c r="Q29" s="1309"/>
      <c r="R29" s="703">
        <f t="shared" si="2"/>
        <v>0</v>
      </c>
      <c r="S29" s="700">
        <f t="shared" si="1"/>
        <v>0</v>
      </c>
      <c r="T29" s="1316"/>
    </row>
    <row r="30" spans="1:20" ht="12.75">
      <c r="A30" s="81"/>
      <c r="B30" s="377"/>
      <c r="C30" s="424"/>
      <c r="D30" s="380"/>
      <c r="E30" s="380"/>
      <c r="F30" s="380"/>
      <c r="G30" s="380"/>
      <c r="H30" s="380"/>
      <c r="I30" s="1294"/>
      <c r="J30" s="461"/>
      <c r="K30" s="382"/>
      <c r="L30" s="391"/>
      <c r="M30" s="391"/>
      <c r="N30" s="461"/>
      <c r="O30" s="383"/>
      <c r="P30" s="384"/>
      <c r="Q30" s="1309"/>
      <c r="R30" s="703">
        <f t="shared" si="2"/>
        <v>0</v>
      </c>
      <c r="S30" s="700">
        <f t="shared" si="1"/>
        <v>0</v>
      </c>
      <c r="T30" s="1316"/>
    </row>
    <row r="31" spans="1:20" ht="13.5" thickBot="1">
      <c r="A31" s="81"/>
      <c r="B31" s="377"/>
      <c r="C31" s="424"/>
      <c r="D31" s="380"/>
      <c r="E31" s="380"/>
      <c r="F31" s="380"/>
      <c r="G31" s="380"/>
      <c r="H31" s="380"/>
      <c r="I31" s="1294"/>
      <c r="J31" s="461"/>
      <c r="K31" s="382"/>
      <c r="L31" s="391"/>
      <c r="M31" s="391"/>
      <c r="N31" s="461"/>
      <c r="O31" s="383"/>
      <c r="P31" s="384"/>
      <c r="Q31" s="1310"/>
      <c r="R31" s="705">
        <f t="shared" si="2"/>
        <v>0</v>
      </c>
      <c r="S31" s="708">
        <f>P31-L31</f>
        <v>0</v>
      </c>
      <c r="T31" s="1316"/>
    </row>
    <row r="32" spans="1:20" s="116" customFormat="1" ht="13.5" thickBot="1">
      <c r="A32" s="115" t="s">
        <v>5</v>
      </c>
      <c r="B32" s="122"/>
      <c r="C32" s="437"/>
      <c r="D32" s="438"/>
      <c r="E32" s="438"/>
      <c r="F32" s="438"/>
      <c r="G32" s="438"/>
      <c r="H32" s="438"/>
      <c r="I32" s="439"/>
      <c r="J32" s="716">
        <f>SUM(J13:J31)</f>
        <v>0</v>
      </c>
      <c r="K32" s="716">
        <f>SUM(K13:K31)</f>
        <v>0</v>
      </c>
      <c r="L32" s="717">
        <f>SUM(L13:L31)</f>
        <v>0</v>
      </c>
      <c r="M32" s="718"/>
      <c r="N32" s="715">
        <f aca="true" t="shared" si="3" ref="N32:S32">SUM(N13:N31)</f>
        <v>0</v>
      </c>
      <c r="O32" s="716">
        <f t="shared" si="3"/>
        <v>0</v>
      </c>
      <c r="P32" s="719">
        <f t="shared" si="3"/>
        <v>0</v>
      </c>
      <c r="Q32" s="716">
        <f t="shared" si="3"/>
        <v>0</v>
      </c>
      <c r="R32" s="716">
        <f t="shared" si="3"/>
        <v>0</v>
      </c>
      <c r="S32" s="904">
        <f t="shared" si="3"/>
        <v>0</v>
      </c>
      <c r="T32" s="440"/>
    </row>
    <row r="33" spans="1:20" ht="14.25" thickBot="1" thickTop="1">
      <c r="A33" s="978" t="s">
        <v>39</v>
      </c>
      <c r="B33" s="386"/>
      <c r="C33" s="979"/>
      <c r="D33" s="980"/>
      <c r="E33" s="980"/>
      <c r="F33" s="980"/>
      <c r="G33" s="980"/>
      <c r="H33" s="980"/>
      <c r="I33" s="981"/>
      <c r="J33" s="981"/>
      <c r="K33" s="982"/>
      <c r="L33" s="388"/>
      <c r="M33" s="388"/>
      <c r="N33" s="388"/>
      <c r="O33" s="387"/>
      <c r="P33" s="388"/>
      <c r="Q33" s="905"/>
      <c r="R33" s="906"/>
      <c r="S33" s="1036"/>
      <c r="T33" s="392"/>
    </row>
    <row r="34" spans="1:20" ht="13.5" thickTop="1">
      <c r="A34" s="1037" t="s">
        <v>100</v>
      </c>
      <c r="B34" s="82"/>
      <c r="C34" s="82"/>
      <c r="H34" s="381"/>
      <c r="I34" s="1294"/>
      <c r="J34" s="461"/>
      <c r="K34" s="382"/>
      <c r="L34" s="384"/>
      <c r="M34" s="384"/>
      <c r="N34" s="461"/>
      <c r="O34" s="383"/>
      <c r="P34" s="123"/>
      <c r="Q34" s="1309"/>
      <c r="R34" s="703">
        <f aca="true" t="shared" si="4" ref="R34:R51">O34-K34</f>
        <v>0</v>
      </c>
      <c r="S34" s="700">
        <f aca="true" t="shared" si="5" ref="S34:S51">P34-L34</f>
        <v>0</v>
      </c>
      <c r="T34" s="1316"/>
    </row>
    <row r="35" spans="1:20" ht="12.75">
      <c r="A35" s="81"/>
      <c r="B35" s="82"/>
      <c r="C35" s="82"/>
      <c r="H35" s="381"/>
      <c r="I35" s="1294"/>
      <c r="J35" s="461"/>
      <c r="K35" s="382"/>
      <c r="L35" s="384"/>
      <c r="M35" s="384"/>
      <c r="N35" s="461"/>
      <c r="O35" s="383"/>
      <c r="P35" s="123"/>
      <c r="Q35" s="1309"/>
      <c r="R35" s="703">
        <f t="shared" si="4"/>
        <v>0</v>
      </c>
      <c r="S35" s="700">
        <f t="shared" si="5"/>
        <v>0</v>
      </c>
      <c r="T35" s="1316"/>
    </row>
    <row r="36" spans="1:20" ht="12.75">
      <c r="A36" s="81"/>
      <c r="B36" s="82"/>
      <c r="C36" s="82"/>
      <c r="D36" s="114"/>
      <c r="F36" s="114"/>
      <c r="G36" s="114"/>
      <c r="H36" s="380"/>
      <c r="I36" s="1294"/>
      <c r="J36" s="461"/>
      <c r="K36" s="382"/>
      <c r="L36" s="391"/>
      <c r="M36" s="391"/>
      <c r="N36" s="461"/>
      <c r="O36" s="383"/>
      <c r="P36" s="123"/>
      <c r="Q36" s="1309"/>
      <c r="R36" s="703">
        <f t="shared" si="4"/>
        <v>0</v>
      </c>
      <c r="S36" s="700">
        <f t="shared" si="5"/>
        <v>0</v>
      </c>
      <c r="T36" s="1316"/>
    </row>
    <row r="37" spans="1:20" ht="12.75">
      <c r="A37" s="81"/>
      <c r="B37" s="82"/>
      <c r="C37" s="82"/>
      <c r="D37" s="114"/>
      <c r="F37" s="114"/>
      <c r="G37" s="114"/>
      <c r="H37" s="380"/>
      <c r="I37" s="1294"/>
      <c r="J37" s="461"/>
      <c r="K37" s="382"/>
      <c r="L37" s="391"/>
      <c r="M37" s="391"/>
      <c r="N37" s="461"/>
      <c r="O37" s="383"/>
      <c r="P37" s="123"/>
      <c r="Q37" s="1309"/>
      <c r="R37" s="703">
        <f t="shared" si="4"/>
        <v>0</v>
      </c>
      <c r="S37" s="700">
        <f t="shared" si="5"/>
        <v>0</v>
      </c>
      <c r="T37" s="1316"/>
    </row>
    <row r="38" spans="1:20" ht="12.75">
      <c r="A38" s="81"/>
      <c r="B38" s="82"/>
      <c r="C38" s="82"/>
      <c r="H38" s="381"/>
      <c r="I38" s="1294"/>
      <c r="J38" s="461"/>
      <c r="K38" s="382"/>
      <c r="L38" s="384"/>
      <c r="M38" s="384"/>
      <c r="N38" s="461"/>
      <c r="O38" s="383"/>
      <c r="P38" s="123"/>
      <c r="Q38" s="1309"/>
      <c r="R38" s="703">
        <f t="shared" si="4"/>
        <v>0</v>
      </c>
      <c r="S38" s="700">
        <f t="shared" si="5"/>
        <v>0</v>
      </c>
      <c r="T38" s="1316"/>
    </row>
    <row r="39" spans="1:20" ht="12.75">
      <c r="A39" s="81"/>
      <c r="B39" s="82"/>
      <c r="C39" s="82"/>
      <c r="H39" s="381"/>
      <c r="I39" s="1294"/>
      <c r="J39" s="461"/>
      <c r="K39" s="382"/>
      <c r="L39" s="384"/>
      <c r="M39" s="384"/>
      <c r="N39" s="461"/>
      <c r="O39" s="383"/>
      <c r="P39" s="123"/>
      <c r="Q39" s="1309"/>
      <c r="R39" s="703">
        <f t="shared" si="4"/>
        <v>0</v>
      </c>
      <c r="S39" s="700">
        <f t="shared" si="5"/>
        <v>0</v>
      </c>
      <c r="T39" s="1316"/>
    </row>
    <row r="40" spans="1:20" ht="12.75">
      <c r="A40" s="81"/>
      <c r="B40" s="82"/>
      <c r="C40" s="82"/>
      <c r="H40" s="381"/>
      <c r="I40" s="1294"/>
      <c r="J40" s="461"/>
      <c r="K40" s="382"/>
      <c r="L40" s="384"/>
      <c r="M40" s="384"/>
      <c r="N40" s="461"/>
      <c r="O40" s="383"/>
      <c r="P40" s="123"/>
      <c r="Q40" s="1309"/>
      <c r="R40" s="703">
        <f t="shared" si="4"/>
        <v>0</v>
      </c>
      <c r="S40" s="700">
        <f t="shared" si="5"/>
        <v>0</v>
      </c>
      <c r="T40" s="1316"/>
    </row>
    <row r="41" spans="1:20" ht="12.75">
      <c r="A41" s="81"/>
      <c r="B41" s="82"/>
      <c r="C41" s="82"/>
      <c r="H41" s="381"/>
      <c r="I41" s="1294"/>
      <c r="J41" s="461"/>
      <c r="K41" s="382"/>
      <c r="L41" s="384"/>
      <c r="M41" s="384"/>
      <c r="N41" s="461"/>
      <c r="O41" s="383"/>
      <c r="P41" s="123"/>
      <c r="Q41" s="1309"/>
      <c r="R41" s="703">
        <f t="shared" si="4"/>
        <v>0</v>
      </c>
      <c r="S41" s="700">
        <f t="shared" si="5"/>
        <v>0</v>
      </c>
      <c r="T41" s="1316"/>
    </row>
    <row r="42" spans="1:20" ht="12.75">
      <c r="A42" s="81"/>
      <c r="B42" s="82"/>
      <c r="C42" s="82"/>
      <c r="H42" s="381"/>
      <c r="I42" s="1294"/>
      <c r="J42" s="461"/>
      <c r="K42" s="382"/>
      <c r="L42" s="384"/>
      <c r="M42" s="384"/>
      <c r="N42" s="461"/>
      <c r="O42" s="383"/>
      <c r="P42" s="123"/>
      <c r="Q42" s="1309"/>
      <c r="R42" s="703">
        <f t="shared" si="4"/>
        <v>0</v>
      </c>
      <c r="S42" s="700">
        <f t="shared" si="5"/>
        <v>0</v>
      </c>
      <c r="T42" s="1316"/>
    </row>
    <row r="43" spans="1:20" ht="12.75">
      <c r="A43" s="81"/>
      <c r="B43" s="82"/>
      <c r="C43" s="82"/>
      <c r="H43" s="381"/>
      <c r="I43" s="1294"/>
      <c r="J43" s="461"/>
      <c r="K43" s="382"/>
      <c r="L43" s="384"/>
      <c r="M43" s="384"/>
      <c r="N43" s="461"/>
      <c r="O43" s="383"/>
      <c r="P43" s="123"/>
      <c r="Q43" s="1309"/>
      <c r="R43" s="703">
        <f t="shared" si="4"/>
        <v>0</v>
      </c>
      <c r="S43" s="700">
        <f t="shared" si="5"/>
        <v>0</v>
      </c>
      <c r="T43" s="1316"/>
    </row>
    <row r="44" spans="1:20" ht="12.75">
      <c r="A44" s="81"/>
      <c r="B44" s="82"/>
      <c r="C44" s="82"/>
      <c r="H44" s="381"/>
      <c r="I44" s="1294"/>
      <c r="J44" s="461"/>
      <c r="K44" s="382"/>
      <c r="L44" s="384"/>
      <c r="M44" s="384"/>
      <c r="N44" s="461"/>
      <c r="O44" s="383"/>
      <c r="P44" s="123"/>
      <c r="Q44" s="1309"/>
      <c r="R44" s="703">
        <f t="shared" si="4"/>
        <v>0</v>
      </c>
      <c r="S44" s="700">
        <f t="shared" si="5"/>
        <v>0</v>
      </c>
      <c r="T44" s="1316"/>
    </row>
    <row r="45" spans="1:20" ht="12.75">
      <c r="A45" s="81"/>
      <c r="B45" s="82"/>
      <c r="C45" s="82"/>
      <c r="H45" s="381"/>
      <c r="I45" s="1294"/>
      <c r="J45" s="461"/>
      <c r="K45" s="382"/>
      <c r="L45" s="384"/>
      <c r="M45" s="384"/>
      <c r="N45" s="461"/>
      <c r="O45" s="383"/>
      <c r="P45" s="123"/>
      <c r="Q45" s="1309"/>
      <c r="R45" s="703">
        <f t="shared" si="4"/>
        <v>0</v>
      </c>
      <c r="S45" s="700">
        <f t="shared" si="5"/>
        <v>0</v>
      </c>
      <c r="T45" s="1316"/>
    </row>
    <row r="46" spans="1:20" ht="12.75">
      <c r="A46" s="81"/>
      <c r="B46" s="82"/>
      <c r="C46" s="82"/>
      <c r="H46" s="381"/>
      <c r="I46" s="1294"/>
      <c r="J46" s="461"/>
      <c r="K46" s="382"/>
      <c r="L46" s="384"/>
      <c r="M46" s="384"/>
      <c r="N46" s="461"/>
      <c r="O46" s="383"/>
      <c r="P46" s="123"/>
      <c r="Q46" s="1309"/>
      <c r="R46" s="703">
        <f t="shared" si="4"/>
        <v>0</v>
      </c>
      <c r="S46" s="700">
        <f t="shared" si="5"/>
        <v>0</v>
      </c>
      <c r="T46" s="1316"/>
    </row>
    <row r="47" spans="1:20" ht="12.75">
      <c r="A47" s="81"/>
      <c r="B47" s="82"/>
      <c r="C47" s="82"/>
      <c r="H47" s="381"/>
      <c r="I47" s="1294"/>
      <c r="J47" s="461"/>
      <c r="K47" s="382"/>
      <c r="L47" s="384"/>
      <c r="M47" s="384"/>
      <c r="N47" s="461"/>
      <c r="O47" s="383"/>
      <c r="P47" s="123"/>
      <c r="Q47" s="1309"/>
      <c r="R47" s="703">
        <f t="shared" si="4"/>
        <v>0</v>
      </c>
      <c r="S47" s="700">
        <f t="shared" si="5"/>
        <v>0</v>
      </c>
      <c r="T47" s="1316"/>
    </row>
    <row r="48" spans="1:20" ht="12.75">
      <c r="A48" s="81"/>
      <c r="B48" s="82"/>
      <c r="C48" s="82"/>
      <c r="H48" s="381"/>
      <c r="I48" s="1294"/>
      <c r="J48" s="461"/>
      <c r="K48" s="1038"/>
      <c r="L48" s="1039"/>
      <c r="M48" s="1039"/>
      <c r="N48" s="461"/>
      <c r="O48" s="383"/>
      <c r="Q48" s="1309"/>
      <c r="R48" s="703">
        <f t="shared" si="4"/>
        <v>0</v>
      </c>
      <c r="S48" s="700">
        <f t="shared" si="5"/>
        <v>0</v>
      </c>
      <c r="T48" s="1316"/>
    </row>
    <row r="49" spans="1:20" ht="12.75">
      <c r="A49" s="81"/>
      <c r="B49" s="82"/>
      <c r="C49" s="82"/>
      <c r="H49" s="381"/>
      <c r="I49" s="1294"/>
      <c r="J49" s="461"/>
      <c r="K49" s="1038"/>
      <c r="L49" s="1039"/>
      <c r="M49" s="1039"/>
      <c r="N49" s="461"/>
      <c r="O49" s="383"/>
      <c r="Q49" s="1309"/>
      <c r="R49" s="703">
        <f t="shared" si="4"/>
        <v>0</v>
      </c>
      <c r="S49" s="700">
        <f t="shared" si="5"/>
        <v>0</v>
      </c>
      <c r="T49" s="1316"/>
    </row>
    <row r="50" spans="1:20" ht="12.75">
      <c r="A50" s="81"/>
      <c r="B50" s="82"/>
      <c r="C50" s="82"/>
      <c r="D50" s="114"/>
      <c r="E50" s="114"/>
      <c r="F50" s="114"/>
      <c r="G50" s="114"/>
      <c r="H50" s="380"/>
      <c r="I50" s="1294"/>
      <c r="J50" s="461"/>
      <c r="K50" s="382"/>
      <c r="L50" s="391"/>
      <c r="M50" s="391"/>
      <c r="N50" s="461"/>
      <c r="O50" s="383"/>
      <c r="P50" s="123"/>
      <c r="Q50" s="1309"/>
      <c r="R50" s="703">
        <f t="shared" si="4"/>
        <v>0</v>
      </c>
      <c r="S50" s="700">
        <f t="shared" si="5"/>
        <v>0</v>
      </c>
      <c r="T50" s="1316"/>
    </row>
    <row r="51" spans="1:20" ht="13.5" thickBot="1">
      <c r="A51" s="81"/>
      <c r="B51" s="82"/>
      <c r="C51" s="82"/>
      <c r="D51" s="114"/>
      <c r="E51" s="114"/>
      <c r="F51" s="114"/>
      <c r="G51" s="114"/>
      <c r="H51" s="380"/>
      <c r="I51" s="1294"/>
      <c r="J51" s="461"/>
      <c r="K51" s="382"/>
      <c r="L51" s="391"/>
      <c r="M51" s="391"/>
      <c r="N51" s="461"/>
      <c r="O51" s="383"/>
      <c r="P51" s="123"/>
      <c r="Q51" s="1310"/>
      <c r="R51" s="705">
        <f t="shared" si="4"/>
        <v>0</v>
      </c>
      <c r="S51" s="708">
        <f t="shared" si="5"/>
        <v>0</v>
      </c>
      <c r="T51" s="1316"/>
    </row>
    <row r="52" spans="1:20" s="116" customFormat="1" ht="13.5" thickBot="1">
      <c r="A52" s="119" t="s">
        <v>5</v>
      </c>
      <c r="B52" s="122"/>
      <c r="C52" s="437"/>
      <c r="D52" s="438"/>
      <c r="E52" s="438"/>
      <c r="F52" s="438"/>
      <c r="G52" s="438"/>
      <c r="H52" s="438"/>
      <c r="I52" s="439"/>
      <c r="J52" s="448">
        <f>SUM(J34:J51)</f>
        <v>0</v>
      </c>
      <c r="K52" s="448">
        <f>SUM(K34:K51)</f>
        <v>0</v>
      </c>
      <c r="L52" s="450">
        <f>SUM(L34:L51)</f>
        <v>0</v>
      </c>
      <c r="M52" s="440"/>
      <c r="N52" s="447">
        <f>SUM(N34:N51)</f>
        <v>0</v>
      </c>
      <c r="O52" s="448">
        <f>SUM(O33:O51)</f>
        <v>0</v>
      </c>
      <c r="P52" s="449">
        <f>SUM(P33:P51)</f>
        <v>0</v>
      </c>
      <c r="Q52" s="716">
        <f>SUM(Q33:Q51)</f>
        <v>0</v>
      </c>
      <c r="R52" s="716">
        <f>SUM(R33:R51)</f>
        <v>0</v>
      </c>
      <c r="S52" s="904">
        <f>SUM(S33:S51)</f>
        <v>0</v>
      </c>
      <c r="T52" s="440"/>
    </row>
    <row r="53" spans="12:20" ht="12.75">
      <c r="L53" s="123"/>
      <c r="M53" s="123"/>
      <c r="N53" s="123"/>
      <c r="P53" s="123"/>
      <c r="S53" s="124"/>
      <c r="T53" s="125"/>
    </row>
    <row r="54" s="1" customFormat="1" ht="12.75">
      <c r="K54" s="2"/>
    </row>
    <row r="55" spans="1:20" ht="83.25" customHeight="1">
      <c r="A55" s="1190" t="s">
        <v>184</v>
      </c>
      <c r="B55" s="1191"/>
      <c r="C55" s="1191"/>
      <c r="D55" s="1192"/>
      <c r="E55" s="1040"/>
      <c r="F55" s="1041"/>
      <c r="G55" s="1041"/>
      <c r="H55" s="1041"/>
      <c r="M55" s="123"/>
      <c r="N55" s="123"/>
      <c r="P55" s="123"/>
      <c r="S55" s="124"/>
      <c r="T55" s="125"/>
    </row>
    <row r="56" spans="12:20" ht="13.5" thickBot="1">
      <c r="L56" s="123"/>
      <c r="M56" s="123"/>
      <c r="N56" s="123"/>
      <c r="P56" s="123"/>
      <c r="S56" s="124"/>
      <c r="T56" s="125"/>
    </row>
    <row r="57" spans="1:20" ht="12.75">
      <c r="A57" s="1181" t="s">
        <v>179</v>
      </c>
      <c r="B57" s="1182"/>
      <c r="C57" s="1182"/>
      <c r="D57" s="1182"/>
      <c r="E57" s="1183"/>
      <c r="L57" s="123"/>
      <c r="M57" s="123"/>
      <c r="N57" s="123"/>
      <c r="P57" s="123"/>
      <c r="S57" s="124"/>
      <c r="T57" s="125"/>
    </row>
    <row r="58" spans="1:20" ht="12.75">
      <c r="A58" s="1184"/>
      <c r="B58" s="1185"/>
      <c r="C58" s="1185"/>
      <c r="D58" s="1185"/>
      <c r="E58" s="1186"/>
      <c r="L58" s="123"/>
      <c r="M58" s="123"/>
      <c r="N58" s="123"/>
      <c r="P58" s="123"/>
      <c r="S58" s="124"/>
      <c r="T58" s="125"/>
    </row>
    <row r="59" spans="1:20" ht="12.75">
      <c r="A59" s="1184"/>
      <c r="B59" s="1185"/>
      <c r="C59" s="1185"/>
      <c r="D59" s="1185"/>
      <c r="E59" s="1186"/>
      <c r="L59" s="123"/>
      <c r="M59" s="123"/>
      <c r="N59" s="123"/>
      <c r="P59" s="123"/>
      <c r="S59" s="124"/>
      <c r="T59" s="125"/>
    </row>
    <row r="60" spans="1:20" ht="12.75">
      <c r="A60" s="1184"/>
      <c r="B60" s="1185"/>
      <c r="C60" s="1185"/>
      <c r="D60" s="1185"/>
      <c r="E60" s="1186"/>
      <c r="L60" s="123"/>
      <c r="M60" s="123"/>
      <c r="N60" s="123"/>
      <c r="P60" s="123"/>
      <c r="S60" s="124"/>
      <c r="T60" s="125"/>
    </row>
    <row r="61" spans="1:20" ht="12.75">
      <c r="A61" s="1184"/>
      <c r="B61" s="1185"/>
      <c r="C61" s="1185"/>
      <c r="D61" s="1185"/>
      <c r="E61" s="1186"/>
      <c r="L61" s="123"/>
      <c r="M61" s="123"/>
      <c r="N61" s="123"/>
      <c r="P61" s="123"/>
      <c r="S61" s="124"/>
      <c r="T61" s="125"/>
    </row>
    <row r="62" spans="1:20" ht="12.75">
      <c r="A62" s="1184"/>
      <c r="B62" s="1185"/>
      <c r="C62" s="1185"/>
      <c r="D62" s="1185"/>
      <c r="E62" s="1186"/>
      <c r="L62" s="123"/>
      <c r="M62" s="123"/>
      <c r="N62" s="123"/>
      <c r="P62" s="123"/>
      <c r="S62" s="124"/>
      <c r="T62" s="125"/>
    </row>
    <row r="63" spans="1:20" ht="13.5" thickBot="1">
      <c r="A63" s="1187"/>
      <c r="B63" s="1188"/>
      <c r="C63" s="1188"/>
      <c r="D63" s="1188"/>
      <c r="E63" s="1189"/>
      <c r="L63" s="123"/>
      <c r="M63" s="123"/>
      <c r="N63" s="123"/>
      <c r="P63" s="123"/>
      <c r="S63" s="124"/>
      <c r="T63" s="125"/>
    </row>
    <row r="64" spans="12:20" ht="12.75">
      <c r="L64" s="123"/>
      <c r="M64" s="123"/>
      <c r="N64" s="123"/>
      <c r="P64" s="123"/>
      <c r="S64" s="124"/>
      <c r="T64" s="125"/>
    </row>
    <row r="65" spans="12:20" ht="12.75">
      <c r="L65" s="123"/>
      <c r="M65" s="123"/>
      <c r="N65" s="123"/>
      <c r="P65" s="123"/>
      <c r="S65" s="124"/>
      <c r="T65" s="125"/>
    </row>
    <row r="66" spans="12:20" ht="12.75">
      <c r="L66" s="123"/>
      <c r="M66" s="123"/>
      <c r="N66" s="123"/>
      <c r="P66" s="123"/>
      <c r="S66" s="124"/>
      <c r="T66" s="125"/>
    </row>
    <row r="67" spans="12:20" ht="12.75">
      <c r="L67" s="123"/>
      <c r="M67" s="123"/>
      <c r="N67" s="123"/>
      <c r="P67" s="123"/>
      <c r="S67" s="124"/>
      <c r="T67" s="125"/>
    </row>
    <row r="68" spans="12:20" ht="12.75">
      <c r="L68" s="123"/>
      <c r="M68" s="123"/>
      <c r="N68" s="123"/>
      <c r="P68" s="123"/>
      <c r="S68" s="124"/>
      <c r="T68" s="125"/>
    </row>
    <row r="69" spans="12:20" ht="12.75">
      <c r="L69" s="123"/>
      <c r="M69" s="123"/>
      <c r="N69" s="123"/>
      <c r="P69" s="123"/>
      <c r="S69" s="124"/>
      <c r="T69" s="125"/>
    </row>
    <row r="70" spans="12:20" ht="12.75">
      <c r="L70" s="123"/>
      <c r="M70" s="123"/>
      <c r="N70" s="123"/>
      <c r="P70" s="123"/>
      <c r="S70" s="124"/>
      <c r="T70" s="125"/>
    </row>
    <row r="71" spans="12:20" ht="12.75">
      <c r="L71" s="123"/>
      <c r="M71" s="123"/>
      <c r="N71" s="123"/>
      <c r="P71" s="123"/>
      <c r="S71" s="124"/>
      <c r="T71" s="125"/>
    </row>
    <row r="72" spans="12:20" ht="12.75">
      <c r="L72" s="123"/>
      <c r="M72" s="123"/>
      <c r="N72" s="123"/>
      <c r="P72" s="123"/>
      <c r="S72" s="124"/>
      <c r="T72" s="125"/>
    </row>
    <row r="73" spans="12:20" ht="12.75">
      <c r="L73" s="123"/>
      <c r="M73" s="123"/>
      <c r="N73" s="123"/>
      <c r="P73" s="123"/>
      <c r="S73" s="124"/>
      <c r="T73" s="125"/>
    </row>
    <row r="74" spans="12:20" ht="12.75">
      <c r="L74" s="123"/>
      <c r="M74" s="123"/>
      <c r="N74" s="123"/>
      <c r="P74" s="123"/>
      <c r="S74" s="124"/>
      <c r="T74" s="125"/>
    </row>
    <row r="75" spans="12:20" ht="12.75">
      <c r="L75" s="123"/>
      <c r="M75" s="123"/>
      <c r="N75" s="123"/>
      <c r="P75" s="123"/>
      <c r="S75" s="124"/>
      <c r="T75" s="125"/>
    </row>
    <row r="76" spans="12:20" ht="12.75">
      <c r="L76" s="123"/>
      <c r="M76" s="123"/>
      <c r="N76" s="123"/>
      <c r="P76" s="123"/>
      <c r="S76" s="124"/>
      <c r="T76" s="125"/>
    </row>
    <row r="77" spans="12:20" ht="12.75">
      <c r="L77" s="123"/>
      <c r="M77" s="123"/>
      <c r="N77" s="123"/>
      <c r="P77" s="123"/>
      <c r="S77" s="124"/>
      <c r="T77" s="125"/>
    </row>
    <row r="78" spans="12:20" ht="12.75">
      <c r="L78" s="123"/>
      <c r="M78" s="123"/>
      <c r="N78" s="123"/>
      <c r="P78" s="123"/>
      <c r="S78" s="124"/>
      <c r="T78" s="125"/>
    </row>
    <row r="79" spans="12:20" ht="12.75">
      <c r="L79" s="123"/>
      <c r="M79" s="123"/>
      <c r="N79" s="123"/>
      <c r="P79" s="123"/>
      <c r="S79" s="124"/>
      <c r="T79" s="125"/>
    </row>
    <row r="80" spans="12:14" ht="12.75">
      <c r="L80" s="123"/>
      <c r="M80" s="123"/>
      <c r="N80" s="123"/>
    </row>
    <row r="81" spans="12:14" ht="12.75">
      <c r="L81" s="123"/>
      <c r="M81" s="123"/>
      <c r="N81" s="123"/>
    </row>
    <row r="82" spans="12:14" ht="12.75">
      <c r="L82" s="123"/>
      <c r="M82" s="123"/>
      <c r="N82" s="123"/>
    </row>
    <row r="83" spans="12:14" ht="12.75">
      <c r="L83" s="123"/>
      <c r="M83" s="123"/>
      <c r="N83" s="123"/>
    </row>
    <row r="84" spans="12:14" ht="12.75">
      <c r="L84" s="123"/>
      <c r="M84" s="123"/>
      <c r="N84" s="123"/>
    </row>
    <row r="85" spans="12:14" ht="12.75">
      <c r="L85" s="123"/>
      <c r="M85" s="123"/>
      <c r="N85" s="123"/>
    </row>
    <row r="86" spans="12:14" ht="12.75">
      <c r="L86" s="123"/>
      <c r="M86" s="123"/>
      <c r="N86" s="123"/>
    </row>
    <row r="87" spans="12:14" ht="12.75">
      <c r="L87" s="123"/>
      <c r="M87" s="123"/>
      <c r="N87" s="123"/>
    </row>
    <row r="88" spans="12:14" ht="12.75">
      <c r="L88" s="123"/>
      <c r="M88" s="123"/>
      <c r="N88" s="123"/>
    </row>
    <row r="89" spans="12:14" ht="12.75">
      <c r="L89" s="123"/>
      <c r="M89" s="123"/>
      <c r="N89" s="123"/>
    </row>
    <row r="90" spans="12:14" ht="12.75">
      <c r="L90" s="123"/>
      <c r="M90" s="123"/>
      <c r="N90" s="123"/>
    </row>
    <row r="91" spans="12:14" ht="12.75">
      <c r="L91" s="123"/>
      <c r="M91" s="123"/>
      <c r="N91" s="123"/>
    </row>
    <row r="92" spans="12:14" ht="12.75">
      <c r="L92" s="123"/>
      <c r="M92" s="123"/>
      <c r="N92" s="123"/>
    </row>
    <row r="93" spans="12:14" ht="12.75">
      <c r="L93" s="123"/>
      <c r="M93" s="123"/>
      <c r="N93" s="123"/>
    </row>
    <row r="94" spans="12:14" ht="12.75">
      <c r="L94" s="123"/>
      <c r="M94" s="123"/>
      <c r="N94" s="123"/>
    </row>
  </sheetData>
  <sheetProtection password="83AF" sheet="1" objects="1" scenarios="1"/>
  <mergeCells count="8">
    <mergeCell ref="A57:E63"/>
    <mergeCell ref="M2:P2"/>
    <mergeCell ref="Q1:T1"/>
    <mergeCell ref="A1:B1"/>
    <mergeCell ref="H1:L1"/>
    <mergeCell ref="C1:G1"/>
    <mergeCell ref="M1:P1"/>
    <mergeCell ref="A55:D55"/>
  </mergeCells>
  <dataValidations count="4">
    <dataValidation type="textLength" operator="equal" allowBlank="1" showInputMessage="1" showErrorMessage="1" error="Please enter a 2-character state code." sqref="G15:G16">
      <formula1>2</formula1>
    </dataValidation>
    <dataValidation type="textLength" operator="equal" allowBlank="1" showInputMessage="1" showErrorMessage="1" error="Please enter a 6-digit Building Number." sqref="D15:D31 D34:D51">
      <formula1>6</formula1>
    </dataValidation>
    <dataValidation type="textLength" operator="equal" allowBlank="1" showInputMessage="1" showErrorMessage="1" error="Please enter an 8-digit OA Number" sqref="H15:H16">
      <formula1>8</formula1>
    </dataValidation>
    <dataValidation type="date" operator="greaterThanOrEqual" allowBlank="1" showInputMessage="1" showErrorMessage="1" error="Please enter a date in FY08 or later." sqref="I15:I31 I34:I51">
      <formula1>39356</formula1>
    </dataValidation>
  </dataValidations>
  <printOptions gridLines="1"/>
  <pageMargins left="0.25" right="0.25" top="1" bottom="1" header="0.5" footer="0.5"/>
  <pageSetup cellComments="asDisplayed" fitToHeight="1" fitToWidth="1" horizontalDpi="600" verticalDpi="600" orientation="landscape" paperSize="5" scale="59" r:id="rId3"/>
  <headerFooter alignWithMargins="0">
    <oddHeader>&amp;C&amp;26&amp;A</oddHeader>
    <oddFooter>&amp;L&amp;F&amp;C&amp;A&amp;R&amp;D</oddFooter>
  </headerFooter>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W78"/>
  <sheetViews>
    <sheetView defaultGridColor="0" zoomScale="62" zoomScaleNormal="62" colorId="22" workbookViewId="0" topLeftCell="A1">
      <pane xSplit="6" ySplit="17" topLeftCell="G18" activePane="bottomRight" state="frozen"/>
      <selection pane="topLeft" activeCell="A1" sqref="A1"/>
      <selection pane="topRight" activeCell="G1" sqref="G1"/>
      <selection pane="bottomLeft" activeCell="A18" sqref="A18"/>
      <selection pane="bottomRight" activeCell="D82" sqref="D82"/>
    </sheetView>
  </sheetViews>
  <sheetFormatPr defaultColWidth="8.7109375" defaultRowHeight="12.75"/>
  <cols>
    <col min="1" max="1" width="4.00390625" style="343" customWidth="1"/>
    <col min="2" max="2" width="8.57421875" style="1" customWidth="1"/>
    <col min="3" max="3" width="17.57421875" style="1" customWidth="1"/>
    <col min="4" max="4" width="13.57421875" style="1" customWidth="1"/>
    <col min="5" max="5" width="19.140625" style="1" customWidth="1"/>
    <col min="6" max="6" width="1.7109375" style="1" customWidth="1"/>
    <col min="7" max="7" width="18.00390625" style="1" customWidth="1"/>
    <col min="8" max="8" width="17.421875" style="1" customWidth="1"/>
    <col min="9" max="9" width="1.7109375" style="1" customWidth="1"/>
    <col min="10" max="10" width="17.421875" style="1" customWidth="1"/>
    <col min="11" max="11" width="17.421875" style="2" customWidth="1"/>
    <col min="12" max="12" width="1.7109375" style="1" customWidth="1"/>
    <col min="13" max="14" width="17.421875" style="1" customWidth="1"/>
    <col min="15" max="15" width="1.7109375" style="1" customWidth="1"/>
    <col min="16" max="17" width="17.421875" style="1" customWidth="1"/>
    <col min="18" max="18" width="1.7109375" style="1" customWidth="1"/>
    <col min="19" max="16384" width="8.7109375" style="1" customWidth="1"/>
  </cols>
  <sheetData>
    <row r="1" spans="1:18" ht="19.5" thickBot="1" thickTop="1">
      <c r="A1" s="1284" t="s">
        <v>54</v>
      </c>
      <c r="B1" s="1285"/>
      <c r="C1" s="1285"/>
      <c r="D1" s="331"/>
      <c r="E1" s="331"/>
      <c r="F1" s="332"/>
      <c r="G1" s="332"/>
      <c r="H1" s="332"/>
      <c r="I1" s="332"/>
      <c r="J1" s="332"/>
      <c r="K1" s="332"/>
      <c r="L1" s="332"/>
      <c r="M1" s="1283" t="s">
        <v>40</v>
      </c>
      <c r="N1" s="1283"/>
      <c r="O1" s="1283"/>
      <c r="P1" s="1283"/>
      <c r="Q1" s="1283"/>
      <c r="R1" s="333"/>
    </row>
    <row r="2" spans="1:18" ht="13.5" thickTop="1">
      <c r="A2" s="335"/>
      <c r="B2" s="328"/>
      <c r="C2" s="328"/>
      <c r="D2" s="328"/>
      <c r="E2" s="328"/>
      <c r="F2" s="328"/>
      <c r="G2" s="328"/>
      <c r="H2" s="328"/>
      <c r="I2" s="328"/>
      <c r="J2" s="328"/>
      <c r="K2" s="329"/>
      <c r="L2" s="328"/>
      <c r="M2" s="328"/>
      <c r="N2" s="328"/>
      <c r="O2" s="328"/>
      <c r="P2" s="328"/>
      <c r="Q2" s="328"/>
      <c r="R2" s="330"/>
    </row>
    <row r="3" spans="1:18" s="3" customFormat="1" ht="12.75">
      <c r="A3" s="336"/>
      <c r="B3" s="263"/>
      <c r="C3" s="263"/>
      <c r="D3" s="263"/>
      <c r="E3" s="263"/>
      <c r="F3" s="263"/>
      <c r="G3" s="263"/>
      <c r="H3" s="263"/>
      <c r="I3" s="263"/>
      <c r="J3" s="263"/>
      <c r="K3" s="263"/>
      <c r="L3" s="263"/>
      <c r="M3" s="263"/>
      <c r="N3" s="263"/>
      <c r="O3" s="263"/>
      <c r="P3" s="263"/>
      <c r="Q3" s="263"/>
      <c r="R3" s="264"/>
    </row>
    <row r="4" spans="1:18" ht="33.75">
      <c r="A4" s="335"/>
      <c r="B4" s="265" t="s">
        <v>52</v>
      </c>
      <c r="C4" s="261"/>
      <c r="D4" s="261"/>
      <c r="E4" s="261"/>
      <c r="F4" s="261"/>
      <c r="G4" s="261"/>
      <c r="H4" s="261"/>
      <c r="I4" s="261"/>
      <c r="J4" s="261"/>
      <c r="K4" s="262"/>
      <c r="L4" s="261"/>
      <c r="M4" s="261"/>
      <c r="N4" s="261"/>
      <c r="O4" s="261"/>
      <c r="P4" s="261"/>
      <c r="Q4" s="261"/>
      <c r="R4" s="266"/>
    </row>
    <row r="5" spans="1:18" ht="24" thickBot="1">
      <c r="A5" s="337"/>
      <c r="B5" s="267"/>
      <c r="C5" s="268"/>
      <c r="D5" s="268"/>
      <c r="E5" s="268"/>
      <c r="F5" s="268"/>
      <c r="G5" s="268"/>
      <c r="H5" s="268"/>
      <c r="I5" s="268"/>
      <c r="J5" s="268"/>
      <c r="K5" s="269"/>
      <c r="L5" s="268"/>
      <c r="M5" s="268"/>
      <c r="N5" s="268"/>
      <c r="O5" s="268"/>
      <c r="P5" s="268"/>
      <c r="Q5" s="268"/>
      <c r="R5" s="270"/>
    </row>
    <row r="6" spans="1:18" s="4" customFormat="1" ht="16.5" thickTop="1">
      <c r="A6" s="334" t="s">
        <v>93</v>
      </c>
      <c r="B6" s="1280" t="s">
        <v>66</v>
      </c>
      <c r="C6" s="1280"/>
      <c r="D6" s="1275">
        <f>PY!$B$2</f>
        <v>0</v>
      </c>
      <c r="E6" s="1275"/>
      <c r="F6" s="1275"/>
      <c r="G6" s="259"/>
      <c r="H6" s="259"/>
      <c r="I6" s="259"/>
      <c r="J6" s="259"/>
      <c r="K6" s="260"/>
      <c r="L6" s="259"/>
      <c r="M6" s="259"/>
      <c r="N6" s="259"/>
      <c r="O6" s="259"/>
      <c r="P6" s="259"/>
      <c r="Q6" s="259"/>
      <c r="R6" s="59"/>
    </row>
    <row r="7" spans="1:18" s="4" customFormat="1" ht="15.75">
      <c r="A7" s="334"/>
      <c r="B7" s="1268" t="s">
        <v>67</v>
      </c>
      <c r="C7" s="1268"/>
      <c r="D7" s="1251">
        <f>PY!$B$3</f>
        <v>0</v>
      </c>
      <c r="E7" s="1251"/>
      <c r="F7" s="1251"/>
      <c r="G7" s="19"/>
      <c r="H7" s="19"/>
      <c r="I7" s="19"/>
      <c r="J7" s="19"/>
      <c r="K7" s="20"/>
      <c r="L7" s="19"/>
      <c r="M7" s="19"/>
      <c r="N7" s="19"/>
      <c r="O7" s="19"/>
      <c r="P7" s="19"/>
      <c r="Q7" s="19"/>
      <c r="R7" s="59"/>
    </row>
    <row r="8" spans="1:18" s="4" customFormat="1" ht="15.75">
      <c r="A8" s="334"/>
      <c r="B8" s="1268" t="s">
        <v>58</v>
      </c>
      <c r="C8" s="1268"/>
      <c r="D8" s="1251">
        <f>PY!$B$4</f>
        <v>0</v>
      </c>
      <c r="E8" s="1251"/>
      <c r="F8" s="1251"/>
      <c r="G8" s="22"/>
      <c r="H8" s="21"/>
      <c r="I8" s="21"/>
      <c r="J8" s="22"/>
      <c r="K8" s="21"/>
      <c r="L8" s="21"/>
      <c r="M8" s="22"/>
      <c r="N8" s="21"/>
      <c r="O8" s="21"/>
      <c r="P8" s="22"/>
      <c r="Q8" s="21"/>
      <c r="R8" s="60"/>
    </row>
    <row r="9" spans="1:18" s="4" customFormat="1" ht="16.5" thickBot="1">
      <c r="A9" s="334"/>
      <c r="B9" s="1293" t="s">
        <v>68</v>
      </c>
      <c r="C9" s="1293"/>
      <c r="D9" s="1274">
        <f ca="1">NOW()</f>
        <v>39588.500816203705</v>
      </c>
      <c r="E9" s="1274"/>
      <c r="F9" s="1274"/>
      <c r="G9" s="22"/>
      <c r="H9" s="21"/>
      <c r="I9" s="21"/>
      <c r="J9" s="22"/>
      <c r="K9" s="21"/>
      <c r="L9" s="21"/>
      <c r="M9" s="22"/>
      <c r="N9" s="21"/>
      <c r="O9" s="21"/>
      <c r="P9" s="22"/>
      <c r="Q9" s="21"/>
      <c r="R9" s="60"/>
    </row>
    <row r="10" spans="1:23" s="18" customFormat="1" ht="27" thickBot="1">
      <c r="A10" s="338"/>
      <c r="B10" s="1269">
        <f>'Corrections PY'!B2</f>
        <v>0</v>
      </c>
      <c r="C10" s="1270"/>
      <c r="D10" s="1270"/>
      <c r="E10" s="1270"/>
      <c r="F10" s="1270"/>
      <c r="G10" s="1270"/>
      <c r="H10" s="1270"/>
      <c r="I10" s="1270"/>
      <c r="J10" s="1270"/>
      <c r="K10" s="1270"/>
      <c r="L10" s="1270"/>
      <c r="M10" s="1270"/>
      <c r="N10" s="1270"/>
      <c r="O10" s="1270"/>
      <c r="P10" s="1270"/>
      <c r="Q10" s="1271"/>
      <c r="R10" s="61"/>
      <c r="S10" s="17"/>
      <c r="T10" s="16"/>
      <c r="U10" s="16"/>
      <c r="V10" s="17"/>
      <c r="W10" s="16"/>
    </row>
    <row r="11" spans="1:23" s="4" customFormat="1" ht="18">
      <c r="A11" s="339"/>
      <c r="B11" s="1272" t="s">
        <v>6</v>
      </c>
      <c r="C11" s="1273"/>
      <c r="D11" s="1273"/>
      <c r="E11" s="1273"/>
      <c r="F11" s="1273"/>
      <c r="G11" s="1273"/>
      <c r="H11" s="1273"/>
      <c r="I11" s="1273"/>
      <c r="J11" s="1273"/>
      <c r="K11" s="1273"/>
      <c r="L11" s="1273"/>
      <c r="M11" s="1273"/>
      <c r="N11" s="1273"/>
      <c r="O11" s="1273"/>
      <c r="P11" s="1273"/>
      <c r="Q11" s="1273"/>
      <c r="R11" s="62"/>
      <c r="S11" s="15"/>
      <c r="T11" s="13"/>
      <c r="U11" s="13"/>
      <c r="V11" s="15"/>
      <c r="W11" s="13"/>
    </row>
    <row r="12" spans="1:18" ht="12.75">
      <c r="A12" s="340"/>
      <c r="B12" s="11"/>
      <c r="C12" s="23"/>
      <c r="D12" s="5"/>
      <c r="E12" s="6"/>
      <c r="F12" s="23"/>
      <c r="G12" s="24"/>
      <c r="H12" s="23"/>
      <c r="I12" s="23"/>
      <c r="J12" s="24"/>
      <c r="K12" s="23"/>
      <c r="L12" s="205"/>
      <c r="M12" s="24"/>
      <c r="N12" s="23"/>
      <c r="O12" s="205"/>
      <c r="P12" s="24"/>
      <c r="Q12" s="23"/>
      <c r="R12" s="63"/>
    </row>
    <row r="13" spans="1:18" s="4" customFormat="1" ht="15.75">
      <c r="A13" s="339"/>
      <c r="B13" s="25"/>
      <c r="C13" s="26"/>
      <c r="D13" s="26"/>
      <c r="E13" s="26"/>
      <c r="F13" s="26"/>
      <c r="G13" s="1266" t="s">
        <v>105</v>
      </c>
      <c r="H13" s="1267"/>
      <c r="I13" s="32"/>
      <c r="J13" s="1266" t="s">
        <v>106</v>
      </c>
      <c r="K13" s="1267"/>
      <c r="L13" s="32"/>
      <c r="M13" s="1266" t="s">
        <v>107</v>
      </c>
      <c r="N13" s="1267"/>
      <c r="O13" s="216"/>
      <c r="P13" s="1266" t="s">
        <v>108</v>
      </c>
      <c r="Q13" s="1267"/>
      <c r="R13" s="59"/>
    </row>
    <row r="14" spans="1:18" s="4" customFormat="1" ht="16.5" thickBot="1">
      <c r="A14" s="339"/>
      <c r="B14" s="25"/>
      <c r="C14" s="26"/>
      <c r="D14" s="26"/>
      <c r="E14" s="26"/>
      <c r="F14" s="27"/>
      <c r="G14" s="188" t="s">
        <v>69</v>
      </c>
      <c r="H14" s="272" t="s">
        <v>51</v>
      </c>
      <c r="I14" s="33"/>
      <c r="J14" s="188" t="s">
        <v>69</v>
      </c>
      <c r="K14" s="272" t="s">
        <v>51</v>
      </c>
      <c r="L14" s="33"/>
      <c r="M14" s="188" t="s">
        <v>69</v>
      </c>
      <c r="N14" s="272" t="s">
        <v>51</v>
      </c>
      <c r="O14" s="217"/>
      <c r="P14" s="188" t="s">
        <v>69</v>
      </c>
      <c r="Q14" s="272" t="s">
        <v>51</v>
      </c>
      <c r="R14" s="59"/>
    </row>
    <row r="15" spans="1:18" s="4" customFormat="1" ht="16.5" thickBot="1">
      <c r="A15" s="339"/>
      <c r="B15" s="28"/>
      <c r="C15" s="1286" t="s">
        <v>7</v>
      </c>
      <c r="D15" s="1287"/>
      <c r="E15" s="1288"/>
      <c r="F15" s="218"/>
      <c r="G15" s="164"/>
      <c r="H15" s="271">
        <v>0.024</v>
      </c>
      <c r="I15" s="199"/>
      <c r="J15" s="164"/>
      <c r="K15" s="271">
        <v>0.024</v>
      </c>
      <c r="L15" s="199"/>
      <c r="M15" s="164"/>
      <c r="N15" s="271">
        <v>0.025</v>
      </c>
      <c r="O15" s="218"/>
      <c r="P15" s="164"/>
      <c r="Q15" s="271">
        <v>0.025</v>
      </c>
      <c r="R15" s="64"/>
    </row>
    <row r="16" spans="1:18" s="4" customFormat="1" ht="16.5" thickBot="1">
      <c r="A16" s="339"/>
      <c r="B16" s="7"/>
      <c r="C16" s="7"/>
      <c r="D16" s="7"/>
      <c r="E16" s="8"/>
      <c r="F16" s="219"/>
      <c r="G16" s="165"/>
      <c r="H16" s="166"/>
      <c r="I16" s="200"/>
      <c r="J16" s="165"/>
      <c r="K16" s="180"/>
      <c r="L16" s="206"/>
      <c r="M16" s="165"/>
      <c r="N16" s="166"/>
      <c r="O16" s="219"/>
      <c r="P16" s="165"/>
      <c r="Q16" s="166"/>
      <c r="R16" s="65"/>
    </row>
    <row r="17" spans="1:18" s="4" customFormat="1" ht="16.5" thickBot="1">
      <c r="A17" s="339"/>
      <c r="B17" s="1254" t="s">
        <v>8</v>
      </c>
      <c r="C17" s="1254"/>
      <c r="D17" s="1254"/>
      <c r="E17" s="1255"/>
      <c r="F17" s="216"/>
      <c r="G17" s="196"/>
      <c r="H17" s="197"/>
      <c r="I17" s="32"/>
      <c r="J17" s="196"/>
      <c r="K17" s="197"/>
      <c r="L17" s="207"/>
      <c r="M17" s="196"/>
      <c r="N17" s="197"/>
      <c r="O17" s="216"/>
      <c r="P17" s="196"/>
      <c r="Q17" s="198"/>
      <c r="R17" s="60"/>
    </row>
    <row r="18" spans="1:18" s="4" customFormat="1" ht="17.25" thickBot="1" thickTop="1">
      <c r="A18" s="339" t="s">
        <v>94</v>
      </c>
      <c r="B18" s="1290" t="s">
        <v>47</v>
      </c>
      <c r="C18" s="1291"/>
      <c r="D18" s="1292"/>
      <c r="E18" s="1292"/>
      <c r="F18" s="225"/>
      <c r="G18" s="325">
        <f>PY!K5</f>
        <v>0</v>
      </c>
      <c r="H18" s="326">
        <f>PY!L5/1000</f>
        <v>0</v>
      </c>
      <c r="I18" s="201"/>
      <c r="J18" s="325">
        <f>'CY'!$K$5</f>
        <v>0</v>
      </c>
      <c r="K18" s="326">
        <f>'CY'!$L$5/1000</f>
        <v>0</v>
      </c>
      <c r="L18" s="208"/>
      <c r="M18" s="325">
        <f>'BY'!$K$5</f>
        <v>0</v>
      </c>
      <c r="N18" s="326">
        <f>'BY'!$L$5/1000</f>
        <v>0</v>
      </c>
      <c r="O18" s="220"/>
      <c r="P18" s="325">
        <f>M18</f>
        <v>0</v>
      </c>
      <c r="Q18" s="327">
        <f>N18*(1+Q15)</f>
        <v>0</v>
      </c>
      <c r="R18" s="60"/>
    </row>
    <row r="19" spans="1:18" s="4" customFormat="1" ht="16.5" thickBot="1">
      <c r="A19" s="339" t="s">
        <v>95</v>
      </c>
      <c r="B19" s="1260" t="s">
        <v>70</v>
      </c>
      <c r="C19" s="1261"/>
      <c r="D19" s="1264" t="s">
        <v>48</v>
      </c>
      <c r="E19" s="1264"/>
      <c r="F19" s="226"/>
      <c r="G19" s="190"/>
      <c r="H19" s="189"/>
      <c r="I19" s="37"/>
      <c r="J19" s="190"/>
      <c r="K19" s="189"/>
      <c r="L19" s="209"/>
      <c r="M19" s="190"/>
      <c r="N19" s="189"/>
      <c r="O19" s="221"/>
      <c r="P19" s="190"/>
      <c r="Q19" s="189"/>
      <c r="R19" s="60"/>
    </row>
    <row r="20" spans="1:18" s="4" customFormat="1" ht="15.75">
      <c r="A20" s="339"/>
      <c r="B20" s="1281" t="s">
        <v>109</v>
      </c>
      <c r="C20" s="1282"/>
      <c r="D20" s="32" t="s">
        <v>60</v>
      </c>
      <c r="E20" s="294"/>
      <c r="F20" s="32"/>
      <c r="G20" s="295">
        <f>'Corrections PY'!$Q$6</f>
        <v>0</v>
      </c>
      <c r="H20" s="296">
        <f>'Corrections PY'!R6/1000</f>
        <v>0</v>
      </c>
      <c r="I20" s="32"/>
      <c r="J20" s="295">
        <f>'Corrections PY'!$Q$6</f>
        <v>0</v>
      </c>
      <c r="K20" s="296">
        <f>'CY'!S6/1000</f>
        <v>0</v>
      </c>
      <c r="L20" s="207"/>
      <c r="M20" s="295">
        <f>'Corrections PY'!$Q$6</f>
        <v>0</v>
      </c>
      <c r="N20" s="296">
        <f>K20*(1+N15)</f>
        <v>0</v>
      </c>
      <c r="O20" s="216"/>
      <c r="P20" s="295">
        <f>'Corrections PY'!$Q$6</f>
        <v>0</v>
      </c>
      <c r="Q20" s="296">
        <f>N20*(1+Q15)</f>
        <v>0</v>
      </c>
      <c r="R20" s="60"/>
    </row>
    <row r="21" spans="1:18" s="4" customFormat="1" ht="15.75">
      <c r="A21" s="339"/>
      <c r="B21" s="291"/>
      <c r="C21" s="292"/>
      <c r="D21" s="30" t="s">
        <v>41</v>
      </c>
      <c r="E21" s="237"/>
      <c r="F21" s="32"/>
      <c r="G21" s="1042">
        <v>0</v>
      </c>
      <c r="H21" s="1043">
        <v>0</v>
      </c>
      <c r="I21" s="32"/>
      <c r="J21" s="1042">
        <v>0</v>
      </c>
      <c r="K21" s="1043">
        <v>0</v>
      </c>
      <c r="L21" s="1044"/>
      <c r="M21" s="1042">
        <v>0</v>
      </c>
      <c r="N21" s="1043">
        <v>0</v>
      </c>
      <c r="O21" s="216"/>
      <c r="P21" s="1045">
        <v>0</v>
      </c>
      <c r="Q21" s="1043">
        <v>0</v>
      </c>
      <c r="R21" s="60"/>
    </row>
    <row r="22" spans="1:18" s="4" customFormat="1" ht="16.5" thickBot="1">
      <c r="A22" s="339"/>
      <c r="B22" s="322"/>
      <c r="C22" s="323"/>
      <c r="D22" s="30" t="s">
        <v>42</v>
      </c>
      <c r="E22" s="236"/>
      <c r="F22" s="32"/>
      <c r="G22" s="1046">
        <v>0</v>
      </c>
      <c r="H22" s="1047">
        <v>0</v>
      </c>
      <c r="I22" s="32"/>
      <c r="J22" s="1046">
        <v>0</v>
      </c>
      <c r="K22" s="1048">
        <v>0</v>
      </c>
      <c r="L22" s="1044"/>
      <c r="M22" s="1046">
        <v>0</v>
      </c>
      <c r="N22" s="1047">
        <v>0</v>
      </c>
      <c r="O22" s="216"/>
      <c r="P22" s="1049">
        <v>0</v>
      </c>
      <c r="Q22" s="1047">
        <v>0</v>
      </c>
      <c r="R22" s="60"/>
    </row>
    <row r="23" spans="1:18" s="4" customFormat="1" ht="16.5" thickBot="1">
      <c r="A23" s="339" t="s">
        <v>95</v>
      </c>
      <c r="B23" s="324"/>
      <c r="C23" s="324"/>
      <c r="D23" s="1264" t="s">
        <v>9</v>
      </c>
      <c r="E23" s="1265"/>
      <c r="F23" s="227"/>
      <c r="G23" s="190"/>
      <c r="H23" s="189"/>
      <c r="I23" s="33"/>
      <c r="J23" s="191"/>
      <c r="K23" s="192"/>
      <c r="L23" s="207"/>
      <c r="M23" s="193"/>
      <c r="N23" s="194"/>
      <c r="O23" s="216"/>
      <c r="P23" s="193"/>
      <c r="Q23" s="195"/>
      <c r="R23" s="60"/>
    </row>
    <row r="24" spans="1:18" s="4" customFormat="1" ht="15.75">
      <c r="A24" s="339"/>
      <c r="B24" s="1262" t="s">
        <v>105</v>
      </c>
      <c r="C24" s="1263"/>
      <c r="D24" s="186" t="s">
        <v>105</v>
      </c>
      <c r="E24" s="238"/>
      <c r="F24" s="32"/>
      <c r="G24" s="242">
        <f>PY!$R$7</f>
        <v>0</v>
      </c>
      <c r="H24" s="243">
        <f>PY!$S$7/1000</f>
        <v>0</v>
      </c>
      <c r="I24" s="32"/>
      <c r="J24" s="242">
        <f>PY!$R$7</f>
        <v>0</v>
      </c>
      <c r="K24" s="243">
        <f>'CY'!$S$7/1000</f>
        <v>0</v>
      </c>
      <c r="L24" s="207"/>
      <c r="M24" s="242">
        <f>PY!$R$7</f>
        <v>0</v>
      </c>
      <c r="N24" s="243">
        <f>'BY'!S7/1000</f>
        <v>0</v>
      </c>
      <c r="O24" s="216"/>
      <c r="P24" s="242">
        <f>PY!$R$7</f>
        <v>0</v>
      </c>
      <c r="Q24" s="243">
        <f>N24*(1+Q15)</f>
        <v>0</v>
      </c>
      <c r="R24" s="60"/>
    </row>
    <row r="25" spans="1:22" s="4" customFormat="1" ht="15.75">
      <c r="A25" s="339"/>
      <c r="B25" s="1276" t="s">
        <v>106</v>
      </c>
      <c r="C25" s="1277"/>
      <c r="D25" s="186" t="s">
        <v>106</v>
      </c>
      <c r="E25" s="239"/>
      <c r="F25" s="32"/>
      <c r="G25" s="1050"/>
      <c r="H25" s="1050"/>
      <c r="I25" s="33"/>
      <c r="J25" s="1051">
        <f>'CY'!$K$8+'CY'!$R$47</f>
        <v>0</v>
      </c>
      <c r="K25" s="247">
        <f>('CY'!$L$8+'CY'!S47)/1000</f>
        <v>0</v>
      </c>
      <c r="L25" s="210"/>
      <c r="M25" s="1051">
        <f>'CY'!K8+'CY'!$R$47</f>
        <v>0</v>
      </c>
      <c r="N25" s="247">
        <f>'BY'!S8/1000</f>
        <v>0</v>
      </c>
      <c r="O25" s="216"/>
      <c r="P25" s="1051">
        <f>'CY'!K8+'CY'!$R$47</f>
        <v>0</v>
      </c>
      <c r="Q25" s="247">
        <f>N25*(1+Q15)</f>
        <v>0</v>
      </c>
      <c r="R25" s="66"/>
      <c r="S25" s="14"/>
      <c r="T25" s="35"/>
      <c r="U25" s="14"/>
      <c r="V25" s="14"/>
    </row>
    <row r="26" spans="1:22" s="4" customFormat="1" ht="15.75">
      <c r="A26" s="339"/>
      <c r="B26" s="1276" t="s">
        <v>107</v>
      </c>
      <c r="C26" s="1277"/>
      <c r="D26" s="186" t="s">
        <v>107</v>
      </c>
      <c r="E26" s="239"/>
      <c r="F26" s="32"/>
      <c r="G26" s="1050"/>
      <c r="H26" s="1050"/>
      <c r="I26" s="33"/>
      <c r="J26" s="1050"/>
      <c r="K26" s="1052"/>
      <c r="L26" s="210"/>
      <c r="M26" s="1051">
        <f>'BY'!$K$9+'BY'!$R$48</f>
        <v>0</v>
      </c>
      <c r="N26" s="247">
        <f>('BY'!$L$9+'BY'!$S$48)/1000</f>
        <v>0</v>
      </c>
      <c r="O26" s="217"/>
      <c r="P26" s="1051">
        <f>'BY'!$K$9+'BY'!$R$48</f>
        <v>0</v>
      </c>
      <c r="Q26" s="247">
        <f>('BY'!$L$9+'BY'!S48)/1000*(1+Q15)</f>
        <v>0</v>
      </c>
      <c r="R26" s="66"/>
      <c r="S26" s="14"/>
      <c r="T26" s="35"/>
      <c r="U26" s="35"/>
      <c r="V26" s="36"/>
    </row>
    <row r="27" spans="1:22" s="131" customFormat="1" ht="16.5" thickBot="1">
      <c r="A27" s="339"/>
      <c r="B27" s="1278" t="s">
        <v>108</v>
      </c>
      <c r="C27" s="1279"/>
      <c r="D27" s="187" t="s">
        <v>108</v>
      </c>
      <c r="E27" s="240"/>
      <c r="F27" s="224"/>
      <c r="G27" s="1053"/>
      <c r="H27" s="1053"/>
      <c r="I27" s="203"/>
      <c r="J27" s="1053"/>
      <c r="K27" s="1054"/>
      <c r="L27" s="211"/>
      <c r="M27" s="1055"/>
      <c r="N27" s="1054"/>
      <c r="O27" s="223"/>
      <c r="P27" s="1056">
        <f>('BY+1'!R32)</f>
        <v>0</v>
      </c>
      <c r="Q27" s="301">
        <f>('BY+1'!S32)/1000</f>
        <v>0</v>
      </c>
      <c r="R27" s="128"/>
      <c r="S27" s="129"/>
      <c r="T27" s="130"/>
      <c r="U27" s="130"/>
      <c r="V27" s="132"/>
    </row>
    <row r="28" spans="1:22" s="4" customFormat="1" ht="16.5" thickBot="1">
      <c r="A28" s="339" t="s">
        <v>96</v>
      </c>
      <c r="B28" s="324"/>
      <c r="C28" s="324"/>
      <c r="D28" s="1264" t="s">
        <v>10</v>
      </c>
      <c r="E28" s="1265"/>
      <c r="F28" s="228"/>
      <c r="G28" s="190"/>
      <c r="H28" s="189"/>
      <c r="I28" s="33"/>
      <c r="J28" s="191"/>
      <c r="K28" s="192"/>
      <c r="L28" s="207"/>
      <c r="M28" s="193"/>
      <c r="N28" s="194"/>
      <c r="O28" s="216"/>
      <c r="P28" s="193"/>
      <c r="Q28" s="195"/>
      <c r="R28" s="59"/>
      <c r="S28" s="14"/>
      <c r="T28" s="14"/>
      <c r="U28" s="14"/>
      <c r="V28" s="14"/>
    </row>
    <row r="29" spans="1:22" s="4" customFormat="1" ht="15.75">
      <c r="A29" s="339"/>
      <c r="B29" s="1262" t="s">
        <v>105</v>
      </c>
      <c r="C29" s="1263"/>
      <c r="D29" s="289" t="s">
        <v>105</v>
      </c>
      <c r="E29" s="238"/>
      <c r="F29" s="32"/>
      <c r="G29" s="1057"/>
      <c r="H29" s="1057"/>
      <c r="I29" s="33"/>
      <c r="J29" s="303"/>
      <c r="K29" s="304"/>
      <c r="L29" s="210"/>
      <c r="M29" s="304"/>
      <c r="N29" s="305"/>
      <c r="O29" s="217"/>
      <c r="P29" s="304"/>
      <c r="Q29" s="305"/>
      <c r="R29" s="59"/>
      <c r="S29" s="14"/>
      <c r="T29" s="14"/>
      <c r="U29" s="14"/>
      <c r="V29" s="14"/>
    </row>
    <row r="30" spans="1:18" s="9" customFormat="1" ht="15.75">
      <c r="A30" s="334"/>
      <c r="B30" s="1276" t="s">
        <v>106</v>
      </c>
      <c r="C30" s="1277"/>
      <c r="D30" s="186" t="s">
        <v>106</v>
      </c>
      <c r="E30" s="239"/>
      <c r="F30" s="29"/>
      <c r="G30" s="1050"/>
      <c r="H30" s="1050"/>
      <c r="I30" s="38"/>
      <c r="J30" s="302">
        <f>'CY'!$R$67</f>
        <v>0</v>
      </c>
      <c r="K30" s="230">
        <f>'CY'!S67/1000</f>
        <v>0</v>
      </c>
      <c r="L30" s="212"/>
      <c r="M30" s="1313"/>
      <c r="N30" s="1314"/>
      <c r="O30" s="183"/>
      <c r="P30" s="1313"/>
      <c r="Q30" s="1314"/>
      <c r="R30" s="67"/>
    </row>
    <row r="31" spans="1:18" s="9" customFormat="1" ht="15.75">
      <c r="A31" s="334"/>
      <c r="B31" s="1276" t="s">
        <v>107</v>
      </c>
      <c r="C31" s="1277"/>
      <c r="D31" s="186" t="s">
        <v>107</v>
      </c>
      <c r="E31" s="239"/>
      <c r="F31" s="29"/>
      <c r="G31" s="1050"/>
      <c r="H31" s="1050"/>
      <c r="I31" s="38"/>
      <c r="J31" s="1050"/>
      <c r="K31" s="1052"/>
      <c r="L31" s="212"/>
      <c r="M31" s="248">
        <f>'BY'!$R$68</f>
        <v>0</v>
      </c>
      <c r="N31" s="249">
        <f>'BY'!S68/1000</f>
        <v>0</v>
      </c>
      <c r="O31" s="183"/>
      <c r="P31" s="1315"/>
      <c r="Q31" s="1052"/>
      <c r="R31" s="67"/>
    </row>
    <row r="32" spans="1:18" s="9" customFormat="1" ht="16.5" thickBot="1">
      <c r="A32" s="334"/>
      <c r="B32" s="1278" t="s">
        <v>108</v>
      </c>
      <c r="C32" s="1279"/>
      <c r="D32" s="290" t="s">
        <v>108</v>
      </c>
      <c r="E32" s="241"/>
      <c r="F32" s="29"/>
      <c r="G32" s="1058"/>
      <c r="H32" s="1058"/>
      <c r="I32" s="38"/>
      <c r="J32" s="1058"/>
      <c r="K32" s="1059"/>
      <c r="L32" s="212"/>
      <c r="M32" s="345"/>
      <c r="N32" s="346"/>
      <c r="O32" s="183"/>
      <c r="P32" s="248">
        <f>'BY+1'!$R$52</f>
        <v>0</v>
      </c>
      <c r="Q32" s="250">
        <f>'BY+1'!$S$52/1000</f>
        <v>0</v>
      </c>
      <c r="R32" s="67"/>
    </row>
    <row r="33" spans="1:18" s="9" customFormat="1" ht="15.75">
      <c r="A33" s="334"/>
      <c r="B33" s="37"/>
      <c r="C33" s="29"/>
      <c r="D33" s="34"/>
      <c r="E33" s="39"/>
      <c r="F33" s="184"/>
      <c r="G33" s="1060"/>
      <c r="H33" s="221"/>
      <c r="I33" s="38"/>
      <c r="J33" s="1060"/>
      <c r="K33" s="184"/>
      <c r="L33" s="212"/>
      <c r="M33" s="174"/>
      <c r="N33" s="183"/>
      <c r="O33" s="183"/>
      <c r="P33" s="174"/>
      <c r="Q33" s="184"/>
      <c r="R33" s="67"/>
    </row>
    <row r="34" spans="1:22" s="10" customFormat="1" ht="15.75">
      <c r="A34" s="334"/>
      <c r="B34" s="40" t="s">
        <v>43</v>
      </c>
      <c r="C34" s="41"/>
      <c r="D34" s="40"/>
      <c r="E34" s="229"/>
      <c r="F34" s="179"/>
      <c r="G34" s="1061">
        <f>SUM(G18:G24)</f>
        <v>0</v>
      </c>
      <c r="H34" s="1062">
        <f>SUM(H18:H24)</f>
        <v>0</v>
      </c>
      <c r="I34" s="45"/>
      <c r="J34" s="276">
        <f>SUM(J18:J30)</f>
        <v>0</v>
      </c>
      <c r="K34" s="277">
        <f>SUM(K18:K30)</f>
        <v>0</v>
      </c>
      <c r="L34" s="213"/>
      <c r="M34" s="276">
        <f>SUM(M18:M31)</f>
        <v>0</v>
      </c>
      <c r="N34" s="277">
        <f>SUM(N18:N31)</f>
        <v>0</v>
      </c>
      <c r="O34" s="176"/>
      <c r="P34" s="276">
        <f>SUM(P18:P32)</f>
        <v>0</v>
      </c>
      <c r="Q34" s="277">
        <f>SUM(Q18:Q32)</f>
        <v>0</v>
      </c>
      <c r="R34" s="68"/>
      <c r="S34" s="42"/>
      <c r="T34" s="42"/>
      <c r="U34" s="42"/>
      <c r="V34" s="42"/>
    </row>
    <row r="35" spans="1:22" s="10" customFormat="1" ht="15.75">
      <c r="A35" s="334"/>
      <c r="B35" s="43"/>
      <c r="C35" s="44"/>
      <c r="D35" s="43"/>
      <c r="E35" s="43"/>
      <c r="F35" s="179"/>
      <c r="G35" s="171"/>
      <c r="H35" s="172"/>
      <c r="I35" s="45"/>
      <c r="J35" s="178"/>
      <c r="K35" s="176"/>
      <c r="L35" s="213"/>
      <c r="M35" s="178"/>
      <c r="N35" s="176"/>
      <c r="O35" s="176"/>
      <c r="P35" s="178"/>
      <c r="Q35" s="176"/>
      <c r="R35" s="68"/>
      <c r="S35" s="42"/>
      <c r="T35" s="42"/>
      <c r="U35" s="42"/>
      <c r="V35" s="42"/>
    </row>
    <row r="36" spans="1:22" s="4" customFormat="1" ht="16.5" thickBot="1">
      <c r="A36" s="339"/>
      <c r="B36" s="318" t="s">
        <v>91</v>
      </c>
      <c r="C36" s="318"/>
      <c r="D36" s="318"/>
      <c r="E36" s="319"/>
      <c r="F36" s="320"/>
      <c r="G36" s="321"/>
      <c r="H36" s="170"/>
      <c r="I36" s="27"/>
      <c r="J36" s="169"/>
      <c r="K36" s="173"/>
      <c r="L36" s="207"/>
      <c r="M36" s="169"/>
      <c r="N36" s="170"/>
      <c r="O36" s="216"/>
      <c r="P36" s="169"/>
      <c r="Q36" s="170"/>
      <c r="R36" s="59"/>
      <c r="S36" s="14"/>
      <c r="T36" s="14"/>
      <c r="U36" s="14"/>
      <c r="V36" s="14"/>
    </row>
    <row r="37" spans="1:22" s="4" customFormat="1" ht="16.5" thickTop="1">
      <c r="A37" s="339"/>
      <c r="B37" s="1289" t="s">
        <v>11</v>
      </c>
      <c r="C37" s="1289"/>
      <c r="D37" s="1289"/>
      <c r="E37" s="26"/>
      <c r="F37" s="32"/>
      <c r="G37" s="169"/>
      <c r="H37" s="173"/>
      <c r="I37" s="26"/>
      <c r="J37" s="169"/>
      <c r="K37" s="173"/>
      <c r="L37" s="207"/>
      <c r="M37" s="169"/>
      <c r="N37" s="173"/>
      <c r="O37" s="216"/>
      <c r="P37" s="169"/>
      <c r="Q37" s="173"/>
      <c r="R37" s="59"/>
      <c r="S37" s="14"/>
      <c r="T37" s="14"/>
      <c r="U37" s="14"/>
      <c r="V37" s="14"/>
    </row>
    <row r="38" spans="1:22" s="4" customFormat="1" ht="15.75">
      <c r="A38" s="339"/>
      <c r="B38" s="46"/>
      <c r="C38" s="1256" t="s">
        <v>44</v>
      </c>
      <c r="D38" s="1256"/>
      <c r="E38" s="1063"/>
      <c r="F38" s="202"/>
      <c r="G38" s="1064"/>
      <c r="H38" s="1065"/>
      <c r="I38" s="204"/>
      <c r="J38" s="1064"/>
      <c r="K38" s="1066"/>
      <c r="L38" s="214"/>
      <c r="M38" s="1064"/>
      <c r="N38" s="1065"/>
      <c r="O38" s="222"/>
      <c r="P38" s="1064"/>
      <c r="Q38" s="1065"/>
      <c r="R38" s="59"/>
      <c r="S38" s="14"/>
      <c r="T38" s="14"/>
      <c r="U38" s="14"/>
      <c r="V38" s="14"/>
    </row>
    <row r="39" spans="1:22" s="48" customFormat="1" ht="15.75">
      <c r="A39" s="341"/>
      <c r="B39" s="46"/>
      <c r="C39" s="31" t="s">
        <v>12</v>
      </c>
      <c r="D39" s="49"/>
      <c r="E39" s="50"/>
      <c r="F39" s="202"/>
      <c r="G39" s="246"/>
      <c r="H39" s="245">
        <v>0</v>
      </c>
      <c r="I39" s="202"/>
      <c r="J39" s="246"/>
      <c r="K39" s="245">
        <v>0</v>
      </c>
      <c r="L39" s="214"/>
      <c r="M39" s="246"/>
      <c r="N39" s="245">
        <v>0</v>
      </c>
      <c r="O39" s="222"/>
      <c r="P39" s="252"/>
      <c r="Q39" s="253">
        <v>0</v>
      </c>
      <c r="R39" s="69"/>
      <c r="S39" s="47"/>
      <c r="T39" s="47"/>
      <c r="U39" s="47"/>
      <c r="V39" s="47"/>
    </row>
    <row r="40" spans="1:22" s="48" customFormat="1" ht="15.75">
      <c r="A40" s="341"/>
      <c r="B40" s="46"/>
      <c r="C40" s="31" t="s">
        <v>13</v>
      </c>
      <c r="D40" s="51"/>
      <c r="E40" s="52"/>
      <c r="F40" s="202"/>
      <c r="G40" s="246"/>
      <c r="H40" s="245">
        <v>0</v>
      </c>
      <c r="I40" s="202"/>
      <c r="J40" s="246"/>
      <c r="K40" s="245">
        <v>0</v>
      </c>
      <c r="L40" s="214"/>
      <c r="M40" s="246"/>
      <c r="N40" s="245">
        <v>0</v>
      </c>
      <c r="O40" s="222"/>
      <c r="P40" s="252"/>
      <c r="Q40" s="253">
        <v>0</v>
      </c>
      <c r="R40" s="69"/>
      <c r="S40" s="47"/>
      <c r="T40" s="47"/>
      <c r="U40" s="47"/>
      <c r="V40" s="47"/>
    </row>
    <row r="41" spans="1:22" s="48" customFormat="1" ht="15.75">
      <c r="A41" s="341"/>
      <c r="B41" s="46"/>
      <c r="C41" s="31" t="s">
        <v>14</v>
      </c>
      <c r="D41" s="49"/>
      <c r="E41" s="50"/>
      <c r="F41" s="202"/>
      <c r="G41" s="246"/>
      <c r="H41" s="245">
        <v>0</v>
      </c>
      <c r="I41" s="202"/>
      <c r="J41" s="246"/>
      <c r="K41" s="245">
        <v>0</v>
      </c>
      <c r="L41" s="214"/>
      <c r="M41" s="246"/>
      <c r="N41" s="245">
        <v>0</v>
      </c>
      <c r="O41" s="222"/>
      <c r="P41" s="252"/>
      <c r="Q41" s="253">
        <v>0</v>
      </c>
      <c r="R41" s="69"/>
      <c r="S41" s="47"/>
      <c r="T41" s="47"/>
      <c r="U41" s="47"/>
      <c r="V41" s="47"/>
    </row>
    <row r="42" spans="1:22" s="48" customFormat="1" ht="15.75">
      <c r="A42" s="341"/>
      <c r="B42" s="46"/>
      <c r="C42" s="31" t="s">
        <v>15</v>
      </c>
      <c r="D42" s="51"/>
      <c r="E42" s="52"/>
      <c r="F42" s="202"/>
      <c r="G42" s="246"/>
      <c r="H42" s="245">
        <v>0</v>
      </c>
      <c r="I42" s="202"/>
      <c r="J42" s="246"/>
      <c r="K42" s="245">
        <v>0</v>
      </c>
      <c r="L42" s="214"/>
      <c r="M42" s="246"/>
      <c r="N42" s="245">
        <v>0</v>
      </c>
      <c r="O42" s="222"/>
      <c r="P42" s="252"/>
      <c r="Q42" s="253">
        <v>0</v>
      </c>
      <c r="R42" s="69"/>
      <c r="S42" s="47"/>
      <c r="T42" s="47"/>
      <c r="U42" s="47"/>
      <c r="V42" s="47"/>
    </row>
    <row r="43" spans="1:22" s="48" customFormat="1" ht="15.75">
      <c r="A43" s="341"/>
      <c r="B43" s="46"/>
      <c r="C43" s="31" t="s">
        <v>16</v>
      </c>
      <c r="D43" s="51"/>
      <c r="E43" s="52"/>
      <c r="F43" s="202"/>
      <c r="G43" s="246"/>
      <c r="H43" s="245">
        <v>0</v>
      </c>
      <c r="I43" s="202"/>
      <c r="J43" s="246"/>
      <c r="K43" s="245">
        <v>0</v>
      </c>
      <c r="L43" s="214"/>
      <c r="M43" s="246"/>
      <c r="N43" s="245">
        <v>0</v>
      </c>
      <c r="O43" s="222"/>
      <c r="P43" s="252"/>
      <c r="Q43" s="253">
        <v>0</v>
      </c>
      <c r="R43" s="69"/>
      <c r="S43" s="47"/>
      <c r="T43" s="47"/>
      <c r="U43" s="47"/>
      <c r="V43" s="47"/>
    </row>
    <row r="44" spans="1:22" s="48" customFormat="1" ht="15.75">
      <c r="A44" s="341"/>
      <c r="B44" s="46"/>
      <c r="C44" s="31" t="s">
        <v>17</v>
      </c>
      <c r="D44" s="49"/>
      <c r="E44" s="50"/>
      <c r="F44" s="202"/>
      <c r="G44" s="246"/>
      <c r="H44" s="245">
        <v>0</v>
      </c>
      <c r="I44" s="202"/>
      <c r="J44" s="246"/>
      <c r="K44" s="245">
        <v>0</v>
      </c>
      <c r="L44" s="214"/>
      <c r="M44" s="246"/>
      <c r="N44" s="245">
        <v>0</v>
      </c>
      <c r="O44" s="222"/>
      <c r="P44" s="252"/>
      <c r="Q44" s="253">
        <v>0</v>
      </c>
      <c r="R44" s="69"/>
      <c r="S44" s="47"/>
      <c r="T44" s="47"/>
      <c r="U44" s="47"/>
      <c r="V44" s="47"/>
    </row>
    <row r="45" spans="1:22" s="48" customFormat="1" ht="15.75">
      <c r="A45" s="341"/>
      <c r="B45" s="46"/>
      <c r="C45" s="31" t="s">
        <v>18</v>
      </c>
      <c r="D45" s="51"/>
      <c r="E45" s="52"/>
      <c r="F45" s="202"/>
      <c r="G45" s="246"/>
      <c r="H45" s="245">
        <v>0</v>
      </c>
      <c r="I45" s="204"/>
      <c r="J45" s="246"/>
      <c r="K45" s="245">
        <v>0</v>
      </c>
      <c r="L45" s="214"/>
      <c r="M45" s="246"/>
      <c r="N45" s="245">
        <v>0</v>
      </c>
      <c r="O45" s="222"/>
      <c r="P45" s="252"/>
      <c r="Q45" s="253">
        <v>0</v>
      </c>
      <c r="R45" s="69"/>
      <c r="S45" s="47"/>
      <c r="T45" s="47"/>
      <c r="U45" s="47"/>
      <c r="V45" s="47"/>
    </row>
    <row r="46" spans="1:18" s="48" customFormat="1" ht="15.75">
      <c r="A46" s="341"/>
      <c r="B46" s="46"/>
      <c r="C46" s="31" t="s">
        <v>19</v>
      </c>
      <c r="D46" s="49"/>
      <c r="E46" s="50"/>
      <c r="F46" s="202"/>
      <c r="G46" s="251"/>
      <c r="H46" s="273">
        <v>0</v>
      </c>
      <c r="I46" s="204"/>
      <c r="J46" s="251"/>
      <c r="K46" s="273">
        <v>0</v>
      </c>
      <c r="L46" s="214"/>
      <c r="M46" s="251"/>
      <c r="N46" s="273">
        <v>0</v>
      </c>
      <c r="O46" s="222"/>
      <c r="P46" s="274"/>
      <c r="Q46" s="275">
        <v>0</v>
      </c>
      <c r="R46" s="70"/>
    </row>
    <row r="47" spans="1:18" s="4" customFormat="1" ht="15.75">
      <c r="A47" s="339"/>
      <c r="B47" s="53"/>
      <c r="C47" s="1259" t="s">
        <v>20</v>
      </c>
      <c r="D47" s="1259"/>
      <c r="E47" s="1259"/>
      <c r="F47" s="1067"/>
      <c r="G47" s="278"/>
      <c r="H47" s="279">
        <f>SUM(H39:H46)</f>
        <v>0</v>
      </c>
      <c r="I47" s="38"/>
      <c r="J47" s="278"/>
      <c r="K47" s="279">
        <f>SUM(K39:K46)</f>
        <v>0</v>
      </c>
      <c r="L47" s="215"/>
      <c r="M47" s="278"/>
      <c r="N47" s="280">
        <f>SUM(N39:N46)</f>
        <v>0</v>
      </c>
      <c r="O47" s="184"/>
      <c r="P47" s="281"/>
      <c r="Q47" s="280">
        <f>SUM(Q39:Q46)</f>
        <v>0</v>
      </c>
      <c r="R47" s="60"/>
    </row>
    <row r="48" spans="1:18" s="4" customFormat="1" ht="15.75">
      <c r="A48" s="339"/>
      <c r="B48" s="53"/>
      <c r="C48" s="1071"/>
      <c r="D48" s="1072"/>
      <c r="E48" s="1071"/>
      <c r="F48" s="1067"/>
      <c r="G48" s="1073"/>
      <c r="H48" s="1074"/>
      <c r="I48" s="1068"/>
      <c r="J48" s="1073"/>
      <c r="K48" s="1074"/>
      <c r="L48" s="1069"/>
      <c r="M48" s="1073"/>
      <c r="N48" s="1075"/>
      <c r="O48" s="1070"/>
      <c r="P48" s="1076"/>
      <c r="Q48" s="1075"/>
      <c r="R48" s="60"/>
    </row>
    <row r="49" spans="1:18" s="4" customFormat="1" ht="15.75">
      <c r="A49" s="339"/>
      <c r="B49" s="1258" t="s">
        <v>21</v>
      </c>
      <c r="C49" s="1258"/>
      <c r="D49" s="1258"/>
      <c r="E49" s="1063"/>
      <c r="F49" s="202"/>
      <c r="G49" s="1064"/>
      <c r="H49" s="1065"/>
      <c r="I49" s="204"/>
      <c r="J49" s="1064"/>
      <c r="K49" s="1066"/>
      <c r="L49" s="214"/>
      <c r="M49" s="1064"/>
      <c r="N49" s="1066"/>
      <c r="O49" s="222"/>
      <c r="P49" s="1064"/>
      <c r="Q49" s="1066"/>
      <c r="R49" s="60"/>
    </row>
    <row r="50" spans="1:18" s="4" customFormat="1" ht="15.75">
      <c r="A50" s="339"/>
      <c r="B50" s="1077"/>
      <c r="C50" s="1256" t="s">
        <v>49</v>
      </c>
      <c r="D50" s="1256"/>
      <c r="E50" s="1063"/>
      <c r="F50" s="202"/>
      <c r="G50" s="1064"/>
      <c r="H50" s="1065"/>
      <c r="I50" s="204"/>
      <c r="J50" s="1078"/>
      <c r="K50" s="1066"/>
      <c r="L50" s="214"/>
      <c r="M50" s="1064"/>
      <c r="N50" s="1065"/>
      <c r="O50" s="222"/>
      <c r="P50" s="1064"/>
      <c r="Q50" s="1065"/>
      <c r="R50" s="60"/>
    </row>
    <row r="51" spans="1:18" s="48" customFormat="1" ht="15.75">
      <c r="A51" s="341"/>
      <c r="B51" s="46"/>
      <c r="C51" s="31" t="s">
        <v>12</v>
      </c>
      <c r="D51" s="51"/>
      <c r="E51" s="52"/>
      <c r="F51" s="202"/>
      <c r="G51" s="246"/>
      <c r="H51" s="245">
        <v>0</v>
      </c>
      <c r="I51" s="204"/>
      <c r="J51" s="246"/>
      <c r="K51" s="245">
        <v>0</v>
      </c>
      <c r="L51" s="214"/>
      <c r="M51" s="246"/>
      <c r="N51" s="245">
        <v>0</v>
      </c>
      <c r="O51" s="222"/>
      <c r="P51" s="246"/>
      <c r="Q51" s="245">
        <v>0</v>
      </c>
      <c r="R51" s="70"/>
    </row>
    <row r="52" spans="1:18" s="48" customFormat="1" ht="15.75">
      <c r="A52" s="341"/>
      <c r="B52" s="53"/>
      <c r="C52" s="31" t="s">
        <v>13</v>
      </c>
      <c r="D52" s="51"/>
      <c r="E52" s="52"/>
      <c r="F52" s="202"/>
      <c r="G52" s="246"/>
      <c r="H52" s="245">
        <v>0</v>
      </c>
      <c r="I52" s="204"/>
      <c r="J52" s="246"/>
      <c r="K52" s="245">
        <v>0</v>
      </c>
      <c r="L52" s="214"/>
      <c r="M52" s="246"/>
      <c r="N52" s="245">
        <v>0</v>
      </c>
      <c r="O52" s="222"/>
      <c r="P52" s="246"/>
      <c r="Q52" s="245">
        <v>0</v>
      </c>
      <c r="R52" s="70"/>
    </row>
    <row r="53" spans="1:18" s="48" customFormat="1" ht="15.75">
      <c r="A53" s="341"/>
      <c r="B53" s="53"/>
      <c r="C53" s="31" t="s">
        <v>14</v>
      </c>
      <c r="D53" s="51"/>
      <c r="E53" s="52"/>
      <c r="F53" s="202"/>
      <c r="G53" s="246"/>
      <c r="H53" s="245">
        <v>0</v>
      </c>
      <c r="I53" s="204"/>
      <c r="J53" s="246"/>
      <c r="K53" s="245">
        <v>0</v>
      </c>
      <c r="L53" s="214"/>
      <c r="M53" s="246"/>
      <c r="N53" s="245">
        <v>0</v>
      </c>
      <c r="O53" s="222"/>
      <c r="P53" s="246"/>
      <c r="Q53" s="245">
        <v>0</v>
      </c>
      <c r="R53" s="70"/>
    </row>
    <row r="54" spans="1:18" s="48" customFormat="1" ht="15.75">
      <c r="A54" s="341"/>
      <c r="B54" s="53"/>
      <c r="C54" s="31" t="s">
        <v>15</v>
      </c>
      <c r="D54" s="51"/>
      <c r="E54" s="52"/>
      <c r="F54" s="202"/>
      <c r="G54" s="246"/>
      <c r="H54" s="245">
        <v>0</v>
      </c>
      <c r="I54" s="204"/>
      <c r="J54" s="246"/>
      <c r="K54" s="245">
        <v>0</v>
      </c>
      <c r="L54" s="214"/>
      <c r="M54" s="246"/>
      <c r="N54" s="245">
        <v>0</v>
      </c>
      <c r="O54" s="222"/>
      <c r="P54" s="246"/>
      <c r="Q54" s="245">
        <v>0</v>
      </c>
      <c r="R54" s="70"/>
    </row>
    <row r="55" spans="1:18" s="48" customFormat="1" ht="15.75">
      <c r="A55" s="341"/>
      <c r="B55" s="53"/>
      <c r="C55" s="31" t="s">
        <v>16</v>
      </c>
      <c r="D55" s="51"/>
      <c r="E55" s="52"/>
      <c r="F55" s="202"/>
      <c r="G55" s="246"/>
      <c r="H55" s="245">
        <v>0</v>
      </c>
      <c r="I55" s="204"/>
      <c r="J55" s="246"/>
      <c r="K55" s="245">
        <v>0</v>
      </c>
      <c r="L55" s="214"/>
      <c r="M55" s="246"/>
      <c r="N55" s="245">
        <v>0</v>
      </c>
      <c r="O55" s="222"/>
      <c r="P55" s="246"/>
      <c r="Q55" s="245">
        <v>0</v>
      </c>
      <c r="R55" s="70"/>
    </row>
    <row r="56" spans="1:18" s="48" customFormat="1" ht="15.75">
      <c r="A56" s="341"/>
      <c r="B56" s="46"/>
      <c r="C56" s="31" t="s">
        <v>17</v>
      </c>
      <c r="D56" s="51"/>
      <c r="E56" s="52"/>
      <c r="F56" s="202"/>
      <c r="G56" s="244"/>
      <c r="H56" s="232">
        <v>0</v>
      </c>
      <c r="I56" s="204"/>
      <c r="J56" s="244"/>
      <c r="K56" s="232">
        <v>0</v>
      </c>
      <c r="L56" s="214"/>
      <c r="M56" s="244"/>
      <c r="N56" s="232">
        <v>0</v>
      </c>
      <c r="O56" s="222"/>
      <c r="P56" s="244"/>
      <c r="Q56" s="232">
        <v>0</v>
      </c>
      <c r="R56" s="70"/>
    </row>
    <row r="57" spans="1:18" s="9" customFormat="1" ht="15.75">
      <c r="A57" s="334"/>
      <c r="B57" s="54"/>
      <c r="C57" s="1257" t="s">
        <v>22</v>
      </c>
      <c r="D57" s="1257"/>
      <c r="E57" s="1257"/>
      <c r="F57" s="216"/>
      <c r="G57" s="282"/>
      <c r="H57" s="283">
        <f>SUM(H51:H56)</f>
        <v>0</v>
      </c>
      <c r="I57" s="33"/>
      <c r="J57" s="282"/>
      <c r="K57" s="283">
        <f>SUM(K51:K56)</f>
        <v>0</v>
      </c>
      <c r="L57" s="207"/>
      <c r="M57" s="282"/>
      <c r="N57" s="283">
        <f>SUM(N51:N56)</f>
        <v>0</v>
      </c>
      <c r="O57" s="216"/>
      <c r="P57" s="282"/>
      <c r="Q57" s="283">
        <f>SUM(Q51:Q56)</f>
        <v>0</v>
      </c>
      <c r="R57" s="67"/>
    </row>
    <row r="58" spans="1:18" s="9" customFormat="1" ht="15.75">
      <c r="A58" s="334"/>
      <c r="B58" s="54"/>
      <c r="C58" s="32"/>
      <c r="D58" s="55"/>
      <c r="E58" s="32"/>
      <c r="F58" s="216"/>
      <c r="G58" s="175"/>
      <c r="H58" s="176"/>
      <c r="I58" s="33"/>
      <c r="J58" s="175"/>
      <c r="K58" s="176"/>
      <c r="L58" s="207"/>
      <c r="M58" s="175"/>
      <c r="N58" s="176"/>
      <c r="O58" s="216"/>
      <c r="P58" s="175"/>
      <c r="Q58" s="176"/>
      <c r="R58" s="67"/>
    </row>
    <row r="59" spans="1:18" s="9" customFormat="1" ht="15.75">
      <c r="A59" s="334"/>
      <c r="B59" s="347" t="s">
        <v>23</v>
      </c>
      <c r="C59" s="347"/>
      <c r="D59" s="347"/>
      <c r="E59" s="56"/>
      <c r="F59" s="216"/>
      <c r="G59" s="284"/>
      <c r="H59" s="277">
        <f>H57+H47</f>
        <v>0</v>
      </c>
      <c r="I59" s="33"/>
      <c r="J59" s="285"/>
      <c r="K59" s="277">
        <f>K57+K47</f>
        <v>0</v>
      </c>
      <c r="L59" s="207"/>
      <c r="M59" s="284"/>
      <c r="N59" s="277">
        <f>N57+N47</f>
        <v>0</v>
      </c>
      <c r="O59" s="216"/>
      <c r="P59" s="284"/>
      <c r="Q59" s="277">
        <f>Q57+Q47</f>
        <v>0</v>
      </c>
      <c r="R59" s="67"/>
    </row>
    <row r="60" spans="1:18" s="9" customFormat="1" ht="15.75">
      <c r="A60" s="334"/>
      <c r="B60" s="138"/>
      <c r="C60" s="139"/>
      <c r="D60" s="140"/>
      <c r="E60" s="32"/>
      <c r="F60" s="216"/>
      <c r="G60" s="175"/>
      <c r="H60" s="176"/>
      <c r="I60" s="33"/>
      <c r="J60" s="181"/>
      <c r="K60" s="176"/>
      <c r="L60" s="207"/>
      <c r="M60" s="175"/>
      <c r="N60" s="176"/>
      <c r="O60" s="216"/>
      <c r="P60" s="175"/>
      <c r="Q60" s="176"/>
      <c r="R60" s="67"/>
    </row>
    <row r="61" spans="1:18" s="4" customFormat="1" ht="15.75">
      <c r="A61" s="339"/>
      <c r="B61" s="1253" t="s">
        <v>50</v>
      </c>
      <c r="C61" s="1253"/>
      <c r="D61" s="141"/>
      <c r="E61" s="57"/>
      <c r="F61" s="221"/>
      <c r="G61" s="254"/>
      <c r="H61" s="255">
        <f>H59-H34</f>
        <v>0</v>
      </c>
      <c r="I61" s="37"/>
      <c r="J61" s="256"/>
      <c r="K61" s="255">
        <f>K59-K34</f>
        <v>0</v>
      </c>
      <c r="L61" s="209"/>
      <c r="M61" s="256"/>
      <c r="N61" s="255">
        <f>N59-N34</f>
        <v>0</v>
      </c>
      <c r="O61" s="209"/>
      <c r="P61" s="256"/>
      <c r="Q61" s="255">
        <f>Q59-Q34</f>
        <v>0</v>
      </c>
      <c r="R61" s="60"/>
    </row>
    <row r="62" spans="1:18" s="9" customFormat="1" ht="16.5" thickBot="1">
      <c r="A62" s="334"/>
      <c r="B62" s="138"/>
      <c r="C62" s="139"/>
      <c r="D62" s="140"/>
      <c r="E62" s="32"/>
      <c r="F62" s="216"/>
      <c r="G62" s="175"/>
      <c r="H62" s="176"/>
      <c r="I62" s="210"/>
      <c r="J62" s="181"/>
      <c r="K62" s="176"/>
      <c r="L62" s="207"/>
      <c r="M62" s="175"/>
      <c r="N62" s="176"/>
      <c r="O62" s="207"/>
      <c r="P62" s="175"/>
      <c r="Q62" s="176"/>
      <c r="R62" s="67"/>
    </row>
    <row r="63" spans="1:18" s="12" customFormat="1" ht="16.5" thickBot="1">
      <c r="A63" s="339"/>
      <c r="B63" s="1254" t="s">
        <v>90</v>
      </c>
      <c r="C63" s="1254"/>
      <c r="D63" s="1254"/>
      <c r="E63" s="1255"/>
      <c r="F63" s="32"/>
      <c r="G63" s="167"/>
      <c r="H63" s="177"/>
      <c r="I63" s="230"/>
      <c r="J63" s="182"/>
      <c r="K63" s="168"/>
      <c r="L63" s="231"/>
      <c r="M63" s="167"/>
      <c r="N63" s="168"/>
      <c r="O63" s="26"/>
      <c r="P63" s="167"/>
      <c r="Q63" s="168"/>
      <c r="R63" s="60"/>
    </row>
    <row r="64" spans="1:18" s="48" customFormat="1" ht="16.5" thickTop="1">
      <c r="A64" s="341"/>
      <c r="B64" s="348" t="s">
        <v>45</v>
      </c>
      <c r="C64" s="348"/>
      <c r="D64" s="348"/>
      <c r="E64" s="50"/>
      <c r="F64" s="202"/>
      <c r="G64" s="257"/>
      <c r="H64" s="245"/>
      <c r="I64" s="233"/>
      <c r="J64" s="257"/>
      <c r="K64" s="245"/>
      <c r="L64" s="234"/>
      <c r="M64" s="257"/>
      <c r="N64" s="258"/>
      <c r="O64" s="235"/>
      <c r="P64" s="257"/>
      <c r="Q64" s="245"/>
      <c r="R64" s="70"/>
    </row>
    <row r="65" spans="1:18" s="48" customFormat="1" ht="15.75">
      <c r="A65" s="341"/>
      <c r="B65" s="349" t="s">
        <v>46</v>
      </c>
      <c r="C65" s="349"/>
      <c r="D65" s="349"/>
      <c r="E65" s="349"/>
      <c r="F65" s="202"/>
      <c r="G65" s="257"/>
      <c r="H65" s="253"/>
      <c r="I65" s="233"/>
      <c r="J65" s="257"/>
      <c r="K65" s="245"/>
      <c r="L65" s="234"/>
      <c r="M65" s="257"/>
      <c r="N65" s="245"/>
      <c r="O65" s="235"/>
      <c r="P65" s="257"/>
      <c r="Q65" s="245"/>
      <c r="R65" s="70"/>
    </row>
    <row r="66" spans="1:18" s="4" customFormat="1" ht="16.5" thickBot="1">
      <c r="A66" s="339"/>
      <c r="B66" s="1252" t="s">
        <v>53</v>
      </c>
      <c r="C66" s="1252"/>
      <c r="D66" s="1252"/>
      <c r="E66" s="58"/>
      <c r="F66" s="43"/>
      <c r="G66" s="286">
        <f>G65+G64</f>
        <v>0</v>
      </c>
      <c r="H66" s="287">
        <f>H65+H64</f>
        <v>0</v>
      </c>
      <c r="I66" s="43"/>
      <c r="J66" s="286">
        <f>J65+J64</f>
        <v>0</v>
      </c>
      <c r="K66" s="287">
        <f>K65+K64</f>
        <v>0</v>
      </c>
      <c r="L66" s="43"/>
      <c r="M66" s="286">
        <f>M65+M64</f>
        <v>0</v>
      </c>
      <c r="N66" s="287">
        <f>N65+N64</f>
        <v>0</v>
      </c>
      <c r="O66" s="43"/>
      <c r="P66" s="286">
        <f>P65+P64</f>
        <v>0</v>
      </c>
      <c r="Q66" s="288">
        <f>Q65+Q64</f>
        <v>0</v>
      </c>
      <c r="R66" s="60"/>
    </row>
    <row r="67" spans="1:18" s="4" customFormat="1" ht="17.25" thickBot="1" thickTop="1">
      <c r="A67" s="342"/>
      <c r="B67" s="71"/>
      <c r="C67" s="72"/>
      <c r="D67" s="71"/>
      <c r="E67" s="71"/>
      <c r="F67" s="71"/>
      <c r="G67" s="73"/>
      <c r="H67" s="74"/>
      <c r="I67" s="74"/>
      <c r="J67" s="73"/>
      <c r="K67" s="74"/>
      <c r="L67" s="74"/>
      <c r="M67" s="73"/>
      <c r="N67" s="74"/>
      <c r="O67" s="74"/>
      <c r="P67" s="73"/>
      <c r="Q67" s="185"/>
      <c r="R67" s="75"/>
    </row>
    <row r="68" ht="13.5" thickTop="1"/>
    <row r="70" spans="1:8" ht="92.25" customHeight="1">
      <c r="A70" s="1190" t="s">
        <v>184</v>
      </c>
      <c r="B70" s="1191"/>
      <c r="C70" s="1191"/>
      <c r="D70" s="1191"/>
      <c r="E70" s="1191"/>
      <c r="F70" s="1191"/>
      <c r="G70" s="1191"/>
      <c r="H70" s="1192"/>
    </row>
    <row r="71" ht="13.5" thickBot="1"/>
    <row r="72" spans="1:5" ht="12.75" customHeight="1">
      <c r="A72" s="1181" t="s">
        <v>182</v>
      </c>
      <c r="B72" s="1182"/>
      <c r="C72" s="1182"/>
      <c r="D72" s="1182"/>
      <c r="E72" s="1183"/>
    </row>
    <row r="73" spans="1:5" ht="12.75">
      <c r="A73" s="1184"/>
      <c r="B73" s="1185"/>
      <c r="C73" s="1185"/>
      <c r="D73" s="1185"/>
      <c r="E73" s="1186"/>
    </row>
    <row r="74" spans="1:5" ht="12.75">
      <c r="A74" s="1184"/>
      <c r="B74" s="1185"/>
      <c r="C74" s="1185"/>
      <c r="D74" s="1185"/>
      <c r="E74" s="1186"/>
    </row>
    <row r="75" spans="1:5" ht="12.75">
      <c r="A75" s="1184"/>
      <c r="B75" s="1185"/>
      <c r="C75" s="1185"/>
      <c r="D75" s="1185"/>
      <c r="E75" s="1186"/>
    </row>
    <row r="76" spans="1:5" ht="12.75">
      <c r="A76" s="1184"/>
      <c r="B76" s="1185"/>
      <c r="C76" s="1185"/>
      <c r="D76" s="1185"/>
      <c r="E76" s="1186"/>
    </row>
    <row r="77" spans="1:5" ht="12.75">
      <c r="A77" s="1184"/>
      <c r="B77" s="1185"/>
      <c r="C77" s="1185"/>
      <c r="D77" s="1185"/>
      <c r="E77" s="1186"/>
    </row>
    <row r="78" spans="1:5" ht="13.5" thickBot="1">
      <c r="A78" s="1187"/>
      <c r="B78" s="1188"/>
      <c r="C78" s="1188"/>
      <c r="D78" s="1188"/>
      <c r="E78" s="1189"/>
    </row>
  </sheetData>
  <sheetProtection password="83AF" sheet="1" objects="1" scenarios="1"/>
  <mergeCells count="43">
    <mergeCell ref="A72:E78"/>
    <mergeCell ref="D28:E28"/>
    <mergeCell ref="A70:H70"/>
    <mergeCell ref="M1:Q1"/>
    <mergeCell ref="A1:C1"/>
    <mergeCell ref="C15:E15"/>
    <mergeCell ref="B37:D37"/>
    <mergeCell ref="B18:E18"/>
    <mergeCell ref="B7:C7"/>
    <mergeCell ref="B9:C9"/>
    <mergeCell ref="D6:F6"/>
    <mergeCell ref="B30:C30"/>
    <mergeCell ref="B31:C31"/>
    <mergeCell ref="B32:C32"/>
    <mergeCell ref="B25:C25"/>
    <mergeCell ref="B26:C26"/>
    <mergeCell ref="B27:C27"/>
    <mergeCell ref="B29:C29"/>
    <mergeCell ref="B6:C6"/>
    <mergeCell ref="B20:C20"/>
    <mergeCell ref="P13:Q13"/>
    <mergeCell ref="B8:C8"/>
    <mergeCell ref="J13:K13"/>
    <mergeCell ref="M13:N13"/>
    <mergeCell ref="G13:H13"/>
    <mergeCell ref="B10:Q10"/>
    <mergeCell ref="B11:Q11"/>
    <mergeCell ref="D9:F9"/>
    <mergeCell ref="D8:F8"/>
    <mergeCell ref="B24:C24"/>
    <mergeCell ref="B17:E17"/>
    <mergeCell ref="D19:E19"/>
    <mergeCell ref="D23:E23"/>
    <mergeCell ref="D7:F7"/>
    <mergeCell ref="B66:D66"/>
    <mergeCell ref="B61:C61"/>
    <mergeCell ref="B63:E63"/>
    <mergeCell ref="C38:D38"/>
    <mergeCell ref="C50:D50"/>
    <mergeCell ref="C57:E57"/>
    <mergeCell ref="B49:D49"/>
    <mergeCell ref="C47:E47"/>
    <mergeCell ref="B19:C19"/>
  </mergeCells>
  <printOptions/>
  <pageMargins left="0.25" right="0.25" top="1" bottom="1" header="0.5" footer="0.5"/>
  <pageSetup cellComments="asDisplayed" fitToHeight="1" fitToWidth="1" horizontalDpi="600" verticalDpi="600" orientation="portrait" scale="48" r:id="rId3"/>
  <headerFooter alignWithMargins="0">
    <oddHeader>&amp;C&amp;26&amp;A</oddHeader>
    <oddFooter>&amp;L&amp;F&amp;C&amp;A&amp;R&amp;D</oddFooter>
  </headerFooter>
  <legacyDrawing r:id="rId2"/>
</worksheet>
</file>

<file path=xl/worksheets/sheet8.xml><?xml version="1.0" encoding="utf-8"?>
<worksheet xmlns="http://schemas.openxmlformats.org/spreadsheetml/2006/main" xmlns:r="http://schemas.openxmlformats.org/officeDocument/2006/relationships">
  <sheetPr codeName="Sheet7"/>
  <dimension ref="A2:B351"/>
  <sheetViews>
    <sheetView workbookViewId="0" topLeftCell="A1">
      <selection activeCell="B321" sqref="B321:B351"/>
    </sheetView>
  </sheetViews>
  <sheetFormatPr defaultColWidth="9.140625" defaultRowHeight="12.75"/>
  <cols>
    <col min="1" max="1" width="10.00390625" style="0" customWidth="1"/>
    <col min="2" max="2" width="7.7109375" style="0" customWidth="1"/>
    <col min="3" max="3" width="11.421875" style="0" customWidth="1"/>
  </cols>
  <sheetData>
    <row r="2" spans="1:2" ht="12.75">
      <c r="A2" s="316">
        <v>38991</v>
      </c>
      <c r="B2">
        <v>12</v>
      </c>
    </row>
    <row r="3" spans="1:2" ht="12.75">
      <c r="A3" s="316">
        <v>38992</v>
      </c>
      <c r="B3">
        <v>12</v>
      </c>
    </row>
    <row r="4" spans="1:2" ht="12.75">
      <c r="A4" s="316">
        <v>38993</v>
      </c>
      <c r="B4">
        <v>12</v>
      </c>
    </row>
    <row r="5" spans="1:2" ht="12.75">
      <c r="A5" s="316">
        <v>38994</v>
      </c>
      <c r="B5">
        <v>12</v>
      </c>
    </row>
    <row r="6" spans="1:2" ht="12.75">
      <c r="A6" s="316">
        <v>38995</v>
      </c>
      <c r="B6">
        <v>12</v>
      </c>
    </row>
    <row r="7" spans="1:2" ht="12.75">
      <c r="A7" s="316">
        <v>38996</v>
      </c>
      <c r="B7">
        <v>12</v>
      </c>
    </row>
    <row r="8" spans="1:2" ht="12.75">
      <c r="A8" s="316">
        <v>38997</v>
      </c>
      <c r="B8">
        <v>12</v>
      </c>
    </row>
    <row r="9" spans="1:2" ht="12.75">
      <c r="A9" s="316">
        <v>38998</v>
      </c>
      <c r="B9">
        <v>12</v>
      </c>
    </row>
    <row r="10" spans="1:2" ht="12.75">
      <c r="A10" s="316">
        <v>38999</v>
      </c>
      <c r="B10">
        <v>12</v>
      </c>
    </row>
    <row r="11" spans="1:2" ht="12.75">
      <c r="A11" s="316">
        <v>39000</v>
      </c>
      <c r="B11">
        <v>12</v>
      </c>
    </row>
    <row r="12" spans="1:2" ht="12.75">
      <c r="A12" s="316">
        <v>39001</v>
      </c>
      <c r="B12">
        <v>12</v>
      </c>
    </row>
    <row r="13" spans="1:2" ht="12.75">
      <c r="A13" s="316">
        <v>39002</v>
      </c>
      <c r="B13">
        <v>12</v>
      </c>
    </row>
    <row r="14" spans="1:2" ht="12.75">
      <c r="A14" s="316">
        <v>39003</v>
      </c>
      <c r="B14">
        <v>12</v>
      </c>
    </row>
    <row r="15" spans="1:2" ht="12.75">
      <c r="A15" s="316">
        <v>39004</v>
      </c>
      <c r="B15">
        <v>12</v>
      </c>
    </row>
    <row r="16" spans="1:2" ht="12.75">
      <c r="A16" s="316">
        <v>39005</v>
      </c>
      <c r="B16">
        <v>12</v>
      </c>
    </row>
    <row r="17" spans="1:2" ht="12.75">
      <c r="A17" s="316">
        <v>39006</v>
      </c>
      <c r="B17">
        <v>11</v>
      </c>
    </row>
    <row r="18" spans="1:2" ht="12.75">
      <c r="A18" s="316">
        <v>39007</v>
      </c>
      <c r="B18">
        <v>11</v>
      </c>
    </row>
    <row r="19" spans="1:2" ht="12.75">
      <c r="A19" s="316">
        <v>39008</v>
      </c>
      <c r="B19">
        <v>11</v>
      </c>
    </row>
    <row r="20" spans="1:2" ht="12.75">
      <c r="A20" s="316">
        <v>39009</v>
      </c>
      <c r="B20">
        <v>11</v>
      </c>
    </row>
    <row r="21" spans="1:2" ht="12.75">
      <c r="A21" s="316">
        <v>39010</v>
      </c>
      <c r="B21">
        <v>11</v>
      </c>
    </row>
    <row r="22" spans="1:2" ht="12.75">
      <c r="A22" s="316">
        <v>39011</v>
      </c>
      <c r="B22">
        <v>11</v>
      </c>
    </row>
    <row r="23" spans="1:2" ht="12.75">
      <c r="A23" s="316">
        <v>39012</v>
      </c>
      <c r="B23">
        <v>11</v>
      </c>
    </row>
    <row r="24" spans="1:2" ht="12.75">
      <c r="A24" s="316">
        <v>39013</v>
      </c>
      <c r="B24">
        <v>11</v>
      </c>
    </row>
    <row r="25" spans="1:2" ht="12.75">
      <c r="A25" s="316">
        <v>39014</v>
      </c>
      <c r="B25">
        <v>11</v>
      </c>
    </row>
    <row r="26" spans="1:2" ht="12.75">
      <c r="A26" s="316">
        <v>39015</v>
      </c>
      <c r="B26">
        <v>11</v>
      </c>
    </row>
    <row r="27" spans="1:2" ht="12.75">
      <c r="A27" s="316">
        <v>39016</v>
      </c>
      <c r="B27">
        <v>11</v>
      </c>
    </row>
    <row r="28" spans="1:2" ht="12.75">
      <c r="A28" s="316">
        <v>39017</v>
      </c>
      <c r="B28">
        <v>11</v>
      </c>
    </row>
    <row r="29" spans="1:2" ht="12.75">
      <c r="A29" s="316">
        <v>39018</v>
      </c>
      <c r="B29">
        <v>11</v>
      </c>
    </row>
    <row r="30" spans="1:2" ht="12.75">
      <c r="A30" s="316">
        <v>39019</v>
      </c>
      <c r="B30">
        <v>11</v>
      </c>
    </row>
    <row r="31" spans="1:2" ht="12.75">
      <c r="A31" s="316">
        <v>39020</v>
      </c>
      <c r="B31">
        <v>11</v>
      </c>
    </row>
    <row r="32" spans="1:2" ht="12.75">
      <c r="A32" s="316">
        <v>39021</v>
      </c>
      <c r="B32">
        <v>11</v>
      </c>
    </row>
    <row r="33" spans="1:2" ht="12.75">
      <c r="A33" s="316">
        <v>39022</v>
      </c>
      <c r="B33">
        <v>11</v>
      </c>
    </row>
    <row r="34" spans="1:2" ht="12.75">
      <c r="A34" s="316">
        <v>39023</v>
      </c>
      <c r="B34">
        <v>11</v>
      </c>
    </row>
    <row r="35" spans="1:2" ht="12.75">
      <c r="A35" s="316">
        <v>39024</v>
      </c>
      <c r="B35">
        <v>11</v>
      </c>
    </row>
    <row r="36" spans="1:2" ht="12.75">
      <c r="A36" s="316">
        <v>39025</v>
      </c>
      <c r="B36">
        <v>11</v>
      </c>
    </row>
    <row r="37" spans="1:2" ht="12.75">
      <c r="A37" s="316">
        <v>39026</v>
      </c>
      <c r="B37">
        <v>11</v>
      </c>
    </row>
    <row r="38" spans="1:2" ht="12.75">
      <c r="A38" s="316">
        <v>39027</v>
      </c>
      <c r="B38">
        <v>11</v>
      </c>
    </row>
    <row r="39" spans="1:2" ht="12.75">
      <c r="A39" s="316">
        <v>39028</v>
      </c>
      <c r="B39">
        <v>11</v>
      </c>
    </row>
    <row r="40" spans="1:2" ht="12.75">
      <c r="A40" s="316">
        <v>39029</v>
      </c>
      <c r="B40">
        <v>11</v>
      </c>
    </row>
    <row r="41" spans="1:2" ht="12.75">
      <c r="A41" s="316">
        <v>39030</v>
      </c>
      <c r="B41">
        <v>11</v>
      </c>
    </row>
    <row r="42" spans="1:2" ht="12.75">
      <c r="A42" s="316">
        <v>39031</v>
      </c>
      <c r="B42">
        <v>11</v>
      </c>
    </row>
    <row r="43" spans="1:2" ht="12.75">
      <c r="A43" s="316">
        <v>39032</v>
      </c>
      <c r="B43">
        <v>11</v>
      </c>
    </row>
    <row r="44" spans="1:2" ht="12.75">
      <c r="A44" s="316">
        <v>39033</v>
      </c>
      <c r="B44">
        <v>11</v>
      </c>
    </row>
    <row r="45" spans="1:2" ht="12.75">
      <c r="A45" s="316">
        <v>39034</v>
      </c>
      <c r="B45">
        <v>11</v>
      </c>
    </row>
    <row r="46" spans="1:2" ht="12.75">
      <c r="A46" s="316">
        <v>39035</v>
      </c>
      <c r="B46">
        <v>11</v>
      </c>
    </row>
    <row r="47" spans="1:2" ht="12.75">
      <c r="A47" s="316">
        <v>39036</v>
      </c>
      <c r="B47">
        <v>11</v>
      </c>
    </row>
    <row r="48" spans="1:2" ht="12.75">
      <c r="A48" s="316">
        <v>39037</v>
      </c>
      <c r="B48">
        <v>10</v>
      </c>
    </row>
    <row r="49" spans="1:2" ht="12.75">
      <c r="A49" s="316">
        <v>39038</v>
      </c>
      <c r="B49">
        <v>10</v>
      </c>
    </row>
    <row r="50" spans="1:2" ht="12.75">
      <c r="A50" s="316">
        <v>39039</v>
      </c>
      <c r="B50">
        <v>10</v>
      </c>
    </row>
    <row r="51" spans="1:2" ht="12.75">
      <c r="A51" s="316">
        <v>39040</v>
      </c>
      <c r="B51">
        <v>10</v>
      </c>
    </row>
    <row r="52" spans="1:2" ht="12.75">
      <c r="A52" s="316">
        <v>39041</v>
      </c>
      <c r="B52">
        <v>10</v>
      </c>
    </row>
    <row r="53" spans="1:2" ht="12.75">
      <c r="A53" s="316">
        <v>39042</v>
      </c>
      <c r="B53">
        <v>10</v>
      </c>
    </row>
    <row r="54" spans="1:2" ht="12.75">
      <c r="A54" s="316">
        <v>39043</v>
      </c>
      <c r="B54">
        <v>10</v>
      </c>
    </row>
    <row r="55" spans="1:2" ht="12.75">
      <c r="A55" s="316">
        <v>39044</v>
      </c>
      <c r="B55">
        <v>10</v>
      </c>
    </row>
    <row r="56" spans="1:2" ht="12.75">
      <c r="A56" s="316">
        <v>39045</v>
      </c>
      <c r="B56">
        <v>10</v>
      </c>
    </row>
    <row r="57" spans="1:2" ht="12.75">
      <c r="A57" s="316">
        <v>39046</v>
      </c>
      <c r="B57">
        <v>10</v>
      </c>
    </row>
    <row r="58" spans="1:2" ht="12.75">
      <c r="A58" s="316">
        <v>39047</v>
      </c>
      <c r="B58">
        <v>10</v>
      </c>
    </row>
    <row r="59" spans="1:2" ht="12.75">
      <c r="A59" s="316">
        <v>39048</v>
      </c>
      <c r="B59">
        <v>10</v>
      </c>
    </row>
    <row r="60" spans="1:2" ht="12.75">
      <c r="A60" s="316">
        <v>39049</v>
      </c>
      <c r="B60">
        <v>10</v>
      </c>
    </row>
    <row r="61" spans="1:2" ht="12.75">
      <c r="A61" s="316">
        <v>39050</v>
      </c>
      <c r="B61">
        <v>10</v>
      </c>
    </row>
    <row r="62" spans="1:2" ht="12.75">
      <c r="A62" s="316">
        <v>39051</v>
      </c>
      <c r="B62">
        <v>10</v>
      </c>
    </row>
    <row r="63" spans="1:2" ht="12.75">
      <c r="A63" s="316">
        <v>39052</v>
      </c>
      <c r="B63">
        <v>10</v>
      </c>
    </row>
    <row r="64" spans="1:2" ht="12.75">
      <c r="A64" s="316">
        <v>39053</v>
      </c>
      <c r="B64">
        <v>10</v>
      </c>
    </row>
    <row r="65" spans="1:2" ht="12.75">
      <c r="A65" s="316">
        <v>39054</v>
      </c>
      <c r="B65">
        <v>10</v>
      </c>
    </row>
    <row r="66" spans="1:2" ht="12.75">
      <c r="A66" s="316">
        <v>39055</v>
      </c>
      <c r="B66">
        <v>10</v>
      </c>
    </row>
    <row r="67" spans="1:2" ht="12.75">
      <c r="A67" s="316">
        <v>39056</v>
      </c>
      <c r="B67">
        <v>10</v>
      </c>
    </row>
    <row r="68" spans="1:2" ht="12.75">
      <c r="A68" s="316">
        <v>39057</v>
      </c>
      <c r="B68">
        <v>10</v>
      </c>
    </row>
    <row r="69" spans="1:2" ht="12.75">
      <c r="A69" s="316">
        <v>39058</v>
      </c>
      <c r="B69">
        <v>10</v>
      </c>
    </row>
    <row r="70" spans="1:2" ht="12.75">
      <c r="A70" s="316">
        <v>39059</v>
      </c>
      <c r="B70">
        <v>10</v>
      </c>
    </row>
    <row r="71" spans="1:2" ht="12.75">
      <c r="A71" s="316">
        <v>39060</v>
      </c>
      <c r="B71">
        <v>10</v>
      </c>
    </row>
    <row r="72" spans="1:2" ht="12.75">
      <c r="A72" s="316">
        <v>39061</v>
      </c>
      <c r="B72">
        <v>10</v>
      </c>
    </row>
    <row r="73" spans="1:2" ht="12.75">
      <c r="A73" s="316">
        <v>39062</v>
      </c>
      <c r="B73">
        <v>10</v>
      </c>
    </row>
    <row r="74" spans="1:2" ht="12.75">
      <c r="A74" s="316">
        <v>39063</v>
      </c>
      <c r="B74">
        <v>10</v>
      </c>
    </row>
    <row r="75" spans="1:2" ht="12.75">
      <c r="A75" s="316">
        <v>39064</v>
      </c>
      <c r="B75">
        <v>10</v>
      </c>
    </row>
    <row r="76" spans="1:2" ht="12.75">
      <c r="A76" s="316">
        <v>39065</v>
      </c>
      <c r="B76">
        <v>10</v>
      </c>
    </row>
    <row r="77" spans="1:2" ht="12.75">
      <c r="A77" s="316">
        <v>39066</v>
      </c>
      <c r="B77">
        <v>10</v>
      </c>
    </row>
    <row r="78" spans="1:2" ht="12.75">
      <c r="A78" s="316">
        <v>39067</v>
      </c>
      <c r="B78">
        <v>9</v>
      </c>
    </row>
    <row r="79" spans="1:2" ht="12.75">
      <c r="A79" s="316">
        <v>39068</v>
      </c>
      <c r="B79">
        <v>9</v>
      </c>
    </row>
    <row r="80" spans="1:2" ht="12.75">
      <c r="A80" s="316">
        <v>39069</v>
      </c>
      <c r="B80">
        <v>9</v>
      </c>
    </row>
    <row r="81" spans="1:2" ht="12.75">
      <c r="A81" s="316">
        <v>39070</v>
      </c>
      <c r="B81">
        <v>9</v>
      </c>
    </row>
    <row r="82" spans="1:2" ht="12.75">
      <c r="A82" s="316">
        <v>39071</v>
      </c>
      <c r="B82">
        <v>9</v>
      </c>
    </row>
    <row r="83" spans="1:2" ht="12.75">
      <c r="A83" s="316">
        <v>39072</v>
      </c>
      <c r="B83">
        <v>9</v>
      </c>
    </row>
    <row r="84" spans="1:2" ht="12.75">
      <c r="A84" s="316">
        <v>39073</v>
      </c>
      <c r="B84">
        <v>9</v>
      </c>
    </row>
    <row r="85" spans="1:2" ht="12.75">
      <c r="A85" s="316">
        <v>39074</v>
      </c>
      <c r="B85">
        <v>9</v>
      </c>
    </row>
    <row r="86" spans="1:2" ht="12.75">
      <c r="A86" s="316">
        <v>39075</v>
      </c>
      <c r="B86">
        <v>9</v>
      </c>
    </row>
    <row r="87" spans="1:2" ht="12.75">
      <c r="A87" s="316">
        <v>39076</v>
      </c>
      <c r="B87">
        <v>9</v>
      </c>
    </row>
    <row r="88" spans="1:2" ht="12.75">
      <c r="A88" s="316">
        <v>39077</v>
      </c>
      <c r="B88">
        <v>9</v>
      </c>
    </row>
    <row r="89" spans="1:2" ht="12.75">
      <c r="A89" s="316">
        <v>39078</v>
      </c>
      <c r="B89">
        <v>9</v>
      </c>
    </row>
    <row r="90" spans="1:2" ht="12.75">
      <c r="A90" s="316">
        <v>39079</v>
      </c>
      <c r="B90">
        <v>9</v>
      </c>
    </row>
    <row r="91" spans="1:2" ht="12.75">
      <c r="A91" s="316">
        <v>39080</v>
      </c>
      <c r="B91">
        <v>9</v>
      </c>
    </row>
    <row r="92" spans="1:2" ht="12.75">
      <c r="A92" s="316">
        <v>39081</v>
      </c>
      <c r="B92">
        <v>9</v>
      </c>
    </row>
    <row r="93" spans="1:2" ht="12.75">
      <c r="A93" s="316">
        <v>39082</v>
      </c>
      <c r="B93">
        <v>9</v>
      </c>
    </row>
    <row r="94" spans="1:2" ht="12.75">
      <c r="A94" s="316">
        <v>39083</v>
      </c>
      <c r="B94">
        <v>9</v>
      </c>
    </row>
    <row r="95" spans="1:2" ht="12.75">
      <c r="A95" s="316">
        <v>39084</v>
      </c>
      <c r="B95">
        <v>9</v>
      </c>
    </row>
    <row r="96" spans="1:2" ht="12.75">
      <c r="A96" s="316">
        <v>39085</v>
      </c>
      <c r="B96">
        <v>9</v>
      </c>
    </row>
    <row r="97" spans="1:2" ht="12.75">
      <c r="A97" s="316">
        <v>39086</v>
      </c>
      <c r="B97">
        <v>9</v>
      </c>
    </row>
    <row r="98" spans="1:2" ht="12.75">
      <c r="A98" s="316">
        <v>39087</v>
      </c>
      <c r="B98">
        <v>9</v>
      </c>
    </row>
    <row r="99" spans="1:2" ht="12.75">
      <c r="A99" s="316">
        <v>39088</v>
      </c>
      <c r="B99">
        <v>9</v>
      </c>
    </row>
    <row r="100" spans="1:2" ht="12.75">
      <c r="A100" s="316">
        <v>39089</v>
      </c>
      <c r="B100">
        <v>9</v>
      </c>
    </row>
    <row r="101" spans="1:2" ht="12.75">
      <c r="A101" s="316">
        <v>39090</v>
      </c>
      <c r="B101">
        <v>9</v>
      </c>
    </row>
    <row r="102" spans="1:2" ht="12.75">
      <c r="A102" s="316">
        <v>39091</v>
      </c>
      <c r="B102">
        <v>9</v>
      </c>
    </row>
    <row r="103" spans="1:2" ht="12.75">
      <c r="A103" s="316">
        <v>39092</v>
      </c>
      <c r="B103">
        <v>9</v>
      </c>
    </row>
    <row r="104" spans="1:2" ht="12.75">
      <c r="A104" s="316">
        <v>39093</v>
      </c>
      <c r="B104">
        <v>9</v>
      </c>
    </row>
    <row r="105" spans="1:2" ht="12.75">
      <c r="A105" s="316">
        <v>39094</v>
      </c>
      <c r="B105">
        <v>9</v>
      </c>
    </row>
    <row r="106" spans="1:2" ht="12.75">
      <c r="A106" s="316">
        <v>39095</v>
      </c>
      <c r="B106">
        <v>9</v>
      </c>
    </row>
    <row r="107" spans="1:2" ht="12.75">
      <c r="A107" s="316">
        <v>39096</v>
      </c>
      <c r="B107">
        <v>9</v>
      </c>
    </row>
    <row r="108" spans="1:2" ht="12.75">
      <c r="A108" s="316">
        <v>39097</v>
      </c>
      <c r="B108">
        <v>9</v>
      </c>
    </row>
    <row r="109" spans="1:2" ht="12.75">
      <c r="A109" s="316">
        <v>39098</v>
      </c>
      <c r="B109">
        <v>8</v>
      </c>
    </row>
    <row r="110" spans="1:2" ht="12.75">
      <c r="A110" s="316">
        <v>39099</v>
      </c>
      <c r="B110">
        <v>8</v>
      </c>
    </row>
    <row r="111" spans="1:2" ht="12.75">
      <c r="A111" s="316">
        <v>39100</v>
      </c>
      <c r="B111">
        <v>8</v>
      </c>
    </row>
    <row r="112" spans="1:2" ht="12.75">
      <c r="A112" s="316">
        <v>39101</v>
      </c>
      <c r="B112">
        <v>8</v>
      </c>
    </row>
    <row r="113" spans="1:2" ht="12.75">
      <c r="A113" s="316">
        <v>39102</v>
      </c>
      <c r="B113">
        <v>8</v>
      </c>
    </row>
    <row r="114" spans="1:2" ht="12.75">
      <c r="A114" s="316">
        <v>39103</v>
      </c>
      <c r="B114">
        <v>8</v>
      </c>
    </row>
    <row r="115" spans="1:2" ht="12.75">
      <c r="A115" s="316">
        <v>39104</v>
      </c>
      <c r="B115">
        <v>8</v>
      </c>
    </row>
    <row r="116" spans="1:2" ht="12.75">
      <c r="A116" s="316">
        <v>39105</v>
      </c>
      <c r="B116">
        <v>8</v>
      </c>
    </row>
    <row r="117" spans="1:2" ht="12.75">
      <c r="A117" s="316">
        <v>39106</v>
      </c>
      <c r="B117">
        <v>8</v>
      </c>
    </row>
    <row r="118" spans="1:2" ht="12.75">
      <c r="A118" s="316">
        <v>39107</v>
      </c>
      <c r="B118">
        <v>8</v>
      </c>
    </row>
    <row r="119" spans="1:2" ht="12.75">
      <c r="A119" s="316">
        <v>39108</v>
      </c>
      <c r="B119">
        <v>8</v>
      </c>
    </row>
    <row r="120" spans="1:2" ht="12.75">
      <c r="A120" s="316">
        <v>39109</v>
      </c>
      <c r="B120">
        <v>8</v>
      </c>
    </row>
    <row r="121" spans="1:2" ht="12.75">
      <c r="A121" s="316">
        <v>39110</v>
      </c>
      <c r="B121">
        <v>8</v>
      </c>
    </row>
    <row r="122" spans="1:2" ht="12.75">
      <c r="A122" s="316">
        <v>39111</v>
      </c>
      <c r="B122">
        <v>8</v>
      </c>
    </row>
    <row r="123" spans="1:2" ht="12.75">
      <c r="A123" s="316">
        <v>39112</v>
      </c>
      <c r="B123">
        <v>8</v>
      </c>
    </row>
    <row r="124" spans="1:2" ht="12.75">
      <c r="A124" s="316">
        <v>39113</v>
      </c>
      <c r="B124">
        <v>8</v>
      </c>
    </row>
    <row r="125" spans="1:2" ht="12.75">
      <c r="A125" s="316">
        <v>39114</v>
      </c>
      <c r="B125">
        <v>8</v>
      </c>
    </row>
    <row r="126" spans="1:2" ht="12.75">
      <c r="A126" s="316">
        <v>39115</v>
      </c>
      <c r="B126">
        <v>8</v>
      </c>
    </row>
    <row r="127" spans="1:2" ht="12.75">
      <c r="A127" s="316">
        <v>39116</v>
      </c>
      <c r="B127">
        <v>8</v>
      </c>
    </row>
    <row r="128" spans="1:2" ht="12.75">
      <c r="A128" s="316">
        <v>39117</v>
      </c>
      <c r="B128">
        <v>8</v>
      </c>
    </row>
    <row r="129" spans="1:2" ht="12.75">
      <c r="A129" s="316">
        <v>39118</v>
      </c>
      <c r="B129">
        <v>8</v>
      </c>
    </row>
    <row r="130" spans="1:2" ht="12.75">
      <c r="A130" s="316">
        <v>39119</v>
      </c>
      <c r="B130">
        <v>8</v>
      </c>
    </row>
    <row r="131" spans="1:2" ht="12.75">
      <c r="A131" s="316">
        <v>39120</v>
      </c>
      <c r="B131">
        <v>8</v>
      </c>
    </row>
    <row r="132" spans="1:2" ht="12.75">
      <c r="A132" s="316">
        <v>39121</v>
      </c>
      <c r="B132">
        <v>8</v>
      </c>
    </row>
    <row r="133" spans="1:2" ht="12.75">
      <c r="A133" s="316">
        <v>39122</v>
      </c>
      <c r="B133">
        <v>8</v>
      </c>
    </row>
    <row r="134" spans="1:2" ht="12.75">
      <c r="A134" s="316">
        <v>39123</v>
      </c>
      <c r="B134">
        <v>8</v>
      </c>
    </row>
    <row r="135" spans="1:2" ht="12.75">
      <c r="A135" s="316">
        <v>39124</v>
      </c>
      <c r="B135">
        <v>8</v>
      </c>
    </row>
    <row r="136" spans="1:2" ht="12.75">
      <c r="A136" s="316">
        <v>39125</v>
      </c>
      <c r="B136">
        <v>8</v>
      </c>
    </row>
    <row r="137" spans="1:2" ht="12.75">
      <c r="A137" s="316">
        <v>39126</v>
      </c>
      <c r="B137">
        <v>8</v>
      </c>
    </row>
    <row r="138" spans="1:2" ht="12.75">
      <c r="A138" s="316">
        <v>39127</v>
      </c>
      <c r="B138">
        <v>8</v>
      </c>
    </row>
    <row r="139" spans="1:2" ht="12.75">
      <c r="A139" s="316">
        <v>39128</v>
      </c>
      <c r="B139">
        <v>8</v>
      </c>
    </row>
    <row r="140" spans="1:2" ht="12.75">
      <c r="A140" s="316">
        <v>39129</v>
      </c>
      <c r="B140">
        <v>7</v>
      </c>
    </row>
    <row r="141" spans="1:2" ht="12.75">
      <c r="A141" s="316">
        <v>39130</v>
      </c>
      <c r="B141">
        <v>7</v>
      </c>
    </row>
    <row r="142" spans="1:2" ht="12.75">
      <c r="A142" s="316">
        <v>39131</v>
      </c>
      <c r="B142">
        <v>7</v>
      </c>
    </row>
    <row r="143" spans="1:2" ht="12.75">
      <c r="A143" s="316">
        <v>39132</v>
      </c>
      <c r="B143">
        <v>7</v>
      </c>
    </row>
    <row r="144" spans="1:2" ht="12.75">
      <c r="A144" s="316">
        <v>39133</v>
      </c>
      <c r="B144">
        <v>7</v>
      </c>
    </row>
    <row r="145" spans="1:2" ht="12.75">
      <c r="A145" s="316">
        <v>39134</v>
      </c>
      <c r="B145">
        <v>7</v>
      </c>
    </row>
    <row r="146" spans="1:2" ht="12.75">
      <c r="A146" s="316">
        <v>39135</v>
      </c>
      <c r="B146">
        <v>7</v>
      </c>
    </row>
    <row r="147" spans="1:2" ht="12.75">
      <c r="A147" s="316">
        <v>39136</v>
      </c>
      <c r="B147">
        <v>7</v>
      </c>
    </row>
    <row r="148" spans="1:2" ht="12.75">
      <c r="A148" s="316">
        <v>39137</v>
      </c>
      <c r="B148">
        <v>7</v>
      </c>
    </row>
    <row r="149" spans="1:2" ht="12.75">
      <c r="A149" s="316">
        <v>39138</v>
      </c>
      <c r="B149">
        <v>7</v>
      </c>
    </row>
    <row r="150" spans="1:2" ht="12.75">
      <c r="A150" s="316">
        <v>39139</v>
      </c>
      <c r="B150">
        <v>7</v>
      </c>
    </row>
    <row r="151" spans="1:2" ht="12.75">
      <c r="A151" s="316">
        <v>39140</v>
      </c>
      <c r="B151">
        <v>7</v>
      </c>
    </row>
    <row r="152" spans="1:2" ht="12.75">
      <c r="A152" s="316">
        <v>39141</v>
      </c>
      <c r="B152">
        <v>7</v>
      </c>
    </row>
    <row r="153" spans="1:2" ht="12.75">
      <c r="A153" s="316">
        <v>39142</v>
      </c>
      <c r="B153">
        <v>7</v>
      </c>
    </row>
    <row r="154" spans="1:2" ht="12.75">
      <c r="A154" s="316">
        <v>39143</v>
      </c>
      <c r="B154">
        <v>7</v>
      </c>
    </row>
    <row r="155" spans="1:2" ht="12.75">
      <c r="A155" s="316">
        <v>39144</v>
      </c>
      <c r="B155">
        <v>7</v>
      </c>
    </row>
    <row r="156" spans="1:2" ht="12.75">
      <c r="A156" s="316">
        <v>39145</v>
      </c>
      <c r="B156">
        <v>7</v>
      </c>
    </row>
    <row r="157" spans="1:2" ht="12.75">
      <c r="A157" s="316">
        <v>39146</v>
      </c>
      <c r="B157">
        <v>7</v>
      </c>
    </row>
    <row r="158" spans="1:2" ht="12.75">
      <c r="A158" s="316">
        <v>39147</v>
      </c>
      <c r="B158">
        <v>7</v>
      </c>
    </row>
    <row r="159" spans="1:2" ht="12.75">
      <c r="A159" s="316">
        <v>39148</v>
      </c>
      <c r="B159">
        <v>7</v>
      </c>
    </row>
    <row r="160" spans="1:2" ht="12.75">
      <c r="A160" s="316">
        <v>39149</v>
      </c>
      <c r="B160">
        <v>7</v>
      </c>
    </row>
    <row r="161" spans="1:2" ht="12.75">
      <c r="A161" s="316">
        <v>39150</v>
      </c>
      <c r="B161">
        <v>7</v>
      </c>
    </row>
    <row r="162" spans="1:2" ht="12.75">
      <c r="A162" s="316">
        <v>39151</v>
      </c>
      <c r="B162">
        <v>7</v>
      </c>
    </row>
    <row r="163" spans="1:2" ht="12.75">
      <c r="A163" s="316">
        <v>39152</v>
      </c>
      <c r="B163">
        <v>7</v>
      </c>
    </row>
    <row r="164" spans="1:2" ht="12.75">
      <c r="A164" s="316">
        <v>39153</v>
      </c>
      <c r="B164">
        <v>7</v>
      </c>
    </row>
    <row r="165" spans="1:2" ht="12.75">
      <c r="A165" s="316">
        <v>39154</v>
      </c>
      <c r="B165">
        <v>7</v>
      </c>
    </row>
    <row r="166" spans="1:2" ht="12.75">
      <c r="A166" s="316">
        <v>39155</v>
      </c>
      <c r="B166">
        <v>7</v>
      </c>
    </row>
    <row r="167" spans="1:2" ht="12.75">
      <c r="A167" s="316">
        <v>39156</v>
      </c>
      <c r="B167">
        <v>7</v>
      </c>
    </row>
    <row r="168" spans="1:2" ht="12.75">
      <c r="A168" s="316">
        <v>39157</v>
      </c>
      <c r="B168">
        <v>6</v>
      </c>
    </row>
    <row r="169" spans="1:2" ht="12.75">
      <c r="A169" s="316">
        <v>39158</v>
      </c>
      <c r="B169">
        <v>6</v>
      </c>
    </row>
    <row r="170" spans="1:2" ht="12.75">
      <c r="A170" s="316">
        <v>39159</v>
      </c>
      <c r="B170">
        <v>6</v>
      </c>
    </row>
    <row r="171" spans="1:2" ht="12.75">
      <c r="A171" s="316">
        <v>39160</v>
      </c>
      <c r="B171">
        <v>6</v>
      </c>
    </row>
    <row r="172" spans="1:2" ht="12.75">
      <c r="A172" s="316">
        <v>39161</v>
      </c>
      <c r="B172">
        <v>6</v>
      </c>
    </row>
    <row r="173" spans="1:2" ht="12.75">
      <c r="A173" s="316">
        <v>39162</v>
      </c>
      <c r="B173">
        <v>6</v>
      </c>
    </row>
    <row r="174" spans="1:2" ht="12.75">
      <c r="A174" s="316">
        <v>39163</v>
      </c>
      <c r="B174">
        <v>6</v>
      </c>
    </row>
    <row r="175" spans="1:2" ht="12.75">
      <c r="A175" s="316">
        <v>39164</v>
      </c>
      <c r="B175">
        <v>6</v>
      </c>
    </row>
    <row r="176" spans="1:2" ht="12.75">
      <c r="A176" s="316">
        <v>39165</v>
      </c>
      <c r="B176">
        <v>6</v>
      </c>
    </row>
    <row r="177" spans="1:2" ht="12.75">
      <c r="A177" s="316">
        <v>39166</v>
      </c>
      <c r="B177">
        <v>6</v>
      </c>
    </row>
    <row r="178" spans="1:2" ht="12.75">
      <c r="A178" s="316">
        <v>39167</v>
      </c>
      <c r="B178">
        <v>6</v>
      </c>
    </row>
    <row r="179" spans="1:2" ht="12.75">
      <c r="A179" s="316">
        <v>39168</v>
      </c>
      <c r="B179">
        <v>6</v>
      </c>
    </row>
    <row r="180" spans="1:2" ht="12.75">
      <c r="A180" s="316">
        <v>39169</v>
      </c>
      <c r="B180">
        <v>6</v>
      </c>
    </row>
    <row r="181" spans="1:2" ht="12.75">
      <c r="A181" s="316">
        <v>39170</v>
      </c>
      <c r="B181">
        <v>6</v>
      </c>
    </row>
    <row r="182" spans="1:2" ht="12.75">
      <c r="A182" s="316">
        <v>39171</v>
      </c>
      <c r="B182">
        <v>6</v>
      </c>
    </row>
    <row r="183" spans="1:2" ht="12.75">
      <c r="A183" s="316">
        <v>39172</v>
      </c>
      <c r="B183">
        <v>6</v>
      </c>
    </row>
    <row r="184" spans="1:2" ht="12.75">
      <c r="A184" s="316">
        <v>39173</v>
      </c>
      <c r="B184">
        <v>6</v>
      </c>
    </row>
    <row r="185" spans="1:2" ht="12.75">
      <c r="A185" s="316">
        <v>39174</v>
      </c>
      <c r="B185">
        <v>6</v>
      </c>
    </row>
    <row r="186" spans="1:2" ht="12.75">
      <c r="A186" s="316">
        <v>39175</v>
      </c>
      <c r="B186">
        <v>6</v>
      </c>
    </row>
    <row r="187" spans="1:2" ht="12.75">
      <c r="A187" s="316">
        <v>39176</v>
      </c>
      <c r="B187">
        <v>6</v>
      </c>
    </row>
    <row r="188" spans="1:2" ht="12.75">
      <c r="A188" s="316">
        <v>39177</v>
      </c>
      <c r="B188">
        <v>6</v>
      </c>
    </row>
    <row r="189" spans="1:2" ht="12.75">
      <c r="A189" s="316">
        <v>39178</v>
      </c>
      <c r="B189">
        <v>6</v>
      </c>
    </row>
    <row r="190" spans="1:2" ht="12.75">
      <c r="A190" s="316">
        <v>39179</v>
      </c>
      <c r="B190">
        <v>6</v>
      </c>
    </row>
    <row r="191" spans="1:2" ht="12.75">
      <c r="A191" s="316">
        <v>39180</v>
      </c>
      <c r="B191">
        <v>6</v>
      </c>
    </row>
    <row r="192" spans="1:2" ht="12.75">
      <c r="A192" s="316">
        <v>39181</v>
      </c>
      <c r="B192">
        <v>6</v>
      </c>
    </row>
    <row r="193" spans="1:2" ht="12.75">
      <c r="A193" s="316">
        <v>39182</v>
      </c>
      <c r="B193">
        <v>6</v>
      </c>
    </row>
    <row r="194" spans="1:2" ht="12.75">
      <c r="A194" s="316">
        <v>39183</v>
      </c>
      <c r="B194">
        <v>6</v>
      </c>
    </row>
    <row r="195" spans="1:2" ht="12.75">
      <c r="A195" s="316">
        <v>39184</v>
      </c>
      <c r="B195">
        <v>6</v>
      </c>
    </row>
    <row r="196" spans="1:2" ht="12.75">
      <c r="A196" s="316">
        <v>39185</v>
      </c>
      <c r="B196">
        <v>6</v>
      </c>
    </row>
    <row r="197" spans="1:2" ht="12.75">
      <c r="A197" s="316">
        <v>39186</v>
      </c>
      <c r="B197">
        <v>6</v>
      </c>
    </row>
    <row r="198" spans="1:2" ht="12.75">
      <c r="A198" s="316">
        <v>39187</v>
      </c>
      <c r="B198">
        <v>6</v>
      </c>
    </row>
    <row r="199" spans="1:2" ht="12.75">
      <c r="A199" s="316">
        <v>39188</v>
      </c>
      <c r="B199">
        <v>5</v>
      </c>
    </row>
    <row r="200" spans="1:2" ht="12.75">
      <c r="A200" s="316">
        <v>39189</v>
      </c>
      <c r="B200">
        <v>5</v>
      </c>
    </row>
    <row r="201" spans="1:2" ht="12.75">
      <c r="A201" s="316">
        <v>39190</v>
      </c>
      <c r="B201">
        <v>5</v>
      </c>
    </row>
    <row r="202" spans="1:2" ht="12.75">
      <c r="A202" s="316">
        <v>39191</v>
      </c>
      <c r="B202">
        <v>5</v>
      </c>
    </row>
    <row r="203" spans="1:2" ht="12.75">
      <c r="A203" s="316">
        <v>39192</v>
      </c>
      <c r="B203">
        <v>5</v>
      </c>
    </row>
    <row r="204" spans="1:2" ht="12.75">
      <c r="A204" s="316">
        <v>39193</v>
      </c>
      <c r="B204">
        <v>5</v>
      </c>
    </row>
    <row r="205" spans="1:2" ht="12.75">
      <c r="A205" s="316">
        <v>39194</v>
      </c>
      <c r="B205">
        <v>5</v>
      </c>
    </row>
    <row r="206" spans="1:2" ht="12.75">
      <c r="A206" s="316">
        <v>39195</v>
      </c>
      <c r="B206">
        <v>5</v>
      </c>
    </row>
    <row r="207" spans="1:2" ht="12.75">
      <c r="A207" s="316">
        <v>39196</v>
      </c>
      <c r="B207">
        <v>5</v>
      </c>
    </row>
    <row r="208" spans="1:2" ht="12.75">
      <c r="A208" s="316">
        <v>39197</v>
      </c>
      <c r="B208">
        <v>5</v>
      </c>
    </row>
    <row r="209" spans="1:2" ht="12.75">
      <c r="A209" s="316">
        <v>39198</v>
      </c>
      <c r="B209">
        <v>5</v>
      </c>
    </row>
    <row r="210" spans="1:2" ht="12.75">
      <c r="A210" s="316">
        <v>39199</v>
      </c>
      <c r="B210">
        <v>5</v>
      </c>
    </row>
    <row r="211" spans="1:2" ht="12.75">
      <c r="A211" s="316">
        <v>39200</v>
      </c>
      <c r="B211">
        <v>5</v>
      </c>
    </row>
    <row r="212" spans="1:2" ht="12.75">
      <c r="A212" s="316">
        <v>39201</v>
      </c>
      <c r="B212">
        <v>5</v>
      </c>
    </row>
    <row r="213" spans="1:2" ht="12.75">
      <c r="A213" s="316">
        <v>39202</v>
      </c>
      <c r="B213">
        <v>5</v>
      </c>
    </row>
    <row r="214" spans="1:2" ht="12.75">
      <c r="A214" s="316">
        <v>39203</v>
      </c>
      <c r="B214">
        <v>5</v>
      </c>
    </row>
    <row r="215" spans="1:2" ht="12.75">
      <c r="A215" s="316">
        <v>39204</v>
      </c>
      <c r="B215">
        <v>5</v>
      </c>
    </row>
    <row r="216" spans="1:2" ht="12.75">
      <c r="A216" s="316">
        <v>39205</v>
      </c>
      <c r="B216">
        <v>5</v>
      </c>
    </row>
    <row r="217" spans="1:2" ht="12.75">
      <c r="A217" s="316">
        <v>39206</v>
      </c>
      <c r="B217">
        <v>5</v>
      </c>
    </row>
    <row r="218" spans="1:2" ht="12.75">
      <c r="A218" s="316">
        <v>39207</v>
      </c>
      <c r="B218">
        <v>5</v>
      </c>
    </row>
    <row r="219" spans="1:2" ht="12.75">
      <c r="A219" s="316">
        <v>39208</v>
      </c>
      <c r="B219">
        <v>5</v>
      </c>
    </row>
    <row r="220" spans="1:2" ht="12.75">
      <c r="A220" s="316">
        <v>39209</v>
      </c>
      <c r="B220">
        <v>5</v>
      </c>
    </row>
    <row r="221" spans="1:2" ht="12.75">
      <c r="A221" s="316">
        <v>39210</v>
      </c>
      <c r="B221">
        <v>5</v>
      </c>
    </row>
    <row r="222" spans="1:2" ht="12.75">
      <c r="A222" s="316">
        <v>39211</v>
      </c>
      <c r="B222">
        <v>5</v>
      </c>
    </row>
    <row r="223" spans="1:2" ht="12.75">
      <c r="A223" s="316">
        <v>39212</v>
      </c>
      <c r="B223">
        <v>5</v>
      </c>
    </row>
    <row r="224" spans="1:2" ht="12.75">
      <c r="A224" s="316">
        <v>39213</v>
      </c>
      <c r="B224">
        <v>5</v>
      </c>
    </row>
    <row r="225" spans="1:2" ht="12.75">
      <c r="A225" s="316">
        <v>39214</v>
      </c>
      <c r="B225">
        <v>5</v>
      </c>
    </row>
    <row r="226" spans="1:2" ht="12.75">
      <c r="A226" s="316">
        <v>39215</v>
      </c>
      <c r="B226">
        <v>5</v>
      </c>
    </row>
    <row r="227" spans="1:2" ht="12.75">
      <c r="A227" s="316">
        <v>39216</v>
      </c>
      <c r="B227">
        <v>5</v>
      </c>
    </row>
    <row r="228" spans="1:2" ht="12.75">
      <c r="A228" s="316">
        <v>39217</v>
      </c>
      <c r="B228">
        <v>5</v>
      </c>
    </row>
    <row r="229" spans="1:2" ht="12.75">
      <c r="A229" s="316">
        <v>39218</v>
      </c>
      <c r="B229">
        <v>4</v>
      </c>
    </row>
    <row r="230" spans="1:2" ht="12.75">
      <c r="A230" s="316">
        <v>39219</v>
      </c>
      <c r="B230">
        <v>4</v>
      </c>
    </row>
    <row r="231" spans="1:2" ht="12.75">
      <c r="A231" s="316">
        <v>39220</v>
      </c>
      <c r="B231">
        <v>4</v>
      </c>
    </row>
    <row r="232" spans="1:2" ht="12.75">
      <c r="A232" s="316">
        <v>39221</v>
      </c>
      <c r="B232">
        <v>4</v>
      </c>
    </row>
    <row r="233" spans="1:2" ht="12.75">
      <c r="A233" s="316">
        <v>39222</v>
      </c>
      <c r="B233">
        <v>4</v>
      </c>
    </row>
    <row r="234" spans="1:2" ht="12.75">
      <c r="A234" s="316">
        <v>39223</v>
      </c>
      <c r="B234">
        <v>4</v>
      </c>
    </row>
    <row r="235" spans="1:2" ht="12.75">
      <c r="A235" s="316">
        <v>39224</v>
      </c>
      <c r="B235">
        <v>4</v>
      </c>
    </row>
    <row r="236" spans="1:2" ht="12.75">
      <c r="A236" s="316">
        <v>39225</v>
      </c>
      <c r="B236">
        <v>4</v>
      </c>
    </row>
    <row r="237" spans="1:2" ht="12.75">
      <c r="A237" s="316">
        <v>39226</v>
      </c>
      <c r="B237">
        <v>4</v>
      </c>
    </row>
    <row r="238" spans="1:2" ht="12.75">
      <c r="A238" s="316">
        <v>39227</v>
      </c>
      <c r="B238">
        <v>4</v>
      </c>
    </row>
    <row r="239" spans="1:2" ht="12.75">
      <c r="A239" s="316">
        <v>39228</v>
      </c>
      <c r="B239">
        <v>4</v>
      </c>
    </row>
    <row r="240" spans="1:2" ht="12.75">
      <c r="A240" s="316">
        <v>39229</v>
      </c>
      <c r="B240">
        <v>4</v>
      </c>
    </row>
    <row r="241" spans="1:2" ht="12.75">
      <c r="A241" s="316">
        <v>39230</v>
      </c>
      <c r="B241">
        <v>4</v>
      </c>
    </row>
    <row r="242" spans="1:2" ht="12.75">
      <c r="A242" s="316">
        <v>39231</v>
      </c>
      <c r="B242">
        <v>4</v>
      </c>
    </row>
    <row r="243" spans="1:2" ht="12.75">
      <c r="A243" s="316">
        <v>39232</v>
      </c>
      <c r="B243">
        <v>4</v>
      </c>
    </row>
    <row r="244" spans="1:2" ht="12.75">
      <c r="A244" s="316">
        <v>39233</v>
      </c>
      <c r="B244">
        <v>4</v>
      </c>
    </row>
    <row r="245" spans="1:2" ht="12.75">
      <c r="A245" s="316">
        <v>39234</v>
      </c>
      <c r="B245">
        <v>4</v>
      </c>
    </row>
    <row r="246" spans="1:2" ht="12.75">
      <c r="A246" s="316">
        <v>39235</v>
      </c>
      <c r="B246">
        <v>4</v>
      </c>
    </row>
    <row r="247" spans="1:2" ht="12.75">
      <c r="A247" s="316">
        <v>39236</v>
      </c>
      <c r="B247">
        <v>4</v>
      </c>
    </row>
    <row r="248" spans="1:2" ht="12.75">
      <c r="A248" s="316">
        <v>39237</v>
      </c>
      <c r="B248">
        <v>4</v>
      </c>
    </row>
    <row r="249" spans="1:2" ht="12.75">
      <c r="A249" s="316">
        <v>39238</v>
      </c>
      <c r="B249">
        <v>4</v>
      </c>
    </row>
    <row r="250" spans="1:2" ht="12.75">
      <c r="A250" s="316">
        <v>39239</v>
      </c>
      <c r="B250">
        <v>4</v>
      </c>
    </row>
    <row r="251" spans="1:2" ht="12.75">
      <c r="A251" s="316">
        <v>39240</v>
      </c>
      <c r="B251">
        <v>4</v>
      </c>
    </row>
    <row r="252" spans="1:2" ht="12.75">
      <c r="A252" s="316">
        <v>39241</v>
      </c>
      <c r="B252">
        <v>4</v>
      </c>
    </row>
    <row r="253" spans="1:2" ht="12.75">
      <c r="A253" s="316">
        <v>39242</v>
      </c>
      <c r="B253">
        <v>4</v>
      </c>
    </row>
    <row r="254" spans="1:2" ht="12.75">
      <c r="A254" s="316">
        <v>39243</v>
      </c>
      <c r="B254">
        <v>4</v>
      </c>
    </row>
    <row r="255" spans="1:2" ht="12.75">
      <c r="A255" s="316">
        <v>39244</v>
      </c>
      <c r="B255">
        <v>4</v>
      </c>
    </row>
    <row r="256" spans="1:2" ht="12.75">
      <c r="A256" s="316">
        <v>39245</v>
      </c>
      <c r="B256">
        <v>4</v>
      </c>
    </row>
    <row r="257" spans="1:2" ht="12.75">
      <c r="A257" s="316">
        <v>39246</v>
      </c>
      <c r="B257">
        <v>4</v>
      </c>
    </row>
    <row r="258" spans="1:2" ht="12.75">
      <c r="A258" s="316">
        <v>39247</v>
      </c>
      <c r="B258">
        <v>4</v>
      </c>
    </row>
    <row r="259" spans="1:2" ht="12.75">
      <c r="A259" s="316">
        <v>39248</v>
      </c>
      <c r="B259">
        <v>4</v>
      </c>
    </row>
    <row r="260" spans="1:2" ht="12.75">
      <c r="A260" s="316">
        <v>39249</v>
      </c>
      <c r="B260">
        <v>3</v>
      </c>
    </row>
    <row r="261" spans="1:2" ht="12.75">
      <c r="A261" s="316">
        <v>39250</v>
      </c>
      <c r="B261">
        <v>3</v>
      </c>
    </row>
    <row r="262" spans="1:2" ht="12.75">
      <c r="A262" s="316">
        <v>39251</v>
      </c>
      <c r="B262">
        <v>3</v>
      </c>
    </row>
    <row r="263" spans="1:2" ht="12.75">
      <c r="A263" s="316">
        <v>39252</v>
      </c>
      <c r="B263">
        <v>3</v>
      </c>
    </row>
    <row r="264" spans="1:2" ht="12.75">
      <c r="A264" s="316">
        <v>39253</v>
      </c>
      <c r="B264">
        <v>3</v>
      </c>
    </row>
    <row r="265" spans="1:2" ht="12.75">
      <c r="A265" s="316">
        <v>39254</v>
      </c>
      <c r="B265">
        <v>3</v>
      </c>
    </row>
    <row r="266" spans="1:2" ht="12.75">
      <c r="A266" s="316">
        <v>39255</v>
      </c>
      <c r="B266">
        <v>3</v>
      </c>
    </row>
    <row r="267" spans="1:2" ht="12.75">
      <c r="A267" s="316">
        <v>39256</v>
      </c>
      <c r="B267">
        <v>3</v>
      </c>
    </row>
    <row r="268" spans="1:2" ht="12.75">
      <c r="A268" s="316">
        <v>39257</v>
      </c>
      <c r="B268">
        <v>3</v>
      </c>
    </row>
    <row r="269" spans="1:2" ht="12.75">
      <c r="A269" s="316">
        <v>39258</v>
      </c>
      <c r="B269">
        <v>3</v>
      </c>
    </row>
    <row r="270" spans="1:2" ht="12.75">
      <c r="A270" s="316">
        <v>39259</v>
      </c>
      <c r="B270">
        <v>3</v>
      </c>
    </row>
    <row r="271" spans="1:2" ht="12.75">
      <c r="A271" s="316">
        <v>39260</v>
      </c>
      <c r="B271">
        <v>3</v>
      </c>
    </row>
    <row r="272" spans="1:2" ht="12.75">
      <c r="A272" s="316">
        <v>39261</v>
      </c>
      <c r="B272">
        <v>3</v>
      </c>
    </row>
    <row r="273" spans="1:2" ht="12.75">
      <c r="A273" s="316">
        <v>39262</v>
      </c>
      <c r="B273">
        <v>3</v>
      </c>
    </row>
    <row r="274" spans="1:2" ht="12.75">
      <c r="A274" s="316">
        <v>39263</v>
      </c>
      <c r="B274">
        <v>3</v>
      </c>
    </row>
    <row r="275" spans="1:2" ht="12.75">
      <c r="A275" s="316">
        <v>39264</v>
      </c>
      <c r="B275">
        <v>3</v>
      </c>
    </row>
    <row r="276" spans="1:2" ht="12.75">
      <c r="A276" s="316">
        <v>39265</v>
      </c>
      <c r="B276">
        <v>3</v>
      </c>
    </row>
    <row r="277" spans="1:2" ht="12.75">
      <c r="A277" s="316">
        <v>39266</v>
      </c>
      <c r="B277">
        <v>3</v>
      </c>
    </row>
    <row r="278" spans="1:2" ht="12.75">
      <c r="A278" s="316">
        <v>39267</v>
      </c>
      <c r="B278">
        <v>3</v>
      </c>
    </row>
    <row r="279" spans="1:2" ht="12.75">
      <c r="A279" s="316">
        <v>39268</v>
      </c>
      <c r="B279">
        <v>3</v>
      </c>
    </row>
    <row r="280" spans="1:2" ht="12.75">
      <c r="A280" s="316">
        <v>39269</v>
      </c>
      <c r="B280">
        <v>3</v>
      </c>
    </row>
    <row r="281" spans="1:2" ht="12.75">
      <c r="A281" s="316">
        <v>39270</v>
      </c>
      <c r="B281">
        <v>3</v>
      </c>
    </row>
    <row r="282" spans="1:2" ht="12.75">
      <c r="A282" s="316">
        <v>39271</v>
      </c>
      <c r="B282">
        <v>3</v>
      </c>
    </row>
    <row r="283" spans="1:2" ht="12.75">
      <c r="A283" s="316">
        <v>39272</v>
      </c>
      <c r="B283">
        <v>3</v>
      </c>
    </row>
    <row r="284" spans="1:2" ht="12.75">
      <c r="A284" s="316">
        <v>39273</v>
      </c>
      <c r="B284">
        <v>3</v>
      </c>
    </row>
    <row r="285" spans="1:2" ht="12.75">
      <c r="A285" s="316">
        <v>39274</v>
      </c>
      <c r="B285">
        <v>3</v>
      </c>
    </row>
    <row r="286" spans="1:2" ht="12.75">
      <c r="A286" s="316">
        <v>39275</v>
      </c>
      <c r="B286">
        <v>3</v>
      </c>
    </row>
    <row r="287" spans="1:2" ht="12.75">
      <c r="A287" s="316">
        <v>39276</v>
      </c>
      <c r="B287">
        <v>3</v>
      </c>
    </row>
    <row r="288" spans="1:2" ht="12.75">
      <c r="A288" s="316">
        <v>39277</v>
      </c>
      <c r="B288">
        <v>3</v>
      </c>
    </row>
    <row r="289" spans="1:2" ht="12.75">
      <c r="A289" s="316">
        <v>39278</v>
      </c>
      <c r="B289">
        <v>3</v>
      </c>
    </row>
    <row r="290" spans="1:2" ht="12.75">
      <c r="A290" s="316">
        <v>39279</v>
      </c>
      <c r="B290">
        <v>2</v>
      </c>
    </row>
    <row r="291" spans="1:2" ht="12.75">
      <c r="A291" s="316">
        <v>39280</v>
      </c>
      <c r="B291">
        <v>2</v>
      </c>
    </row>
    <row r="292" spans="1:2" ht="12.75">
      <c r="A292" s="316">
        <v>39281</v>
      </c>
      <c r="B292">
        <v>2</v>
      </c>
    </row>
    <row r="293" spans="1:2" ht="12.75">
      <c r="A293" s="316">
        <v>39282</v>
      </c>
      <c r="B293">
        <v>2</v>
      </c>
    </row>
    <row r="294" spans="1:2" ht="12.75">
      <c r="A294" s="316">
        <v>39283</v>
      </c>
      <c r="B294">
        <v>2</v>
      </c>
    </row>
    <row r="295" spans="1:2" ht="12.75">
      <c r="A295" s="316">
        <v>39284</v>
      </c>
      <c r="B295">
        <v>2</v>
      </c>
    </row>
    <row r="296" spans="1:2" ht="12.75">
      <c r="A296" s="316">
        <v>39285</v>
      </c>
      <c r="B296">
        <v>2</v>
      </c>
    </row>
    <row r="297" spans="1:2" ht="12.75">
      <c r="A297" s="316">
        <v>39286</v>
      </c>
      <c r="B297">
        <v>2</v>
      </c>
    </row>
    <row r="298" spans="1:2" ht="12.75">
      <c r="A298" s="316">
        <v>39287</v>
      </c>
      <c r="B298">
        <v>2</v>
      </c>
    </row>
    <row r="299" spans="1:2" ht="12.75">
      <c r="A299" s="316">
        <v>39288</v>
      </c>
      <c r="B299">
        <v>2</v>
      </c>
    </row>
    <row r="300" spans="1:2" ht="12.75">
      <c r="A300" s="316">
        <v>39289</v>
      </c>
      <c r="B300">
        <v>2</v>
      </c>
    </row>
    <row r="301" spans="1:2" ht="12.75">
      <c r="A301" s="316">
        <v>39290</v>
      </c>
      <c r="B301">
        <v>2</v>
      </c>
    </row>
    <row r="302" spans="1:2" ht="12.75">
      <c r="A302" s="316">
        <v>39291</v>
      </c>
      <c r="B302">
        <v>2</v>
      </c>
    </row>
    <row r="303" spans="1:2" ht="12.75">
      <c r="A303" s="316">
        <v>39292</v>
      </c>
      <c r="B303">
        <v>2</v>
      </c>
    </row>
    <row r="304" spans="1:2" ht="12.75">
      <c r="A304" s="316">
        <v>39293</v>
      </c>
      <c r="B304">
        <v>2</v>
      </c>
    </row>
    <row r="305" spans="1:2" ht="12.75">
      <c r="A305" s="316">
        <v>39294</v>
      </c>
      <c r="B305">
        <v>2</v>
      </c>
    </row>
    <row r="306" spans="1:2" ht="12.75">
      <c r="A306" s="316">
        <v>39295</v>
      </c>
      <c r="B306">
        <v>2</v>
      </c>
    </row>
    <row r="307" spans="1:2" ht="12.75">
      <c r="A307" s="316">
        <v>39296</v>
      </c>
      <c r="B307">
        <v>2</v>
      </c>
    </row>
    <row r="308" spans="1:2" ht="12.75">
      <c r="A308" s="316">
        <v>39297</v>
      </c>
      <c r="B308">
        <v>2</v>
      </c>
    </row>
    <row r="309" spans="1:2" ht="12.75">
      <c r="A309" s="316">
        <v>39298</v>
      </c>
      <c r="B309">
        <v>2</v>
      </c>
    </row>
    <row r="310" spans="1:2" ht="12.75">
      <c r="A310" s="316">
        <v>39299</v>
      </c>
      <c r="B310">
        <v>2</v>
      </c>
    </row>
    <row r="311" spans="1:2" ht="12.75">
      <c r="A311" s="316">
        <v>39300</v>
      </c>
      <c r="B311">
        <v>2</v>
      </c>
    </row>
    <row r="312" spans="1:2" ht="12.75">
      <c r="A312" s="316">
        <v>39301</v>
      </c>
      <c r="B312">
        <v>2</v>
      </c>
    </row>
    <row r="313" spans="1:2" ht="12.75">
      <c r="A313" s="316">
        <v>39302</v>
      </c>
      <c r="B313">
        <v>2</v>
      </c>
    </row>
    <row r="314" spans="1:2" ht="12.75">
      <c r="A314" s="316">
        <v>39303</v>
      </c>
      <c r="B314">
        <v>2</v>
      </c>
    </row>
    <row r="315" spans="1:2" ht="12.75">
      <c r="A315" s="316">
        <v>39304</v>
      </c>
      <c r="B315">
        <v>2</v>
      </c>
    </row>
    <row r="316" spans="1:2" ht="12.75">
      <c r="A316" s="316">
        <v>39305</v>
      </c>
      <c r="B316">
        <v>2</v>
      </c>
    </row>
    <row r="317" spans="1:2" ht="12.75">
      <c r="A317" s="316">
        <v>39306</v>
      </c>
      <c r="B317">
        <v>2</v>
      </c>
    </row>
    <row r="318" spans="1:2" ht="12.75">
      <c r="A318" s="316">
        <v>39307</v>
      </c>
      <c r="B318">
        <v>2</v>
      </c>
    </row>
    <row r="319" spans="1:2" ht="12.75">
      <c r="A319" s="316">
        <v>39308</v>
      </c>
      <c r="B319">
        <v>2</v>
      </c>
    </row>
    <row r="320" spans="1:2" ht="12.75">
      <c r="A320" s="316">
        <v>39309</v>
      </c>
      <c r="B320">
        <v>2</v>
      </c>
    </row>
    <row r="321" spans="1:2" ht="12.75">
      <c r="A321" s="316">
        <v>39310</v>
      </c>
      <c r="B321">
        <v>1</v>
      </c>
    </row>
    <row r="322" spans="1:2" ht="12.75">
      <c r="A322" s="316">
        <v>39311</v>
      </c>
      <c r="B322">
        <v>1</v>
      </c>
    </row>
    <row r="323" spans="1:2" ht="12.75">
      <c r="A323" s="316">
        <v>39312</v>
      </c>
      <c r="B323">
        <v>1</v>
      </c>
    </row>
    <row r="324" spans="1:2" ht="12.75">
      <c r="A324" s="316">
        <v>39313</v>
      </c>
      <c r="B324">
        <v>1</v>
      </c>
    </row>
    <row r="325" spans="1:2" ht="12.75">
      <c r="A325" s="316">
        <v>39314</v>
      </c>
      <c r="B325">
        <v>1</v>
      </c>
    </row>
    <row r="326" spans="1:2" ht="12.75">
      <c r="A326" s="316">
        <v>39315</v>
      </c>
      <c r="B326">
        <v>1</v>
      </c>
    </row>
    <row r="327" spans="1:2" ht="12.75">
      <c r="A327" s="316">
        <v>39316</v>
      </c>
      <c r="B327">
        <v>1</v>
      </c>
    </row>
    <row r="328" spans="1:2" ht="12.75">
      <c r="A328" s="316">
        <v>39317</v>
      </c>
      <c r="B328">
        <v>1</v>
      </c>
    </row>
    <row r="329" spans="1:2" ht="12.75">
      <c r="A329" s="316">
        <v>39318</v>
      </c>
      <c r="B329">
        <v>1</v>
      </c>
    </row>
    <row r="330" spans="1:2" ht="12.75">
      <c r="A330" s="316">
        <v>39319</v>
      </c>
      <c r="B330">
        <v>1</v>
      </c>
    </row>
    <row r="331" spans="1:2" ht="12.75">
      <c r="A331" s="316">
        <v>39320</v>
      </c>
      <c r="B331">
        <v>1</v>
      </c>
    </row>
    <row r="332" spans="1:2" ht="12.75">
      <c r="A332" s="316">
        <v>39321</v>
      </c>
      <c r="B332">
        <v>1</v>
      </c>
    </row>
    <row r="333" spans="1:2" ht="12.75">
      <c r="A333" s="316">
        <v>39322</v>
      </c>
      <c r="B333">
        <v>1</v>
      </c>
    </row>
    <row r="334" spans="1:2" ht="12.75">
      <c r="A334" s="316">
        <v>39323</v>
      </c>
      <c r="B334">
        <v>1</v>
      </c>
    </row>
    <row r="335" spans="1:2" ht="12.75">
      <c r="A335" s="316">
        <v>39324</v>
      </c>
      <c r="B335">
        <v>1</v>
      </c>
    </row>
    <row r="336" spans="1:2" ht="12.75">
      <c r="A336" s="316">
        <v>39325</v>
      </c>
      <c r="B336">
        <v>1</v>
      </c>
    </row>
    <row r="337" spans="1:2" ht="12.75">
      <c r="A337" s="316">
        <v>39326</v>
      </c>
      <c r="B337">
        <v>1</v>
      </c>
    </row>
    <row r="338" spans="1:2" ht="12.75">
      <c r="A338" s="316">
        <v>39327</v>
      </c>
      <c r="B338">
        <v>1</v>
      </c>
    </row>
    <row r="339" spans="1:2" ht="12.75">
      <c r="A339" s="316">
        <v>39328</v>
      </c>
      <c r="B339">
        <v>1</v>
      </c>
    </row>
    <row r="340" spans="1:2" ht="12.75">
      <c r="A340" s="316">
        <v>39329</v>
      </c>
      <c r="B340">
        <v>1</v>
      </c>
    </row>
    <row r="341" spans="1:2" ht="12.75">
      <c r="A341" s="316">
        <v>39330</v>
      </c>
      <c r="B341">
        <v>1</v>
      </c>
    </row>
    <row r="342" spans="1:2" ht="12.75">
      <c r="A342" s="316">
        <v>39331</v>
      </c>
      <c r="B342">
        <v>1</v>
      </c>
    </row>
    <row r="343" spans="1:2" ht="12.75">
      <c r="A343" s="316">
        <v>39332</v>
      </c>
      <c r="B343">
        <v>1</v>
      </c>
    </row>
    <row r="344" spans="1:2" ht="12.75">
      <c r="A344" s="316">
        <v>39333</v>
      </c>
      <c r="B344">
        <v>1</v>
      </c>
    </row>
    <row r="345" spans="1:2" ht="12.75">
      <c r="A345" s="316">
        <v>39334</v>
      </c>
      <c r="B345">
        <v>1</v>
      </c>
    </row>
    <row r="346" spans="1:2" ht="12.75">
      <c r="A346" s="316">
        <v>39335</v>
      </c>
      <c r="B346">
        <v>1</v>
      </c>
    </row>
    <row r="347" spans="1:2" ht="12.75">
      <c r="A347" s="316">
        <v>39336</v>
      </c>
      <c r="B347">
        <v>1</v>
      </c>
    </row>
    <row r="348" spans="1:2" ht="12.75">
      <c r="A348" s="316">
        <v>39337</v>
      </c>
      <c r="B348">
        <v>1</v>
      </c>
    </row>
    <row r="349" spans="1:2" ht="12.75">
      <c r="A349" s="316">
        <v>39338</v>
      </c>
      <c r="B349">
        <v>1</v>
      </c>
    </row>
    <row r="350" spans="1:2" ht="12.75">
      <c r="A350" s="316">
        <v>39339</v>
      </c>
      <c r="B350">
        <v>1</v>
      </c>
    </row>
    <row r="351" spans="1:2" ht="12.75">
      <c r="A351" s="316">
        <v>39340</v>
      </c>
      <c r="B351">
        <v>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A1"/>
  <sheetViews>
    <sheetView workbookViewId="0" topLeftCell="A1">
      <selection activeCell="B321" sqref="B321:B35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PBS</dc:creator>
  <cp:keywords/>
  <dc:description/>
  <cp:lastModifiedBy>Anthony P Lombardo</cp:lastModifiedBy>
  <cp:lastPrinted>2008-05-14T20:10:15Z</cp:lastPrinted>
  <dcterms:created xsi:type="dcterms:W3CDTF">1999-06-24T17:28:24Z</dcterms:created>
  <dcterms:modified xsi:type="dcterms:W3CDTF">2008-05-20T16:01:15Z</dcterms:modified>
  <cp:category/>
  <cp:version/>
  <cp:contentType/>
  <cp:contentStatus/>
</cp:coreProperties>
</file>