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8892" windowHeight="5424" activeTab="1"/>
  </bookViews>
  <sheets>
    <sheet name="data" sheetId="1" r:id="rId1"/>
    <sheet name="data_Z1" sheetId="2" r:id="rId2"/>
    <sheet name="C Abs us" sheetId="3" r:id="rId3"/>
  </sheets>
  <definedNames>
    <definedName name="_xlnm.Print_Titles" localSheetId="0">'data'!$10:$13</definedName>
    <definedName name="_xlnm.Print_Titles" localSheetId="1">'data_Z1'!$10:$13</definedName>
  </definedNames>
  <calcPr fullCalcOnLoad="1"/>
</workbook>
</file>

<file path=xl/sharedStrings.xml><?xml version="1.0" encoding="utf-8"?>
<sst xmlns="http://schemas.openxmlformats.org/spreadsheetml/2006/main" count="136" uniqueCount="50">
  <si>
    <t>Y [ft]</t>
  </si>
  <si>
    <t>X [ft]</t>
  </si>
  <si>
    <t>H [ft]</t>
  </si>
  <si>
    <t>Control</t>
  </si>
  <si>
    <t>DS decay pipe window</t>
  </si>
  <si>
    <t>Top of first layer ( 3 blocks high) shielding blocks</t>
  </si>
  <si>
    <t>Geometer measurement at absorber 19 May 04</t>
  </si>
  <si>
    <t>Horizontal</t>
  </si>
  <si>
    <t>(deg)</t>
  </si>
  <si>
    <t>(rad)</t>
  </si>
  <si>
    <t>sin</t>
  </si>
  <si>
    <t>cos</t>
  </si>
  <si>
    <t>X0</t>
  </si>
  <si>
    <t>Y0</t>
  </si>
  <si>
    <t>S0</t>
  </si>
  <si>
    <t>BeamSheet 11 Dec 2002 e</t>
  </si>
  <si>
    <t>DKINHL</t>
  </si>
  <si>
    <t>DENCU</t>
  </si>
  <si>
    <t>Vertical</t>
  </si>
  <si>
    <t>Z0</t>
  </si>
  <si>
    <t>L0</t>
  </si>
  <si>
    <t>X</t>
  </si>
  <si>
    <r>
      <t>Y</t>
    </r>
    <r>
      <rPr>
        <vertAlign val="subscript"/>
        <sz val="10"/>
        <rFont val="Arial"/>
        <family val="2"/>
      </rPr>
      <t>h</t>
    </r>
  </si>
  <si>
    <t>Z</t>
  </si>
  <si>
    <t>East</t>
  </si>
  <si>
    <t>North (horiz)</t>
  </si>
  <si>
    <t>Up</t>
  </si>
  <si>
    <t>[BEAM]</t>
  </si>
  <si>
    <t>[Drawing]</t>
  </si>
  <si>
    <t>(feet)</t>
  </si>
  <si>
    <t>length</t>
  </si>
  <si>
    <t>North</t>
  </si>
  <si>
    <t>[LTCS]</t>
  </si>
  <si>
    <t>rel DENCU</t>
  </si>
  <si>
    <t>A start</t>
  </si>
  <si>
    <t>A station</t>
  </si>
  <si>
    <t>Upstream wall from revdata24FEB03 lines 19-43, sorted on offset</t>
  </si>
  <si>
    <t>From abs floor, A station ~ 240</t>
  </si>
  <si>
    <t>Lower downstream edge of shielding blocks (shimed off the floor), corrected H by adding 0.52 ft</t>
  </si>
  <si>
    <t>Points measured in [LTCS_H]</t>
  </si>
  <si>
    <t>LTCSH</t>
  </si>
  <si>
    <t xml:space="preserve"> -LTCSZ</t>
  </si>
  <si>
    <t>At</t>
  </si>
  <si>
    <t>H/Z [ft]</t>
  </si>
  <si>
    <t>[LTCSZ]</t>
  </si>
  <si>
    <t>[LTCSH]</t>
  </si>
  <si>
    <t>Converted at DENCU</t>
  </si>
  <si>
    <t>design</t>
  </si>
  <si>
    <t>Z [ft]</t>
  </si>
  <si>
    <t>crown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</si>
</sst>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"/>
    <numFmt numFmtId="172" formatCode="0.0000000000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Absorber Hall Upstream Wall, looking west</a:t>
            </a:r>
          </a:p>
        </c:rich>
      </c:tx>
      <c:layout>
        <c:manualLayout>
          <c:xMode val="factor"/>
          <c:yMode val="factor"/>
          <c:x val="-0.028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49"/>
          <c:w val="0.77"/>
          <c:h val="0.763"/>
        </c:manualLayout>
      </c:layout>
      <c:scatterChart>
        <c:scatterStyle val="lineMarker"/>
        <c:varyColors val="0"/>
        <c:ser>
          <c:idx val="0"/>
          <c:order val="0"/>
          <c:tx>
            <c:v>Upstr Wall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data_Z1!$J$61:$J$79</c:f>
              <c:numCache>
                <c:ptCount val="19"/>
                <c:pt idx="0">
                  <c:v>231.81519030478532</c:v>
                </c:pt>
                <c:pt idx="1">
                  <c:v>232.61843079067714</c:v>
                </c:pt>
                <c:pt idx="2">
                  <c:v>232.02778158780092</c:v>
                </c:pt>
                <c:pt idx="3">
                  <c:v>232.88048045343268</c:v>
                </c:pt>
                <c:pt idx="4">
                  <c:v>231.4217570562189</c:v>
                </c:pt>
                <c:pt idx="5">
                  <c:v>232.05426979180328</c:v>
                </c:pt>
                <c:pt idx="6">
                  <c:v>232.78341721931446</c:v>
                </c:pt>
                <c:pt idx="7">
                  <c:v>232.06313008642192</c:v>
                </c:pt>
                <c:pt idx="8">
                  <c:v>232.80310981513932</c:v>
                </c:pt>
                <c:pt idx="9">
                  <c:v>232.15954655792484</c:v>
                </c:pt>
                <c:pt idx="10">
                  <c:v>231.41441791990053</c:v>
                </c:pt>
                <c:pt idx="11">
                  <c:v>232.76451299118722</c:v>
                </c:pt>
                <c:pt idx="12">
                  <c:v>232.81039953842514</c:v>
                </c:pt>
                <c:pt idx="13">
                  <c:v>232.75066987154113</c:v>
                </c:pt>
                <c:pt idx="14">
                  <c:v>232.1546134198257</c:v>
                </c:pt>
                <c:pt idx="15">
                  <c:v>232.75583201253525</c:v>
                </c:pt>
                <c:pt idx="16">
                  <c:v>229.68486402957637</c:v>
                </c:pt>
                <c:pt idx="17">
                  <c:v>232.73548894538334</c:v>
                </c:pt>
                <c:pt idx="18">
                  <c:v>232.8926753314543</c:v>
                </c:pt>
              </c:numCache>
            </c:numRef>
          </c:xVal>
          <c:yVal>
            <c:numRef>
              <c:f>data_Z1!$D$61:$D$79</c:f>
              <c:numCache>
                <c:ptCount val="19"/>
                <c:pt idx="0">
                  <c:v>476.7688</c:v>
                </c:pt>
                <c:pt idx="1">
                  <c:v>470.0206</c:v>
                </c:pt>
                <c:pt idx="2">
                  <c:v>470.0321</c:v>
                </c:pt>
                <c:pt idx="3">
                  <c:v>464.7115</c:v>
                </c:pt>
                <c:pt idx="4">
                  <c:v>470.0597</c:v>
                </c:pt>
                <c:pt idx="5">
                  <c:v>483.0029</c:v>
                </c:pt>
                <c:pt idx="6">
                  <c:v>464.8594</c:v>
                </c:pt>
                <c:pt idx="7">
                  <c:v>483.8155</c:v>
                </c:pt>
                <c:pt idx="8">
                  <c:v>464.9039</c:v>
                </c:pt>
                <c:pt idx="9">
                  <c:v>485.2316</c:v>
                </c:pt>
                <c:pt idx="10">
                  <c:v>469.9936</c:v>
                </c:pt>
                <c:pt idx="11">
                  <c:v>464.8823</c:v>
                </c:pt>
                <c:pt idx="12">
                  <c:v>469.8511</c:v>
                </c:pt>
                <c:pt idx="13">
                  <c:v>464.8681</c:v>
                </c:pt>
                <c:pt idx="14">
                  <c:v>484.1462</c:v>
                </c:pt>
                <c:pt idx="15">
                  <c:v>464.8303</c:v>
                </c:pt>
                <c:pt idx="16">
                  <c:v>470.06</c:v>
                </c:pt>
                <c:pt idx="17">
                  <c:v>464.7655</c:v>
                </c:pt>
                <c:pt idx="18">
                  <c:v>469.8746</c:v>
                </c:pt>
              </c:numCache>
            </c:numRef>
          </c:yVal>
          <c:smooth val="0"/>
        </c:ser>
        <c:ser>
          <c:idx val="1"/>
          <c:order val="1"/>
          <c:tx>
            <c:v>Design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data_Z1!$J$93:$J$99</c:f>
              <c:numCache>
                <c:ptCount val="7"/>
                <c:pt idx="0">
                  <c:v>280</c:v>
                </c:pt>
                <c:pt idx="1">
                  <c:v>232.20363469989752</c:v>
                </c:pt>
                <c:pt idx="2">
                  <c:v>231.73091114634877</c:v>
                </c:pt>
                <c:pt idx="3">
                  <c:v>231.34784381861016</c:v>
                </c:pt>
                <c:pt idx="4">
                  <c:v>232.72927639734658</c:v>
                </c:pt>
                <c:pt idx="5">
                  <c:v>232.72927639734658</c:v>
                </c:pt>
                <c:pt idx="6">
                  <c:v>280</c:v>
                </c:pt>
              </c:numCache>
            </c:numRef>
          </c:xVal>
          <c:yVal>
            <c:numRef>
              <c:f>data_Z1!$D$93:$D$99</c:f>
              <c:numCache>
                <c:ptCount val="7"/>
                <c:pt idx="0">
                  <c:v>484.71</c:v>
                </c:pt>
                <c:pt idx="1">
                  <c:v>484.71</c:v>
                </c:pt>
                <c:pt idx="2">
                  <c:v>476.618326</c:v>
                </c:pt>
                <c:pt idx="3">
                  <c:v>470.0607</c:v>
                </c:pt>
                <c:pt idx="4">
                  <c:v>469.98</c:v>
                </c:pt>
                <c:pt idx="5">
                  <c:v>464.71</c:v>
                </c:pt>
                <c:pt idx="6">
                  <c:v>464.71</c:v>
                </c:pt>
              </c:numCache>
            </c:numRef>
          </c:yVal>
          <c:smooth val="0"/>
        </c:ser>
        <c:ser>
          <c:idx val="2"/>
          <c:order val="2"/>
          <c:tx>
            <c:v>DP Window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data_Z1!$J$25:$J$33</c:f>
              <c:numCache>
                <c:ptCount val="9"/>
                <c:pt idx="0">
                  <c:v>235.103047337977</c:v>
                </c:pt>
                <c:pt idx="1">
                  <c:v>235.0912507342266</c:v>
                </c:pt>
                <c:pt idx="2">
                  <c:v>233.9941974277447</c:v>
                </c:pt>
                <c:pt idx="3">
                  <c:v>233.31121035496784</c:v>
                </c:pt>
                <c:pt idx="4">
                  <c:v>233.15493574226613</c:v>
                </c:pt>
                <c:pt idx="5">
                  <c:v>233.23009646906323</c:v>
                </c:pt>
                <c:pt idx="6">
                  <c:v>233.63517966711942</c:v>
                </c:pt>
                <c:pt idx="7">
                  <c:v>234.71774284022197</c:v>
                </c:pt>
                <c:pt idx="8">
                  <c:v>234.69225670231828</c:v>
                </c:pt>
              </c:numCache>
            </c:numRef>
          </c:xVal>
          <c:yVal>
            <c:numRef>
              <c:f>data_Z1!$D$25:$D$33</c:f>
              <c:numCache>
                <c:ptCount val="9"/>
                <c:pt idx="0">
                  <c:v>479.8246</c:v>
                </c:pt>
                <c:pt idx="1">
                  <c:v>479.5359</c:v>
                </c:pt>
                <c:pt idx="2">
                  <c:v>479.1081</c:v>
                </c:pt>
                <c:pt idx="3">
                  <c:v>477.4968</c:v>
                </c:pt>
                <c:pt idx="4">
                  <c:v>476.4466</c:v>
                </c:pt>
                <c:pt idx="5">
                  <c:v>475.1983</c:v>
                </c:pt>
                <c:pt idx="6">
                  <c:v>473.8281</c:v>
                </c:pt>
                <c:pt idx="7">
                  <c:v>473.1941</c:v>
                </c:pt>
                <c:pt idx="8">
                  <c:v>472.9098</c:v>
                </c:pt>
              </c:numCache>
            </c:numRef>
          </c:yVal>
          <c:smooth val="0"/>
        </c:ser>
        <c:ser>
          <c:idx val="3"/>
          <c:order val="3"/>
          <c:tx>
            <c:v>Blocks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data_Z1!$J$46:$J$57</c:f>
              <c:numCache>
                <c:ptCount val="12"/>
                <c:pt idx="0">
                  <c:v>232.8634668600471</c:v>
                </c:pt>
                <c:pt idx="1">
                  <c:v>232.86066657182238</c:v>
                </c:pt>
                <c:pt idx="2">
                  <c:v>238.8546986947341</c:v>
                </c:pt>
                <c:pt idx="3">
                  <c:v>238.86828066424664</c:v>
                </c:pt>
                <c:pt idx="4">
                  <c:v>238.88990978098437</c:v>
                </c:pt>
                <c:pt idx="5">
                  <c:v>238.88908289026025</c:v>
                </c:pt>
                <c:pt idx="6">
                  <c:v>232.91560548066641</c:v>
                </c:pt>
                <c:pt idx="7">
                  <c:v>232.92770390745542</c:v>
                </c:pt>
                <c:pt idx="9">
                  <c:v>238.84679721720005</c:v>
                </c:pt>
                <c:pt idx="10">
                  <c:v>238.87179807607316</c:v>
                </c:pt>
                <c:pt idx="11">
                  <c:v>238.9095202848502</c:v>
                </c:pt>
              </c:numCache>
            </c:numRef>
          </c:xVal>
          <c:yVal>
            <c:numRef>
              <c:f>data_Z1!$D$46:$D$57</c:f>
              <c:numCache>
                <c:ptCount val="12"/>
                <c:pt idx="0">
                  <c:v>472.4016</c:v>
                </c:pt>
                <c:pt idx="1">
                  <c:v>472.4129</c:v>
                </c:pt>
                <c:pt idx="2">
                  <c:v>472.4115</c:v>
                </c:pt>
                <c:pt idx="3">
                  <c:v>472.4147</c:v>
                </c:pt>
                <c:pt idx="4">
                  <c:v>472.3994</c:v>
                </c:pt>
                <c:pt idx="5">
                  <c:v>472.404</c:v>
                </c:pt>
                <c:pt idx="6">
                  <c:v>472.4063</c:v>
                </c:pt>
                <c:pt idx="7">
                  <c:v>472.3934</c:v>
                </c:pt>
                <c:pt idx="9">
                  <c:v>464.91949999999997</c:v>
                </c:pt>
                <c:pt idx="10">
                  <c:v>464.8615</c:v>
                </c:pt>
                <c:pt idx="11">
                  <c:v>464.8936</c:v>
                </c:pt>
              </c:numCache>
            </c:numRef>
          </c:yVal>
          <c:smooth val="0"/>
        </c:ser>
        <c:ser>
          <c:idx val="4"/>
          <c:order val="4"/>
          <c:tx>
            <c:v>Floor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data_Z1!$J$86:$J$87</c:f>
              <c:numCache>
                <c:ptCount val="2"/>
                <c:pt idx="0">
                  <c:v>241.1546957633864</c:v>
                </c:pt>
                <c:pt idx="1">
                  <c:v>241.02007047194783</c:v>
                </c:pt>
              </c:numCache>
            </c:numRef>
          </c:xVal>
          <c:yVal>
            <c:numRef>
              <c:f>data_Z1!$D$86:$D$87</c:f>
              <c:numCache>
                <c:ptCount val="2"/>
                <c:pt idx="0">
                  <c:v>464.7483</c:v>
                </c:pt>
                <c:pt idx="1">
                  <c:v>464.8037</c:v>
                </c:pt>
              </c:numCache>
            </c:numRef>
          </c:yVal>
          <c:smooth val="0"/>
        </c:ser>
        <c:axId val="46125306"/>
        <c:axId val="12474571"/>
      </c:scatterChart>
      <c:valAx>
        <c:axId val="46125306"/>
        <c:scaling>
          <c:orientation val="minMax"/>
          <c:max val="275.86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 Station {Y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}, + is north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At val="460"/>
        <c:crossBetween val="midCat"/>
        <c:dispUnits/>
        <c:majorUnit val="5"/>
        <c:minorUnit val="1"/>
      </c:valAx>
      <c:valAx>
        <c:axId val="12474571"/>
        <c:scaling>
          <c:orientation val="minMax"/>
          <c:max val="490"/>
          <c:min val="4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Elevation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6125306"/>
        <c:crossesAt val="-25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379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56">
      <selection activeCell="B8" sqref="B8"/>
    </sheetView>
  </sheetViews>
  <sheetFormatPr defaultColWidth="9.140625" defaultRowHeight="12.75"/>
  <cols>
    <col min="2" max="2" width="10.7109375" style="0" customWidth="1"/>
    <col min="3" max="3" width="10.28125" style="0" customWidth="1"/>
    <col min="5" max="5" width="9.57421875" style="0" customWidth="1"/>
    <col min="6" max="6" width="11.28125" style="0" customWidth="1"/>
    <col min="7" max="7" width="10.140625" style="0" customWidth="1"/>
    <col min="8" max="8" width="10.00390625" style="0" customWidth="1"/>
  </cols>
  <sheetData>
    <row r="1" ht="12.75">
      <c r="A1" t="s">
        <v>6</v>
      </c>
    </row>
    <row r="2" spans="6:9" ht="12.75">
      <c r="F2" s="5" t="s">
        <v>7</v>
      </c>
      <c r="G2" s="5"/>
      <c r="H2" s="5" t="s">
        <v>18</v>
      </c>
      <c r="I2" s="5"/>
    </row>
    <row r="3" spans="2:9" ht="12.75">
      <c r="B3" s="5"/>
      <c r="F3" s="11">
        <v>-62.1832618132</v>
      </c>
      <c r="G3" s="5" t="s">
        <v>8</v>
      </c>
      <c r="H3" s="5">
        <v>-3.34348972</v>
      </c>
      <c r="I3" s="5" t="s">
        <v>8</v>
      </c>
    </row>
    <row r="4" spans="2:9" ht="12.75">
      <c r="B4" s="5"/>
      <c r="F4" s="5">
        <f>RADIANS(F3)</f>
        <v>-1.0853026582699992</v>
      </c>
      <c r="G4" s="5" t="s">
        <v>9</v>
      </c>
      <c r="H4" s="11">
        <f>RADIANS(H3)</f>
        <v>-0.058354904120583306</v>
      </c>
      <c r="I4" s="5" t="s">
        <v>9</v>
      </c>
    </row>
    <row r="5" spans="6:9" ht="12.75">
      <c r="F5" s="5">
        <f>SIN(F4)</f>
        <v>-0.8844446889233228</v>
      </c>
      <c r="G5" s="5" t="s">
        <v>10</v>
      </c>
      <c r="H5" s="5">
        <f>SIN(H4)</f>
        <v>-0.05832179048357199</v>
      </c>
      <c r="I5" s="5" t="s">
        <v>10</v>
      </c>
    </row>
    <row r="6" spans="6:9" ht="12.75">
      <c r="F6" s="5">
        <f>COS(F4)</f>
        <v>0.46664503879857844</v>
      </c>
      <c r="G6" s="5" t="s">
        <v>11</v>
      </c>
      <c r="H6" s="5">
        <f>COS(H4)</f>
        <v>0.9982978356957358</v>
      </c>
      <c r="I6" s="5" t="s">
        <v>11</v>
      </c>
    </row>
    <row r="7" spans="6:9" ht="12.75">
      <c r="F7" s="3">
        <v>98221.11655</v>
      </c>
      <c r="G7" s="5" t="s">
        <v>12</v>
      </c>
      <c r="H7" s="3">
        <v>476.24846</v>
      </c>
      <c r="I7" s="6" t="s">
        <v>19</v>
      </c>
    </row>
    <row r="8" spans="6:9" ht="12.75">
      <c r="F8" s="3">
        <v>98891.74667</v>
      </c>
      <c r="G8" s="5" t="s">
        <v>13</v>
      </c>
      <c r="H8" s="6">
        <v>0</v>
      </c>
      <c r="I8" s="7" t="s">
        <v>20</v>
      </c>
    </row>
    <row r="9" spans="6:7" ht="12.75">
      <c r="F9" s="6">
        <v>232.735332385939</v>
      </c>
      <c r="G9" s="7" t="s">
        <v>14</v>
      </c>
    </row>
    <row r="10" spans="2:9" ht="15">
      <c r="B10" s="1" t="s">
        <v>1</v>
      </c>
      <c r="C10" s="1" t="s">
        <v>0</v>
      </c>
      <c r="D10" s="1" t="s">
        <v>2</v>
      </c>
      <c r="E10" s="1" t="s">
        <v>2</v>
      </c>
      <c r="F10" s="13" t="s">
        <v>21</v>
      </c>
      <c r="G10" s="13" t="s">
        <v>22</v>
      </c>
      <c r="H10" s="13" t="s">
        <v>23</v>
      </c>
      <c r="I10" s="13" t="s">
        <v>30</v>
      </c>
    </row>
    <row r="11" spans="4:9" ht="12.75">
      <c r="D11" s="13" t="s">
        <v>26</v>
      </c>
      <c r="E11" s="13" t="s">
        <v>26</v>
      </c>
      <c r="F11" s="13" t="s">
        <v>24</v>
      </c>
      <c r="G11" s="13" t="s">
        <v>25</v>
      </c>
      <c r="H11" s="13" t="s">
        <v>26</v>
      </c>
      <c r="I11" s="13" t="s">
        <v>31</v>
      </c>
    </row>
    <row r="12" spans="2:9" ht="12.75">
      <c r="B12" s="13" t="s">
        <v>32</v>
      </c>
      <c r="C12" s="13" t="s">
        <v>32</v>
      </c>
      <c r="D12" s="13" t="s">
        <v>32</v>
      </c>
      <c r="E12" s="13" t="s">
        <v>33</v>
      </c>
      <c r="F12" s="13" t="s">
        <v>27</v>
      </c>
      <c r="G12" s="13" t="s">
        <v>28</v>
      </c>
      <c r="H12" s="13" t="s">
        <v>27</v>
      </c>
      <c r="I12" s="13" t="s">
        <v>27</v>
      </c>
    </row>
    <row r="13" spans="2:9" ht="12.75">
      <c r="B13" s="13" t="s">
        <v>29</v>
      </c>
      <c r="C13" s="13" t="s">
        <v>29</v>
      </c>
      <c r="D13" s="13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</row>
    <row r="14" spans="1:7" ht="12.75">
      <c r="A14" s="8" t="s">
        <v>15</v>
      </c>
      <c r="G14" s="17" t="s">
        <v>35</v>
      </c>
    </row>
    <row r="15" spans="1:9" ht="12.75">
      <c r="A15" t="s">
        <v>16</v>
      </c>
      <c r="B15" s="3">
        <v>100176.52753</v>
      </c>
      <c r="C15" s="3">
        <v>97860.04526</v>
      </c>
      <c r="D15" s="4">
        <v>605.41145</v>
      </c>
      <c r="E15" s="15">
        <f>D15-D$16</f>
        <v>129.16298999999992</v>
      </c>
      <c r="F15" s="8">
        <f>(B15-$F$7)*$F$6-(C15-$F$8)*$F$5</f>
        <v>6.8098415795248E-11</v>
      </c>
      <c r="G15" s="6">
        <f>(B15-$F$7)*$F$5+(C15-$F$8)*$F$6+$F$9</f>
        <v>-1978.1558680354067</v>
      </c>
      <c r="H15" s="8">
        <f>-(G15-$F$9)*$H$5+(D15-$H$7)*$H$6</f>
        <v>-3.956813543481985E-09</v>
      </c>
      <c r="I15" s="6">
        <f>(G15-$F$9)*$H$6+(D15-$H$7)*$H$5+$H$8</f>
        <v>-2214.6609171803884</v>
      </c>
    </row>
    <row r="16" spans="1:9" ht="12.75">
      <c r="A16" s="10" t="s">
        <v>17</v>
      </c>
      <c r="B16" s="3">
        <v>98221.11655</v>
      </c>
      <c r="C16" s="3">
        <v>98891.74667</v>
      </c>
      <c r="D16" s="16">
        <v>476.24846</v>
      </c>
      <c r="E16" s="14">
        <f>D16-D$16</f>
        <v>0</v>
      </c>
      <c r="F16" s="8">
        <f>(B16-$F$7)*$F$6-(C16-$F$8)*$F$5</f>
        <v>0</v>
      </c>
      <c r="G16" s="6">
        <f>(B16-$F$7)*$F$5+(C16-$F$8)*$F$6+$F$9</f>
        <v>232.735332385939</v>
      </c>
      <c r="H16" s="8">
        <f>-(G16-$F$9)*$H$5+(D16-$H$7)*$H$6</f>
        <v>0</v>
      </c>
      <c r="I16" s="6">
        <f>(G16-$F$9)*$H$6+(D16-$H$7)*$H$5+$H$8</f>
        <v>0</v>
      </c>
    </row>
    <row r="17" spans="1:9" ht="12.75">
      <c r="A17" s="7" t="s">
        <v>34</v>
      </c>
      <c r="B17" s="9">
        <v>98426.965</v>
      </c>
      <c r="C17" s="4">
        <v>98783.155</v>
      </c>
      <c r="D17" s="4">
        <v>479.35</v>
      </c>
      <c r="E17" s="15">
        <f aca="true" t="shared" si="0" ref="E17:E23">D17-D$16</f>
        <v>3.10154</v>
      </c>
      <c r="F17" s="12">
        <f>(B17-$F$7)*$F$6-(C17-$F$8)*$F$5</f>
        <v>0.014832144063632313</v>
      </c>
      <c r="G17" s="8">
        <f>(B17-$F$7)*$F$5+(C17-$F$8)*$F$6+$F$9</f>
        <v>-4.831690603168681E-13</v>
      </c>
      <c r="H17" s="6">
        <f>-(G17-$F$9)*$H$5+(D17-$H$7)*$H$6</f>
        <v>-10.477280624213497</v>
      </c>
      <c r="I17" s="6">
        <f>(G17-$F$9)*$H$6+(D17-$H$7)*$H$5+$H$8</f>
        <v>-232.5200659768675</v>
      </c>
    </row>
    <row r="18" ht="12.75">
      <c r="A18" t="s">
        <v>3</v>
      </c>
    </row>
    <row r="19" spans="1:9" ht="12.75">
      <c r="A19">
        <v>306034</v>
      </c>
      <c r="B19" s="3">
        <v>98179.48</v>
      </c>
      <c r="C19" s="3">
        <v>98913.795</v>
      </c>
      <c r="D19" s="4">
        <v>464.72</v>
      </c>
      <c r="E19" s="15">
        <f t="shared" si="0"/>
        <v>-11.528459999999995</v>
      </c>
      <c r="F19" s="12">
        <f>(B19-$F$7)*$F$6-(C19-$F$8)*$F$5</f>
        <v>0.07103887793956076</v>
      </c>
      <c r="G19" s="12">
        <f>(B19-$F$7)*$F$5+(C19-$F$8)*$F$6+$F$9</f>
        <v>279.8493017068346</v>
      </c>
      <c r="H19" s="6">
        <f>-(G19-$F$9)*$H$5+(D19-$H$7)*$H$6</f>
        <v>-8.761065619322148</v>
      </c>
      <c r="I19" s="6">
        <f>(G19-$F$9)*$H$6+(D19-$H$7)*$H$5+$H$8</f>
        <v>47.70613403280361</v>
      </c>
    </row>
    <row r="20" spans="1:9" ht="12.75">
      <c r="A20">
        <v>306025</v>
      </c>
      <c r="B20" s="3">
        <v>98229.545</v>
      </c>
      <c r="C20" s="3">
        <v>98901.275</v>
      </c>
      <c r="D20" s="4">
        <v>470.06</v>
      </c>
      <c r="E20" s="15">
        <f t="shared" si="0"/>
        <v>-6.1884600000000205</v>
      </c>
      <c r="F20" s="12">
        <f>(B20-$F$7)*$F$6-(C20-$F$8)*$F$5</f>
        <v>12.36037524006787</v>
      </c>
      <c r="G20" s="12">
        <f>(B20-$F$7)*$F$5+(C20-$F$8)*$F$6+$F$9</f>
        <v>229.72718247012628</v>
      </c>
      <c r="H20" s="6">
        <f>-(G20-$F$9)*$H$5+(D20-$H$7)*$H$6</f>
        <v>-6.353366913422858</v>
      </c>
      <c r="I20" s="6">
        <f>(G20-$F$9)*$H$6+(D20-$H$7)*$H$5+$H$8</f>
        <v>-2.64210748286817</v>
      </c>
    </row>
    <row r="21" spans="1:9" ht="12.75">
      <c r="A21">
        <v>306034</v>
      </c>
      <c r="B21" s="3">
        <v>98179.48</v>
      </c>
      <c r="C21" s="3">
        <v>98913.795</v>
      </c>
      <c r="D21" s="4">
        <v>464.72</v>
      </c>
      <c r="E21" s="15">
        <f t="shared" si="0"/>
        <v>-11.528459999999995</v>
      </c>
      <c r="F21" s="12">
        <f>(B21-$F$7)*$F$6-(C21-$F$8)*$F$5</f>
        <v>0.07103887793956076</v>
      </c>
      <c r="G21" s="12">
        <f>(B21-$F$7)*$F$5+(C21-$F$8)*$F$6+$F$9</f>
        <v>279.8493017068346</v>
      </c>
      <c r="H21" s="6">
        <f>-(G21-$F$9)*$H$5+(D21-$H$7)*$H$6</f>
        <v>-8.761065619322148</v>
      </c>
      <c r="I21" s="6">
        <f>(G21-$F$9)*$H$6+(D21-$H$7)*$H$5+$H$8</f>
        <v>47.70613403280361</v>
      </c>
    </row>
    <row r="22" spans="1:9" ht="12.75">
      <c r="A22">
        <v>306025</v>
      </c>
      <c r="B22" s="3">
        <v>98229.545</v>
      </c>
      <c r="C22" s="3">
        <v>98901.275</v>
      </c>
      <c r="D22" s="4">
        <v>470.06</v>
      </c>
      <c r="E22" s="15">
        <f t="shared" si="0"/>
        <v>-6.1884600000000205</v>
      </c>
      <c r="F22" s="12">
        <f>(B22-$F$7)*$F$6-(C22-$F$8)*$F$5</f>
        <v>12.36037524006787</v>
      </c>
      <c r="G22" s="12">
        <f>(B22-$F$7)*$F$5+(C22-$F$8)*$F$6+$F$9</f>
        <v>229.72718247012628</v>
      </c>
      <c r="H22" s="6">
        <f>-(G22-$F$9)*$H$5+(D22-$H$7)*$H$6</f>
        <v>-6.353366913422858</v>
      </c>
      <c r="I22" s="6">
        <f>(G22-$F$9)*$H$6+(D22-$H$7)*$H$5+$H$8</f>
        <v>-2.64210748286817</v>
      </c>
    </row>
    <row r="23" spans="1:9" ht="12.75">
      <c r="A23">
        <v>306033</v>
      </c>
      <c r="B23" s="3">
        <v>98174.765</v>
      </c>
      <c r="C23" s="3">
        <v>98904.91</v>
      </c>
      <c r="D23" s="4">
        <v>464.69</v>
      </c>
      <c r="E23" s="15">
        <f t="shared" si="0"/>
        <v>-11.558460000000025</v>
      </c>
      <c r="F23" s="12">
        <f>(B23-$F$7)*$F$6-(C23-$F$8)*$F$5</f>
        <v>-9.987483541073196</v>
      </c>
      <c r="G23" s="12">
        <f>(B23-$F$7)*$F$5+(C23-$F$8)*$F$6+$F$9</f>
        <v>279.87331724538205</v>
      </c>
      <c r="H23" s="6">
        <f>-(G23-$F$9)*$H$5+(D23-$H$7)*$H$6</f>
        <v>-8.789613925185531</v>
      </c>
      <c r="I23" s="6">
        <f>(G23-$F$9)*$H$6+(D23-$H$7)*$H$5+$H$8</f>
        <v>47.73185834667312</v>
      </c>
    </row>
    <row r="24" spans="1:5" ht="12.75">
      <c r="A24" t="s">
        <v>4</v>
      </c>
      <c r="B24" s="2"/>
      <c r="C24" s="2"/>
      <c r="D24" s="4"/>
      <c r="E24" s="4"/>
    </row>
    <row r="25" spans="1:9" ht="12.75">
      <c r="A25">
        <v>1</v>
      </c>
      <c r="B25" s="2">
        <v>98218.9247</v>
      </c>
      <c r="C25" s="2">
        <v>98892.7551</v>
      </c>
      <c r="D25" s="4">
        <v>479.8246</v>
      </c>
      <c r="E25" s="15">
        <f aca="true" t="shared" si="1" ref="E25:E44">D25-D$16</f>
        <v>3.5761399999999526</v>
      </c>
      <c r="F25" s="12">
        <f aca="true" t="shared" si="2" ref="F25:F44">(B25-$F$7)*$F$6-(C25-$F$8)*$F$5</f>
        <v>-0.13091537063957803</v>
      </c>
      <c r="G25" s="12">
        <f aca="true" t="shared" si="3" ref="G25:G44">(B25-$F$7)*$F$5+(C25-$F$8)*$F$6+$F$9</f>
        <v>235.14448133383456</v>
      </c>
      <c r="H25" s="6">
        <f aca="true" t="shared" si="4" ref="H25:H44">-(G25-$F$9)*$H$5+(D25-$H$7)*$H$6</f>
        <v>3.710558702327785</v>
      </c>
      <c r="I25" s="6">
        <f aca="true" t="shared" si="5" ref="I25:I44">(G25-$F$9)*$H$6+(D25-$H$7)*$H$5+$H$8</f>
        <v>2.196481292732892</v>
      </c>
    </row>
    <row r="26" spans="1:9" ht="12.75">
      <c r="A26">
        <v>2</v>
      </c>
      <c r="B26" s="2">
        <v>98218.9526</v>
      </c>
      <c r="C26" s="2">
        <v>98892.7827</v>
      </c>
      <c r="D26" s="4">
        <v>479.5359</v>
      </c>
      <c r="E26" s="15">
        <f t="shared" si="1"/>
        <v>3.2874400000000037</v>
      </c>
      <c r="F26" s="12">
        <f t="shared" si="2"/>
        <v>-0.0934853006412566</v>
      </c>
      <c r="G26" s="12">
        <f t="shared" si="3"/>
        <v>235.13268473008418</v>
      </c>
      <c r="H26" s="6">
        <f t="shared" si="4"/>
        <v>3.421662118110129</v>
      </c>
      <c r="I26" s="6">
        <f t="shared" si="5"/>
        <v>2.201542269652928</v>
      </c>
    </row>
    <row r="27" spans="1:9" ht="12.75">
      <c r="A27">
        <v>3</v>
      </c>
      <c r="B27" s="2">
        <v>98219.9802</v>
      </c>
      <c r="C27" s="2">
        <v>98892.3794</v>
      </c>
      <c r="D27" s="4">
        <v>479.1081</v>
      </c>
      <c r="E27" s="15">
        <f t="shared" si="1"/>
        <v>2.859639999999956</v>
      </c>
      <c r="F27" s="12">
        <f t="shared" si="2"/>
        <v>0.02934259819406604</v>
      </c>
      <c r="G27" s="12">
        <f t="shared" si="3"/>
        <v>234.03563142360227</v>
      </c>
      <c r="H27" s="6">
        <f t="shared" si="4"/>
        <v>2.9306081909094983</v>
      </c>
      <c r="I27" s="6">
        <f t="shared" si="5"/>
        <v>1.1313063901180607</v>
      </c>
    </row>
    <row r="28" spans="1:9" ht="12.75">
      <c r="A28">
        <v>4</v>
      </c>
      <c r="B28" s="2">
        <v>98220.6068</v>
      </c>
      <c r="C28" s="2">
        <v>98892.1034</v>
      </c>
      <c r="D28" s="4">
        <v>477.4968</v>
      </c>
      <c r="E28" s="15">
        <f t="shared" si="1"/>
        <v>1.2483399999999847</v>
      </c>
      <c r="F28" s="12">
        <f t="shared" si="2"/>
        <v>0.0776356453588882</v>
      </c>
      <c r="G28" s="12">
        <f t="shared" si="3"/>
        <v>233.35264435082544</v>
      </c>
      <c r="H28" s="6">
        <f t="shared" si="4"/>
        <v>1.2822178592915097</v>
      </c>
      <c r="I28" s="6">
        <f t="shared" si="5"/>
        <v>0.5434557745629679</v>
      </c>
    </row>
    <row r="29" spans="1:9" ht="12.75">
      <c r="A29">
        <v>5</v>
      </c>
      <c r="B29" s="2">
        <v>98220.6518</v>
      </c>
      <c r="C29" s="2">
        <v>98891.8538</v>
      </c>
      <c r="D29" s="4">
        <v>476.4466</v>
      </c>
      <c r="E29" s="15">
        <f t="shared" si="1"/>
        <v>0.19813999999996668</v>
      </c>
      <c r="F29" s="12">
        <f t="shared" si="2"/>
        <v>-0.12212272225339862</v>
      </c>
      <c r="G29" s="12">
        <f t="shared" si="3"/>
        <v>233.19636973812374</v>
      </c>
      <c r="H29" s="6">
        <f t="shared" si="4"/>
        <v>0.2246912570239394</v>
      </c>
      <c r="I29" s="6">
        <f t="shared" si="5"/>
        <v>0.44869671129451205</v>
      </c>
    </row>
    <row r="30" spans="1:9" ht="12.75">
      <c r="A30">
        <v>6</v>
      </c>
      <c r="B30" s="2">
        <v>98220.6467</v>
      </c>
      <c r="C30" s="2">
        <v>98892.0052</v>
      </c>
      <c r="D30" s="4">
        <v>475.1983</v>
      </c>
      <c r="E30" s="15">
        <f t="shared" si="1"/>
        <v>-1.0501600000000053</v>
      </c>
      <c r="F30" s="12">
        <f t="shared" si="2"/>
        <v>0.009402313949513075</v>
      </c>
      <c r="G30" s="12">
        <f t="shared" si="3"/>
        <v>233.2715304649208</v>
      </c>
      <c r="H30" s="6">
        <f t="shared" si="4"/>
        <v>-1.0171004231141683</v>
      </c>
      <c r="I30" s="6">
        <f t="shared" si="5"/>
        <v>0.5965325932459824</v>
      </c>
    </row>
    <row r="31" spans="1:9" ht="12.75">
      <c r="A31">
        <v>7</v>
      </c>
      <c r="B31" s="2">
        <v>98220.2863</v>
      </c>
      <c r="C31" s="2">
        <v>98892.1902</v>
      </c>
      <c r="D31" s="4">
        <v>473.8281</v>
      </c>
      <c r="E31" s="15">
        <f t="shared" si="1"/>
        <v>-2.4203600000000165</v>
      </c>
      <c r="F31" s="12">
        <f t="shared" si="2"/>
        <v>0.004845709419704636</v>
      </c>
      <c r="G31" s="12">
        <f t="shared" si="3"/>
        <v>233.676613662977</v>
      </c>
      <c r="H31" s="6">
        <f t="shared" si="4"/>
        <v>-2.361342940179028</v>
      </c>
      <c r="I31" s="6">
        <f t="shared" si="5"/>
        <v>1.0808387904627745</v>
      </c>
    </row>
    <row r="32" spans="1:9" ht="12.75">
      <c r="A32">
        <v>8</v>
      </c>
      <c r="B32" s="2">
        <v>98219.3375</v>
      </c>
      <c r="C32" s="2">
        <v>98892.7118</v>
      </c>
      <c r="D32" s="4">
        <v>473.1941</v>
      </c>
      <c r="E32" s="15">
        <f t="shared" si="1"/>
        <v>-3.054360000000031</v>
      </c>
      <c r="F32" s="12">
        <f t="shared" si="2"/>
        <v>0.02341924635048731</v>
      </c>
      <c r="G32" s="12">
        <f t="shared" si="3"/>
        <v>234.75917683607958</v>
      </c>
      <c r="H32" s="6">
        <f t="shared" si="4"/>
        <v>-2.9311267454432195</v>
      </c>
      <c r="I32" s="6">
        <f t="shared" si="5"/>
        <v>2.198535278341579</v>
      </c>
    </row>
    <row r="33" spans="1:9" ht="12.75">
      <c r="A33">
        <v>9</v>
      </c>
      <c r="B33" s="2">
        <v>98219.3641</v>
      </c>
      <c r="C33" s="2">
        <v>98892.7076</v>
      </c>
      <c r="D33" s="4">
        <v>472.9098</v>
      </c>
      <c r="E33" s="15">
        <f t="shared" si="1"/>
        <v>-3.3386600000000044</v>
      </c>
      <c r="F33" s="12">
        <f t="shared" si="2"/>
        <v>0.03211733668551353</v>
      </c>
      <c r="G33" s="12">
        <f t="shared" si="3"/>
        <v>234.73369069817585</v>
      </c>
      <c r="H33" s="6">
        <f t="shared" si="4"/>
        <v>-3.216429217326547</v>
      </c>
      <c r="I33" s="6">
        <f t="shared" si="5"/>
        <v>2.1896734070665236</v>
      </c>
    </row>
    <row r="34" spans="1:9" ht="12.75">
      <c r="A34">
        <v>10</v>
      </c>
      <c r="B34" s="2">
        <v>98220.7975</v>
      </c>
      <c r="C34" s="2">
        <v>98895.8453</v>
      </c>
      <c r="D34" s="4">
        <v>476.2873</v>
      </c>
      <c r="E34" s="15">
        <f t="shared" si="1"/>
        <v>0.038839999999993324</v>
      </c>
      <c r="F34" s="12">
        <f t="shared" si="2"/>
        <v>3.476128435737337</v>
      </c>
      <c r="G34" s="12">
        <f t="shared" si="3"/>
        <v>234.93011981931946</v>
      </c>
      <c r="H34" s="6">
        <f t="shared" si="4"/>
        <v>0.16677782078400816</v>
      </c>
      <c r="I34" s="6">
        <f t="shared" si="5"/>
        <v>2.1887863262135396</v>
      </c>
    </row>
    <row r="35" spans="1:9" ht="12.75">
      <c r="A35">
        <v>11</v>
      </c>
      <c r="B35" s="2">
        <v>98220.6562</v>
      </c>
      <c r="C35" s="2">
        <v>98895.5945</v>
      </c>
      <c r="D35" s="4">
        <v>476.2833</v>
      </c>
      <c r="E35" s="15">
        <f t="shared" si="1"/>
        <v>0.034839999999974225</v>
      </c>
      <c r="F35" s="12">
        <f t="shared" si="2"/>
        <v>3.1883727637767523</v>
      </c>
      <c r="G35" s="12">
        <f t="shared" si="3"/>
        <v>234.9380572781389</v>
      </c>
      <c r="H35" s="6">
        <f t="shared" si="4"/>
        <v>0.16324755625144557</v>
      </c>
      <c r="I35" s="6">
        <f t="shared" si="5"/>
        <v>2.1969435613358472</v>
      </c>
    </row>
    <row r="36" spans="1:9" ht="12.75">
      <c r="A36">
        <v>12</v>
      </c>
      <c r="B36" s="2">
        <v>98221.366</v>
      </c>
      <c r="C36" s="2">
        <v>98894.38</v>
      </c>
      <c r="D36" s="4">
        <v>476.4423</v>
      </c>
      <c r="E36" s="15">
        <f t="shared" si="1"/>
        <v>0.19383999999996604</v>
      </c>
      <c r="F36" s="12">
        <f t="shared" si="2"/>
        <v>2.445439337615516</v>
      </c>
      <c r="G36" s="12">
        <f t="shared" si="3"/>
        <v>233.74353803832213</v>
      </c>
      <c r="H36" s="6">
        <f t="shared" si="4"/>
        <v>0.25231041129387</v>
      </c>
      <c r="I36" s="6">
        <f t="shared" si="5"/>
        <v>0.9951844248429621</v>
      </c>
    </row>
    <row r="37" spans="1:9" ht="12.75">
      <c r="A37">
        <v>13</v>
      </c>
      <c r="B37" s="2">
        <v>98221.1675</v>
      </c>
      <c r="C37" s="2">
        <v>98893.1299</v>
      </c>
      <c r="D37" s="4">
        <v>476.4924</v>
      </c>
      <c r="E37" s="15">
        <f t="shared" si="1"/>
        <v>0.2439399999999523</v>
      </c>
      <c r="F37" s="12">
        <f t="shared" si="2"/>
        <v>1.247165991787403</v>
      </c>
      <c r="G37" s="12">
        <f t="shared" si="3"/>
        <v>233.33574734606785</v>
      </c>
      <c r="H37" s="6">
        <f t="shared" si="4"/>
        <v>0.2785420495474077</v>
      </c>
      <c r="I37" s="6">
        <f t="shared" si="5"/>
        <v>0.5851659376454216</v>
      </c>
    </row>
    <row r="38" spans="1:9" ht="12.75">
      <c r="A38">
        <v>14</v>
      </c>
      <c r="B38" s="2">
        <v>98220.089</v>
      </c>
      <c r="C38" s="2">
        <v>98891.0322</v>
      </c>
      <c r="D38" s="4">
        <v>476.4964</v>
      </c>
      <c r="E38" s="15">
        <f t="shared" si="1"/>
        <v>0.2479399999999714</v>
      </c>
      <c r="F38" s="12">
        <f t="shared" si="2"/>
        <v>-1.1114103065046692</v>
      </c>
      <c r="G38" s="12">
        <f t="shared" si="3"/>
        <v>233.3107396451746</v>
      </c>
      <c r="H38" s="6">
        <f t="shared" si="4"/>
        <v>0.2810767469982383</v>
      </c>
      <c r="I38" s="6">
        <f t="shared" si="5"/>
        <v>0.5599675168060376</v>
      </c>
    </row>
    <row r="39" spans="1:9" ht="12.75">
      <c r="A39">
        <v>15</v>
      </c>
      <c r="B39" s="2">
        <v>98219.1675</v>
      </c>
      <c r="C39" s="2">
        <v>98890.1501</v>
      </c>
      <c r="D39" s="4">
        <v>476.4458</v>
      </c>
      <c r="E39" s="15">
        <f t="shared" si="1"/>
        <v>0.19733999999999696</v>
      </c>
      <c r="F39" s="12">
        <f t="shared" si="2"/>
        <v>-2.3215923698643364</v>
      </c>
      <c r="G39" s="12">
        <f t="shared" si="3"/>
        <v>233.71412783730202</v>
      </c>
      <c r="H39" s="6">
        <f t="shared" si="4"/>
        <v>0.2540891981368612</v>
      </c>
      <c r="I39" s="6">
        <f t="shared" si="5"/>
        <v>0.9656201585505126</v>
      </c>
    </row>
    <row r="40" spans="1:9" ht="12.75">
      <c r="A40">
        <v>16</v>
      </c>
      <c r="B40" s="2">
        <v>98217.6922</v>
      </c>
      <c r="C40" s="2">
        <v>98889.981</v>
      </c>
      <c r="D40" s="4">
        <v>476.2841</v>
      </c>
      <c r="E40" s="15">
        <f t="shared" si="1"/>
        <v>0.03564000000000078</v>
      </c>
      <c r="F40" s="12">
        <f t="shared" si="2"/>
        <v>-3.1595933924958564</v>
      </c>
      <c r="G40" s="12">
        <f t="shared" si="3"/>
        <v>234.94003941080217</v>
      </c>
      <c r="H40" s="6">
        <f t="shared" si="4"/>
        <v>0.1641617960459267</v>
      </c>
      <c r="I40" s="6">
        <f t="shared" si="5"/>
        <v>2.1988756626512656</v>
      </c>
    </row>
    <row r="41" spans="1:9" ht="12.75">
      <c r="A41">
        <v>17</v>
      </c>
      <c r="B41" s="2">
        <v>98217.5631</v>
      </c>
      <c r="C41" s="2">
        <v>98889.7224</v>
      </c>
      <c r="D41" s="4">
        <v>476.2961</v>
      </c>
      <c r="E41" s="15">
        <f t="shared" si="1"/>
        <v>0.04764000000000124</v>
      </c>
      <c r="F41" s="12">
        <f t="shared" si="2"/>
        <v>-3.4485546635638267</v>
      </c>
      <c r="G41" s="12">
        <f t="shared" si="3"/>
        <v>234.9335468131133</v>
      </c>
      <c r="H41" s="6">
        <f t="shared" si="4"/>
        <v>0.17576271015217204</v>
      </c>
      <c r="I41" s="6">
        <f t="shared" si="5"/>
        <v>2.1916942549446286</v>
      </c>
    </row>
    <row r="42" spans="1:9" ht="12.75">
      <c r="A42">
        <v>306034</v>
      </c>
      <c r="B42" s="2">
        <v>98179.48</v>
      </c>
      <c r="C42" s="2">
        <v>98913.795</v>
      </c>
      <c r="D42" s="4">
        <v>464.72</v>
      </c>
      <c r="E42" s="15">
        <f t="shared" si="1"/>
        <v>-11.528459999999995</v>
      </c>
      <c r="F42" s="12">
        <f t="shared" si="2"/>
        <v>0.07103887793956076</v>
      </c>
      <c r="G42" s="12">
        <f t="shared" si="3"/>
        <v>279.8493017068346</v>
      </c>
      <c r="H42" s="6">
        <f t="shared" si="4"/>
        <v>-8.761065619322148</v>
      </c>
      <c r="I42" s="6">
        <f t="shared" si="5"/>
        <v>47.70613403280361</v>
      </c>
    </row>
    <row r="43" spans="1:9" ht="12.75">
      <c r="A43">
        <v>306025</v>
      </c>
      <c r="B43" s="2">
        <v>98229.545</v>
      </c>
      <c r="C43" s="2">
        <v>98901.275</v>
      </c>
      <c r="D43" s="4">
        <v>470.06</v>
      </c>
      <c r="E43" s="15">
        <f t="shared" si="1"/>
        <v>-6.1884600000000205</v>
      </c>
      <c r="F43" s="12">
        <f t="shared" si="2"/>
        <v>12.36037524006787</v>
      </c>
      <c r="G43" s="12">
        <f t="shared" si="3"/>
        <v>229.72718247012628</v>
      </c>
      <c r="H43" s="6">
        <f t="shared" si="4"/>
        <v>-6.353366913422858</v>
      </c>
      <c r="I43" s="6">
        <f t="shared" si="5"/>
        <v>-2.64210748286817</v>
      </c>
    </row>
    <row r="44" spans="1:9" ht="12.75">
      <c r="A44">
        <v>306033</v>
      </c>
      <c r="B44" s="2">
        <v>98174.765</v>
      </c>
      <c r="C44" s="2">
        <v>98904.91</v>
      </c>
      <c r="D44" s="4">
        <v>464.69</v>
      </c>
      <c r="E44" s="15">
        <f t="shared" si="1"/>
        <v>-11.558460000000025</v>
      </c>
      <c r="F44" s="12">
        <f t="shared" si="2"/>
        <v>-9.987483541073196</v>
      </c>
      <c r="G44" s="12">
        <f t="shared" si="3"/>
        <v>279.87331724538205</v>
      </c>
      <c r="H44" s="6">
        <f t="shared" si="4"/>
        <v>-8.789613925185531</v>
      </c>
      <c r="I44" s="6">
        <f t="shared" si="5"/>
        <v>47.73185834667312</v>
      </c>
    </row>
    <row r="45" spans="1:5" ht="12.75">
      <c r="A45" t="s">
        <v>5</v>
      </c>
      <c r="B45" s="2"/>
      <c r="C45" s="2"/>
      <c r="D45" s="4"/>
      <c r="E45" s="4"/>
    </row>
    <row r="46" spans="1:9" ht="12.75">
      <c r="A46">
        <v>18</v>
      </c>
      <c r="B46" s="2">
        <v>98218.5003</v>
      </c>
      <c r="C46" s="2">
        <v>98887.1514</v>
      </c>
      <c r="D46" s="4">
        <v>472.4016</v>
      </c>
      <c r="E46" s="15">
        <f aca="true" t="shared" si="6" ref="E46:E53">D46-D$16</f>
        <v>-3.8468600000000492</v>
      </c>
      <c r="F46" s="12">
        <f aca="true" t="shared" si="7" ref="F46:F53">(B46-$F$7)*$F$6-(C46-$F$8)*$F$5</f>
        <v>-5.285122228420226</v>
      </c>
      <c r="G46" s="12">
        <f aca="true" t="shared" si="8" ref="G46:G53">(B46-$F$7)*$F$5+(C46-$F$8)*$F$6+$F$9</f>
        <v>232.90490085590469</v>
      </c>
      <c r="H46" s="6">
        <f aca="true" t="shared" si="9" ref="H46:H53">-(G46-$F$9)*$H$5+(D46-$H$7)*$H$6</f>
        <v>-3.8304224754465883</v>
      </c>
      <c r="I46" s="6">
        <f aca="true" t="shared" si="10" ref="I46:I53">(G46-$F$9)*$H$6+(D46-$H$7)*$H$5+$H$8</f>
        <v>0.39363559950862886</v>
      </c>
    </row>
    <row r="47" spans="1:9" ht="12.75">
      <c r="A47">
        <v>19</v>
      </c>
      <c r="B47" s="2">
        <v>98217.1093</v>
      </c>
      <c r="C47" s="2">
        <v>98884.509</v>
      </c>
      <c r="D47" s="4">
        <v>472.4129</v>
      </c>
      <c r="E47" s="15">
        <f t="shared" si="6"/>
        <v>-3.8355600000000436</v>
      </c>
      <c r="F47" s="12">
        <f t="shared" si="7"/>
        <v>-8.271282123398901</v>
      </c>
      <c r="G47" s="12">
        <f t="shared" si="8"/>
        <v>232.90210056767995</v>
      </c>
      <c r="H47" s="6">
        <f t="shared" si="9"/>
        <v>-3.819305027726357</v>
      </c>
      <c r="I47" s="6">
        <f t="shared" si="10"/>
        <v>0.39018104160208844</v>
      </c>
    </row>
    <row r="48" spans="1:9" ht="12.75">
      <c r="A48">
        <v>20</v>
      </c>
      <c r="B48" s="2">
        <v>98211.8028</v>
      </c>
      <c r="C48" s="2">
        <v>98887.2964</v>
      </c>
      <c r="D48" s="4">
        <v>472.4115</v>
      </c>
      <c r="E48" s="15">
        <f t="shared" si="6"/>
        <v>-3.8369600000000332</v>
      </c>
      <c r="F48" s="12">
        <f t="shared" si="7"/>
        <v>-8.282232895873776</v>
      </c>
      <c r="G48" s="12">
        <f t="shared" si="8"/>
        <v>238.8961326905917</v>
      </c>
      <c r="H48" s="6">
        <f t="shared" si="9"/>
        <v>-3.471119959072061</v>
      </c>
      <c r="I48" s="6">
        <f t="shared" si="10"/>
        <v>6.374091987502292</v>
      </c>
    </row>
    <row r="49" spans="1:9" ht="12.75">
      <c r="A49">
        <v>21</v>
      </c>
      <c r="B49" s="2">
        <v>98213.1948</v>
      </c>
      <c r="C49" s="2">
        <v>98889.9638</v>
      </c>
      <c r="D49" s="4">
        <v>472.4147</v>
      </c>
      <c r="E49" s="15">
        <f t="shared" si="6"/>
        <v>-3.8337600000000407</v>
      </c>
      <c r="F49" s="12">
        <f t="shared" si="7"/>
        <v>-5.273495238643363</v>
      </c>
      <c r="G49" s="12">
        <f t="shared" si="8"/>
        <v>238.90971466010424</v>
      </c>
      <c r="H49" s="6">
        <f t="shared" si="9"/>
        <v>-3.467133281217578</v>
      </c>
      <c r="I49" s="6">
        <f t="shared" si="10"/>
        <v>6.387464208541589</v>
      </c>
    </row>
    <row r="50" spans="1:9" ht="12.75">
      <c r="A50">
        <v>22</v>
      </c>
      <c r="B50" s="2">
        <v>98218.0905</v>
      </c>
      <c r="C50" s="2">
        <v>98899.2891</v>
      </c>
      <c r="D50" s="4">
        <v>472.3994</v>
      </c>
      <c r="E50" s="15">
        <f t="shared" si="6"/>
        <v>-3.8490600000000086</v>
      </c>
      <c r="F50" s="12">
        <f t="shared" si="7"/>
        <v>5.258770935420493</v>
      </c>
      <c r="G50" s="12">
        <f t="shared" si="8"/>
        <v>238.93134377684194</v>
      </c>
      <c r="H50" s="6">
        <f t="shared" si="9"/>
        <v>-3.48114578928897</v>
      </c>
      <c r="I50" s="6">
        <f t="shared" si="10"/>
        <v>6.409948832363241</v>
      </c>
    </row>
    <row r="51" spans="1:9" ht="12.75">
      <c r="A51">
        <v>23</v>
      </c>
      <c r="B51" s="2">
        <v>98219.498</v>
      </c>
      <c r="C51" s="2">
        <v>98901.955</v>
      </c>
      <c r="D51" s="4">
        <v>472.404</v>
      </c>
      <c r="E51" s="15">
        <f t="shared" si="6"/>
        <v>-3.8444600000000264</v>
      </c>
      <c r="F51" s="12">
        <f t="shared" si="7"/>
        <v>8.273414923737125</v>
      </c>
      <c r="G51" s="12">
        <f t="shared" si="8"/>
        <v>238.93051688611786</v>
      </c>
      <c r="H51" s="6">
        <f t="shared" si="9"/>
        <v>-3.4766018449923504</v>
      </c>
      <c r="I51" s="6">
        <f t="shared" si="10"/>
        <v>6.408855068906808</v>
      </c>
    </row>
    <row r="52" spans="1:9" ht="12.75">
      <c r="A52">
        <v>24</v>
      </c>
      <c r="B52" s="2">
        <v>98224.8126</v>
      </c>
      <c r="C52" s="2">
        <v>98899.227</v>
      </c>
      <c r="D52" s="4">
        <v>472.4063</v>
      </c>
      <c r="E52" s="15">
        <f t="shared" si="6"/>
        <v>-3.8421600000000353</v>
      </c>
      <c r="F52" s="12">
        <f t="shared" si="7"/>
        <v>8.340681535549766</v>
      </c>
      <c r="G52" s="12">
        <f t="shared" si="8"/>
        <v>232.95703947652402</v>
      </c>
      <c r="H52" s="6">
        <f t="shared" si="9"/>
        <v>-3.8226896579109413</v>
      </c>
      <c r="I52" s="6">
        <f t="shared" si="10"/>
        <v>0.4454113592137947</v>
      </c>
    </row>
    <row r="53" spans="1:9" ht="12.75">
      <c r="A53">
        <v>25</v>
      </c>
      <c r="B53" s="2">
        <v>98222.563</v>
      </c>
      <c r="C53" s="2">
        <v>98894.9892</v>
      </c>
      <c r="D53" s="4">
        <v>472.3934</v>
      </c>
      <c r="E53" s="15">
        <f t="shared" si="6"/>
        <v>-3.8550600000000372</v>
      </c>
      <c r="F53" s="12">
        <f t="shared" si="7"/>
        <v>3.542817153542205</v>
      </c>
      <c r="G53" s="12">
        <f t="shared" si="8"/>
        <v>232.96913790331303</v>
      </c>
      <c r="H53" s="6">
        <f t="shared" si="9"/>
        <v>-3.834862098079049</v>
      </c>
      <c r="I53" s="6">
        <f t="shared" si="10"/>
        <v>0.45824154358982433</v>
      </c>
    </row>
    <row r="54" spans="1:5" ht="12.75">
      <c r="A54" t="s">
        <v>38</v>
      </c>
      <c r="B54" s="2"/>
      <c r="C54" s="2"/>
      <c r="D54" s="4"/>
      <c r="E54" s="4"/>
    </row>
    <row r="55" spans="1:10" ht="12.75">
      <c r="A55">
        <v>26</v>
      </c>
      <c r="B55" s="2">
        <v>98211.8044</v>
      </c>
      <c r="C55" s="2">
        <v>98887.2825</v>
      </c>
      <c r="D55" s="4">
        <v>464.91949999999997</v>
      </c>
      <c r="E55" s="15">
        <f aca="true" t="shared" si="11" ref="E55:E89">D55-D$16</f>
        <v>-11.328960000000052</v>
      </c>
      <c r="F55" s="12">
        <f>(B55-$F$7)*$F$6-(C55-$F$8)*$F$5</f>
        <v>-8.293780044997769</v>
      </c>
      <c r="G55" s="12">
        <f>(B55-$F$7)*$F$5+(C55-$F$8)*$F$6+$F$9</f>
        <v>238.88823121305762</v>
      </c>
      <c r="H55" s="6">
        <f>-(G55-$F$9)*$H$5+(D55-$H$7)*$H$6</f>
        <v>-10.950828172421787</v>
      </c>
      <c r="I55" s="6">
        <f>(G55-$F$9)*$H$6+(D55-$H$7)*$H$5+$H$8</f>
        <v>6.803150813884134</v>
      </c>
      <c r="J55" s="4"/>
    </row>
    <row r="56" spans="1:10" ht="12.75">
      <c r="A56">
        <v>27</v>
      </c>
      <c r="B56" s="2">
        <v>98215.6571</v>
      </c>
      <c r="C56" s="2">
        <v>98894.6382</v>
      </c>
      <c r="D56" s="4">
        <v>464.8615</v>
      </c>
      <c r="E56" s="15">
        <f t="shared" si="11"/>
        <v>-11.386960000000045</v>
      </c>
      <c r="F56" s="12">
        <f>(B56-$F$7)*$F$6-(C56-$F$8)*$F$5</f>
        <v>0.009773094296307239</v>
      </c>
      <c r="G56" s="12">
        <f>(B56-$F$7)*$F$5+(C56-$F$8)*$F$6+$F$9</f>
        <v>238.91323207193074</v>
      </c>
      <c r="H56" s="6">
        <f>-(G56-$F$9)*$H$5+(D56-$H$7)*$H$6</f>
        <v>-11.007271352039025</v>
      </c>
      <c r="I56" s="6">
        <f>(G56-$F$9)*$H$6+(D56-$H$7)*$H$5+$H$8</f>
        <v>6.831491781035744</v>
      </c>
      <c r="J56" s="4"/>
    </row>
    <row r="57" spans="1:10" ht="12.75">
      <c r="A57">
        <v>28</v>
      </c>
      <c r="B57" s="2">
        <v>98219.4951</v>
      </c>
      <c r="C57" s="2">
        <v>98901.9933</v>
      </c>
      <c r="D57" s="4">
        <v>464.8936</v>
      </c>
      <c r="E57" s="15">
        <f t="shared" si="11"/>
        <v>-11.35486000000003</v>
      </c>
      <c r="F57" s="12">
        <f>(B57-$F$7)*$F$6-(C57-$F$8)*$F$5</f>
        <v>8.305935884707356</v>
      </c>
      <c r="G57" s="12">
        <f>(B57-$F$7)*$F$5+(C57-$F$8)*$F$6+$F$9</f>
        <v>238.95095428070778</v>
      </c>
      <c r="H57" s="6">
        <f>-(G57-$F$9)*$H$5+(D57-$H$7)*$H$6</f>
        <v>-10.973025964756307</v>
      </c>
      <c r="I57" s="6">
        <f>(G57-$F$9)*$H$6+(D57-$H$7)*$H$5+$H$8</f>
        <v>6.867277650941004</v>
      </c>
      <c r="J57" s="4"/>
    </row>
    <row r="58" ht="12.75">
      <c r="A58" t="s">
        <v>36</v>
      </c>
    </row>
    <row r="59" spans="1:9" ht="12.75">
      <c r="A59">
        <v>1485</v>
      </c>
      <c r="B59" s="4">
        <v>98215.3414</v>
      </c>
      <c r="C59" s="4">
        <v>98879.3857</v>
      </c>
      <c r="D59" s="4">
        <v>483.0408</v>
      </c>
      <c r="E59" s="15">
        <f t="shared" si="11"/>
        <v>6.792339999999967</v>
      </c>
      <c r="F59" s="12">
        <f aca="true" t="shared" si="12" ref="F59:F83">(B59-$F$7)*$F$6-(C59-$F$8)*$F$5</f>
        <v>-13.627539362253675</v>
      </c>
      <c r="G59" s="12">
        <f aca="true" t="shared" si="13" ref="G59:G83">(B59-$F$7)*$F$5+(C59-$F$8)*$F$6+$F$9</f>
        <v>232.07494780594027</v>
      </c>
      <c r="H59" s="6">
        <f aca="true" t="shared" si="14" ref="H59:H83">-(G59-$F$9)*$H$5+(D59-$H$7)*$H$6</f>
        <v>6.742263510196274</v>
      </c>
      <c r="I59" s="6">
        <f aca="true" t="shared" si="15" ref="I59:I83">(G59-$F$9)*$H$6+(D59-$H$7)*$H$5+$H$8</f>
        <v>-1.0554019273127428</v>
      </c>
    </row>
    <row r="60" spans="1:9" ht="12.75">
      <c r="A60">
        <v>1487</v>
      </c>
      <c r="B60" s="4">
        <v>98215.6564</v>
      </c>
      <c r="C60" s="4">
        <v>98879.232</v>
      </c>
      <c r="D60" s="4">
        <v>474.221</v>
      </c>
      <c r="E60" s="15">
        <f t="shared" si="11"/>
        <v>-2.027460000000019</v>
      </c>
      <c r="F60" s="12">
        <f t="shared" si="12"/>
        <v>-13.616485323714391</v>
      </c>
      <c r="G60" s="12">
        <f t="shared" si="13"/>
        <v>231.72462438646622</v>
      </c>
      <c r="H60" s="6">
        <f t="shared" si="14"/>
        <v>-2.082955230145017</v>
      </c>
      <c r="I60" s="6">
        <f t="shared" si="15"/>
        <v>-0.8907425110602103</v>
      </c>
    </row>
    <row r="61" spans="1:9" ht="12.75">
      <c r="A61">
        <v>1486</v>
      </c>
      <c r="B61" s="4">
        <v>98215.6179</v>
      </c>
      <c r="C61" s="4">
        <v>98879.4419</v>
      </c>
      <c r="D61" s="4">
        <v>476.7688</v>
      </c>
      <c r="E61" s="15">
        <f t="shared" si="11"/>
        <v>0.520339999999976</v>
      </c>
      <c r="F61" s="12">
        <f t="shared" si="12"/>
        <v>-13.448806217506178</v>
      </c>
      <c r="G61" s="12">
        <f t="shared" si="13"/>
        <v>231.85662430064292</v>
      </c>
      <c r="H61" s="6">
        <f t="shared" si="14"/>
        <v>0.4682064669790373</v>
      </c>
      <c r="I61" s="6">
        <f t="shared" si="15"/>
        <v>-0.9075595402196296</v>
      </c>
    </row>
    <row r="62" spans="1:9" ht="12.75">
      <c r="A62">
        <v>1490</v>
      </c>
      <c r="B62" s="4">
        <v>98215.1021</v>
      </c>
      <c r="C62" s="4">
        <v>98880.1856</v>
      </c>
      <c r="D62" s="4">
        <v>470.0206</v>
      </c>
      <c r="E62" s="15">
        <f t="shared" si="11"/>
        <v>-6.227860000000021</v>
      </c>
      <c r="F62" s="12">
        <f t="shared" si="12"/>
        <v>-13.031740213370547</v>
      </c>
      <c r="G62" s="12">
        <f t="shared" si="13"/>
        <v>232.6598647865347</v>
      </c>
      <c r="H62" s="6">
        <f t="shared" si="14"/>
        <v>-6.221660564536821</v>
      </c>
      <c r="I62" s="6">
        <f t="shared" si="15"/>
        <v>0.2878808049305773</v>
      </c>
    </row>
    <row r="63" spans="1:9" ht="12.75">
      <c r="A63">
        <v>1489</v>
      </c>
      <c r="B63" s="4">
        <v>98215.9568</v>
      </c>
      <c r="C63" s="4">
        <v>98880.5398</v>
      </c>
      <c r="D63" s="4">
        <v>470.0321</v>
      </c>
      <c r="E63" s="15">
        <f t="shared" si="11"/>
        <v>-6.216360000000009</v>
      </c>
      <c r="F63" s="12">
        <f t="shared" si="12"/>
        <v>-12.319628389893118</v>
      </c>
      <c r="G63" s="12">
        <f t="shared" si="13"/>
        <v>232.0692155836585</v>
      </c>
      <c r="H63" s="6">
        <f t="shared" si="14"/>
        <v>-6.244627858485743</v>
      </c>
      <c r="I63" s="6">
        <f t="shared" si="15"/>
        <v>-0.3024337165467281</v>
      </c>
    </row>
    <row r="64" spans="1:9" ht="12.75">
      <c r="A64">
        <v>1491</v>
      </c>
      <c r="B64" s="4">
        <v>98215.2307</v>
      </c>
      <c r="C64" s="4">
        <v>98880.9909</v>
      </c>
      <c r="D64" s="4">
        <v>464.7115</v>
      </c>
      <c r="E64" s="15">
        <f t="shared" si="11"/>
        <v>-11.536960000000022</v>
      </c>
      <c r="F64" s="12">
        <f t="shared" si="12"/>
        <v>-12.259486353386366</v>
      </c>
      <c r="G64" s="12">
        <f t="shared" si="13"/>
        <v>232.92191444929028</v>
      </c>
      <c r="H64" s="6">
        <f t="shared" si="14"/>
        <v>-11.506440398501532</v>
      </c>
      <c r="I64" s="6">
        <f t="shared" si="15"/>
        <v>0.8591206339605948</v>
      </c>
    </row>
    <row r="65" spans="1:9" ht="12.75">
      <c r="A65">
        <v>1488</v>
      </c>
      <c r="B65" s="4">
        <v>98216.7155</v>
      </c>
      <c r="C65" s="4">
        <v>98880.67910000001</v>
      </c>
      <c r="D65" s="4">
        <v>470.0597</v>
      </c>
      <c r="E65" s="15">
        <f t="shared" si="11"/>
        <v>-6.188760000000002</v>
      </c>
      <c r="F65" s="12">
        <f t="shared" si="12"/>
        <v>-11.842381653778236</v>
      </c>
      <c r="G65" s="12">
        <f t="shared" si="13"/>
        <v>231.4631910520765</v>
      </c>
      <c r="H65" s="6">
        <f t="shared" si="14"/>
        <v>-6.252419273979364</v>
      </c>
      <c r="I65" s="6">
        <f t="shared" si="15"/>
        <v>-0.9090363762209018</v>
      </c>
    </row>
    <row r="66" spans="1:9" ht="12.75">
      <c r="A66">
        <v>1484</v>
      </c>
      <c r="B66" s="4">
        <v>98217.528</v>
      </c>
      <c r="C66" s="4">
        <v>98883.5745</v>
      </c>
      <c r="D66" s="4">
        <v>483.0029</v>
      </c>
      <c r="E66" s="15">
        <f t="shared" si="11"/>
        <v>6.754439999999988</v>
      </c>
      <c r="F66" s="12">
        <f t="shared" si="12"/>
        <v>-8.902411407451135</v>
      </c>
      <c r="G66" s="12">
        <f t="shared" si="13"/>
        <v>232.09570378766088</v>
      </c>
      <c r="H66" s="6">
        <f t="shared" si="14"/>
        <v>6.705638548240618</v>
      </c>
      <c r="I66" s="6">
        <f t="shared" si="15"/>
        <v>-1.0324708798239899</v>
      </c>
    </row>
    <row r="67" spans="1:9" ht="12.75">
      <c r="A67">
        <v>1492</v>
      </c>
      <c r="B67" s="4">
        <v>98217.7786</v>
      </c>
      <c r="C67" s="4">
        <v>98885.61200000001</v>
      </c>
      <c r="D67" s="4">
        <v>464.8594</v>
      </c>
      <c r="E67" s="15">
        <f t="shared" si="11"/>
        <v>-11.389060000000029</v>
      </c>
      <c r="F67" s="12">
        <f t="shared" si="12"/>
        <v>-6.9834141070420745</v>
      </c>
      <c r="G67" s="12">
        <f t="shared" si="13"/>
        <v>232.82485121517206</v>
      </c>
      <c r="H67" s="6">
        <f t="shared" si="14"/>
        <v>-11.36445305020604</v>
      </c>
      <c r="I67" s="6">
        <f t="shared" si="15"/>
        <v>0.7535968246022237</v>
      </c>
    </row>
    <row r="68" spans="1:9" ht="12.75">
      <c r="A68">
        <v>1483</v>
      </c>
      <c r="B68" s="4">
        <v>98218.8797</v>
      </c>
      <c r="C68" s="4">
        <v>98886.1554</v>
      </c>
      <c r="D68" s="4">
        <v>483.8155</v>
      </c>
      <c r="E68" s="15">
        <f t="shared" si="11"/>
        <v>7.567039999999963</v>
      </c>
      <c r="F68" s="12">
        <f t="shared" si="12"/>
        <v>-5.988984010864498</v>
      </c>
      <c r="G68" s="12">
        <f t="shared" si="13"/>
        <v>232.10456408227952</v>
      </c>
      <c r="H68" s="6">
        <f t="shared" si="14"/>
        <v>7.517372117773318</v>
      </c>
      <c r="I68" s="6">
        <f t="shared" si="15"/>
        <v>-1.0710179538295215</v>
      </c>
    </row>
    <row r="69" spans="1:9" ht="12.75">
      <c r="A69">
        <v>1493</v>
      </c>
      <c r="B69" s="4">
        <v>98220.3934</v>
      </c>
      <c r="C69" s="4">
        <v>98890.6101</v>
      </c>
      <c r="D69" s="4">
        <v>464.9039</v>
      </c>
      <c r="E69" s="15">
        <f t="shared" si="11"/>
        <v>-11.344560000000001</v>
      </c>
      <c r="F69" s="12">
        <f t="shared" si="12"/>
        <v>-1.3426876598884752</v>
      </c>
      <c r="G69" s="12">
        <f t="shared" si="13"/>
        <v>232.84454381099692</v>
      </c>
      <c r="H69" s="6">
        <f t="shared" si="14"/>
        <v>-11.318880289069776</v>
      </c>
      <c r="I69" s="6">
        <f t="shared" si="15"/>
        <v>0.7706605807168958</v>
      </c>
    </row>
    <row r="70" spans="1:9" ht="12.75">
      <c r="A70">
        <v>1482</v>
      </c>
      <c r="B70" s="4">
        <v>98221.84240000001</v>
      </c>
      <c r="C70" s="4">
        <v>98891.9773</v>
      </c>
      <c r="D70" s="4">
        <v>485.2316</v>
      </c>
      <c r="E70" s="15">
        <f t="shared" si="11"/>
        <v>8.983139999999992</v>
      </c>
      <c r="F70" s="12">
        <f t="shared" si="12"/>
        <v>0.5426937800243617</v>
      </c>
      <c r="G70" s="12">
        <f t="shared" si="13"/>
        <v>232.20098055378241</v>
      </c>
      <c r="H70" s="6">
        <f t="shared" si="14"/>
        <v>8.936684864152236</v>
      </c>
      <c r="I70" s="6">
        <f t="shared" si="15"/>
        <v>-1.0573550865065533</v>
      </c>
    </row>
    <row r="71" spans="1:9" ht="12.75">
      <c r="A71">
        <v>1480</v>
      </c>
      <c r="B71" s="4">
        <v>98225.4653</v>
      </c>
      <c r="C71" s="4">
        <v>98897.24710000001</v>
      </c>
      <c r="D71" s="4">
        <v>469.9936</v>
      </c>
      <c r="E71" s="15">
        <f t="shared" si="11"/>
        <v>-6.254860000000008</v>
      </c>
      <c r="F71" s="12">
        <f t="shared" si="12"/>
        <v>6.8941487127781285</v>
      </c>
      <c r="G71" s="12">
        <f t="shared" si="13"/>
        <v>231.45585191575813</v>
      </c>
      <c r="H71" s="6">
        <f t="shared" si="14"/>
        <v>-6.3188347924895485</v>
      </c>
      <c r="I71" s="6">
        <f t="shared" si="15"/>
        <v>-0.9125079497724367</v>
      </c>
    </row>
    <row r="72" spans="1:9" ht="12.75">
      <c r="A72">
        <v>1478</v>
      </c>
      <c r="B72" s="4">
        <v>98224.3045</v>
      </c>
      <c r="C72" s="4">
        <v>98897.9402</v>
      </c>
      <c r="D72" s="4">
        <v>464.8823</v>
      </c>
      <c r="E72" s="15">
        <f t="shared" si="11"/>
        <v>-11.366160000000036</v>
      </c>
      <c r="F72" s="12">
        <f t="shared" si="12"/>
        <v>6.965475765625217</v>
      </c>
      <c r="G72" s="12">
        <f t="shared" si="13"/>
        <v>232.8059469870448</v>
      </c>
      <c r="H72" s="6">
        <f t="shared" si="14"/>
        <v>-11.342694558200707</v>
      </c>
      <c r="I72" s="6">
        <f t="shared" si="15"/>
        <v>0.733389205575199</v>
      </c>
    </row>
    <row r="73" spans="1:9" ht="12.75">
      <c r="A73">
        <v>1479</v>
      </c>
      <c r="B73" s="4">
        <v>98224.2666</v>
      </c>
      <c r="C73" s="4">
        <v>98897.9667</v>
      </c>
      <c r="D73" s="4">
        <v>469.8511</v>
      </c>
      <c r="E73" s="15">
        <f t="shared" si="11"/>
        <v>-6.397360000000049</v>
      </c>
      <c r="F73" s="12">
        <f t="shared" si="12"/>
        <v>6.9712277029196015</v>
      </c>
      <c r="G73" s="12">
        <f t="shared" si="13"/>
        <v>232.85183353428272</v>
      </c>
      <c r="H73" s="6">
        <f t="shared" si="14"/>
        <v>-6.379676086601722</v>
      </c>
      <c r="I73" s="6">
        <f t="shared" si="15"/>
        <v>0.48940833381560017</v>
      </c>
    </row>
    <row r="74" spans="1:9" ht="12.75">
      <c r="A74">
        <v>1494</v>
      </c>
      <c r="B74" s="4">
        <v>98224.3526</v>
      </c>
      <c r="C74" s="4">
        <v>98898.00170000001</v>
      </c>
      <c r="D74" s="4">
        <v>464.8681</v>
      </c>
      <c r="E74" s="15">
        <f t="shared" si="11"/>
        <v>-11.380359999999996</v>
      </c>
      <c r="F74" s="12">
        <f t="shared" si="12"/>
        <v>7.042314740369675</v>
      </c>
      <c r="G74" s="12">
        <f t="shared" si="13"/>
        <v>232.7921038673987</v>
      </c>
      <c r="H74" s="6">
        <f t="shared" si="14"/>
        <v>-11.357677742991186</v>
      </c>
      <c r="I74" s="6">
        <f t="shared" si="15"/>
        <v>0.7203978186181018</v>
      </c>
    </row>
    <row r="75" spans="1:9" ht="12.75">
      <c r="A75">
        <v>1481</v>
      </c>
      <c r="B75" s="4">
        <v>98224.8826</v>
      </c>
      <c r="C75" s="4">
        <v>98897.7289</v>
      </c>
      <c r="D75" s="4">
        <v>484.1462</v>
      </c>
      <c r="E75" s="15">
        <f t="shared" si="11"/>
        <v>7.897739999999999</v>
      </c>
      <c r="F75" s="12">
        <f t="shared" si="12"/>
        <v>7.048360099788701</v>
      </c>
      <c r="G75" s="12">
        <f t="shared" si="13"/>
        <v>232.19604741568327</v>
      </c>
      <c r="H75" s="6">
        <f t="shared" si="14"/>
        <v>7.852844683841447</v>
      </c>
      <c r="I75" s="6">
        <f t="shared" si="15"/>
        <v>-0.9989773562032518</v>
      </c>
    </row>
    <row r="76" spans="1:9" ht="12.75">
      <c r="A76">
        <v>1495</v>
      </c>
      <c r="B76" s="4">
        <v>98226.0948</v>
      </c>
      <c r="C76" s="4">
        <v>98901.31480000001</v>
      </c>
      <c r="D76" s="4">
        <v>464.8303</v>
      </c>
      <c r="E76" s="15">
        <f t="shared" si="11"/>
        <v>-11.41816</v>
      </c>
      <c r="F76" s="12">
        <f t="shared" si="12"/>
        <v>10.785557425839556</v>
      </c>
      <c r="G76" s="12">
        <f t="shared" si="13"/>
        <v>232.79726600839282</v>
      </c>
      <c r="H76" s="6">
        <f t="shared" si="14"/>
        <v>-11.395112335874982</v>
      </c>
      <c r="I76" s="6">
        <f t="shared" si="15"/>
        <v>0.7277557364803635</v>
      </c>
    </row>
    <row r="77" spans="1:9" ht="12.75">
      <c r="A77">
        <v>1477</v>
      </c>
      <c r="B77" s="4">
        <v>98229.546</v>
      </c>
      <c r="C77" s="4">
        <v>98901.275</v>
      </c>
      <c r="D77" s="4">
        <v>470.06</v>
      </c>
      <c r="E77" s="15">
        <f t="shared" si="11"/>
        <v>-6.1884600000000205</v>
      </c>
      <c r="F77" s="12">
        <f t="shared" si="12"/>
        <v>12.360841885108464</v>
      </c>
      <c r="G77" s="12">
        <f t="shared" si="13"/>
        <v>229.72629802543395</v>
      </c>
      <c r="H77" s="6">
        <f t="shared" si="14"/>
        <v>-6.353418495820898</v>
      </c>
      <c r="I77" s="6">
        <f t="shared" si="15"/>
        <v>-2.6429904220903175</v>
      </c>
    </row>
    <row r="78" spans="1:9" ht="12.75">
      <c r="A78">
        <v>1496</v>
      </c>
      <c r="B78" s="4">
        <v>98227.3884</v>
      </c>
      <c r="C78" s="4">
        <v>98903.723</v>
      </c>
      <c r="D78" s="4">
        <v>464.7655</v>
      </c>
      <c r="E78" s="15">
        <f t="shared" si="11"/>
        <v>-11.482960000000048</v>
      </c>
      <c r="F78" s="12">
        <f t="shared" si="12"/>
        <v>13.519129147881685</v>
      </c>
      <c r="G78" s="12">
        <f t="shared" si="13"/>
        <v>232.7769229412409</v>
      </c>
      <c r="H78" s="6">
        <f t="shared" si="14"/>
        <v>-11.46098847972834</v>
      </c>
      <c r="I78" s="6">
        <f t="shared" si="15"/>
        <v>0.7112265485945342</v>
      </c>
    </row>
    <row r="79" spans="1:9" ht="12.75">
      <c r="A79">
        <v>1497</v>
      </c>
      <c r="B79" s="4">
        <v>98227.7251</v>
      </c>
      <c r="C79" s="4">
        <v>98904.698</v>
      </c>
      <c r="D79" s="4">
        <v>469.8746</v>
      </c>
      <c r="E79" s="15">
        <f t="shared" si="11"/>
        <v>-6.373860000000036</v>
      </c>
      <c r="F79" s="12">
        <f t="shared" si="12"/>
        <v>14.538582104150478</v>
      </c>
      <c r="G79" s="12">
        <f t="shared" si="13"/>
        <v>232.93410932731192</v>
      </c>
      <c r="H79" s="6">
        <f t="shared" si="14"/>
        <v>-6.351417615899941</v>
      </c>
      <c r="I79" s="6">
        <f t="shared" si="15"/>
        <v>0.5701735178504332</v>
      </c>
    </row>
    <row r="80" spans="1:9" ht="12.75">
      <c r="A80">
        <v>1501</v>
      </c>
      <c r="B80" s="4">
        <v>98226.8649</v>
      </c>
      <c r="C80" s="4">
        <v>98905.7078</v>
      </c>
      <c r="D80" s="4">
        <v>483.4907</v>
      </c>
      <c r="E80" s="15">
        <f t="shared" si="11"/>
        <v>7.242239999999981</v>
      </c>
      <c r="F80" s="12">
        <f t="shared" si="12"/>
        <v>15.030286288652633</v>
      </c>
      <c r="G80" s="12">
        <f t="shared" si="13"/>
        <v>234.16612680889853</v>
      </c>
      <c r="H80" s="6">
        <f t="shared" si="14"/>
        <v>7.313359010149977</v>
      </c>
      <c r="I80" s="6">
        <f t="shared" si="15"/>
        <v>1.005978571854291</v>
      </c>
    </row>
    <row r="81" spans="1:9" ht="12.75">
      <c r="A81">
        <v>1498</v>
      </c>
      <c r="B81" s="4">
        <v>98228.16870000001</v>
      </c>
      <c r="C81" s="4">
        <v>98905.1198</v>
      </c>
      <c r="D81" s="4">
        <v>471.3815</v>
      </c>
      <c r="E81" s="15">
        <f t="shared" si="11"/>
        <v>-4.866960000000006</v>
      </c>
      <c r="F81" s="12">
        <f t="shared" si="12"/>
        <v>15.118644613152417</v>
      </c>
      <c r="G81" s="12">
        <f t="shared" si="13"/>
        <v>232.7386005406574</v>
      </c>
      <c r="H81" s="6">
        <f t="shared" si="14"/>
        <v>-4.85848502978297</v>
      </c>
      <c r="I81" s="6">
        <f t="shared" si="15"/>
        <v>0.28711241319402175</v>
      </c>
    </row>
    <row r="82" spans="1:9" ht="12.75">
      <c r="A82">
        <v>1499</v>
      </c>
      <c r="B82" s="4">
        <v>98228.0074</v>
      </c>
      <c r="C82" s="4">
        <v>98905.6672</v>
      </c>
      <c r="D82" s="4">
        <v>475.5262</v>
      </c>
      <c r="E82" s="15">
        <f t="shared" si="11"/>
        <v>-0.7222600000000057</v>
      </c>
      <c r="F82" s="12">
        <f t="shared" si="12"/>
        <v>15.527519791103867</v>
      </c>
      <c r="G82" s="12">
        <f t="shared" si="13"/>
        <v>233.13670296322334</v>
      </c>
      <c r="H82" s="6">
        <f t="shared" si="14"/>
        <v>-0.6976219440949595</v>
      </c>
      <c r="I82" s="6">
        <f t="shared" si="15"/>
        <v>0.4428108750095834</v>
      </c>
    </row>
    <row r="83" spans="1:9" ht="12.75">
      <c r="A83">
        <v>1500</v>
      </c>
      <c r="B83" s="4">
        <v>98228.8022</v>
      </c>
      <c r="C83" s="4">
        <v>98905.6544</v>
      </c>
      <c r="D83" s="4">
        <v>480.7131</v>
      </c>
      <c r="E83" s="15">
        <f t="shared" si="11"/>
        <v>4.464639999999974</v>
      </c>
      <c r="F83" s="12">
        <f t="shared" si="12"/>
        <v>15.887088375927142</v>
      </c>
      <c r="G83" s="12">
        <f t="shared" si="13"/>
        <v>232.42777326796903</v>
      </c>
      <c r="H83" s="6">
        <f t="shared" si="14"/>
        <v>4.4391030507210285</v>
      </c>
      <c r="I83" s="6">
        <f t="shared" si="15"/>
        <v>-0.5674214004824726</v>
      </c>
    </row>
    <row r="84" ht="12.75">
      <c r="A84" t="s">
        <v>37</v>
      </c>
    </row>
    <row r="85" spans="1:9" ht="12.75">
      <c r="A85">
        <v>1518</v>
      </c>
      <c r="B85">
        <v>98207.1306</v>
      </c>
      <c r="C85">
        <v>98883.7377</v>
      </c>
      <c r="D85">
        <v>464.6674</v>
      </c>
      <c r="E85" s="15">
        <f t="shared" si="11"/>
        <v>-11.581060000000036</v>
      </c>
      <c r="F85" s="12">
        <f>(B85-$F$7)*$F$6-(C85-$F$8)*$F$5</f>
        <v>-13.609965160628015</v>
      </c>
      <c r="G85" s="12">
        <f>(B85-$F$7)*$F$5+(C85-$F$8)*$F$6+$F$9</f>
        <v>241.3677854666035</v>
      </c>
      <c r="H85" s="6">
        <f>-(G85-$F$9)*$H$5+(D85-$H$7)*$H$6</f>
        <v>-11.057887013132714</v>
      </c>
      <c r="I85" s="6">
        <f>(G85-$F$9)*$H$6+(D85-$H$7)*$H$5+$H$8</f>
        <v>9.293187382070041</v>
      </c>
    </row>
    <row r="86" spans="1:9" ht="12.75">
      <c r="A86">
        <v>1519</v>
      </c>
      <c r="B86">
        <v>98211.9833</v>
      </c>
      <c r="C86">
        <v>98892.56730000001</v>
      </c>
      <c r="D86">
        <v>464.7483</v>
      </c>
      <c r="E86" s="15">
        <f t="shared" si="11"/>
        <v>-11.50016000000005</v>
      </c>
      <c r="F86" s="12">
        <f>(B86-$F$7)*$F$6-(C86-$F$8)*$F$5</f>
        <v>-3.536183955520856</v>
      </c>
      <c r="G86" s="12">
        <f>(B86-$F$7)*$F$5+(C86-$F$8)*$F$6+$F$9</f>
        <v>241.196129759244</v>
      </c>
      <c r="H86" s="6">
        <f>-(G86-$F$9)*$H$5+(D86-$H$7)*$H$6</f>
        <v>-10.987135986424873</v>
      </c>
      <c r="I86" s="6">
        <f>(G86-$F$9)*$H$6+(D86-$H$7)*$H$5+$H$8</f>
        <v>9.11710562807812</v>
      </c>
    </row>
    <row r="87" spans="1:9" ht="12.75">
      <c r="A87">
        <v>1520</v>
      </c>
      <c r="B87">
        <v>98215.94900000001</v>
      </c>
      <c r="C87">
        <v>98899.7951</v>
      </c>
      <c r="D87">
        <v>464.8037</v>
      </c>
      <c r="E87" s="15">
        <f t="shared" si="11"/>
        <v>-11.44476000000003</v>
      </c>
      <c r="F87" s="12">
        <f>(B87-$F$7)*$F$6-(C87-$F$8)*$F$5</f>
        <v>4.706979597437033</v>
      </c>
      <c r="G87" s="12">
        <f>(B87-$F$7)*$F$5+(C87-$F$8)*$F$6+$F$9</f>
        <v>241.06150446780543</v>
      </c>
      <c r="H87" s="6">
        <f>-(G87-$F$9)*$H$5+(D87-$H$7)*$H$6</f>
        <v>-10.939681874368379</v>
      </c>
      <c r="I87" s="6">
        <f>(G87-$F$9)*$H$6+(D87-$H$7)*$H$5+$H$8</f>
        <v>8.979478463812299</v>
      </c>
    </row>
    <row r="88" spans="1:9" ht="12.75">
      <c r="A88">
        <v>1504</v>
      </c>
      <c r="B88">
        <v>98220.0831</v>
      </c>
      <c r="C88">
        <v>98908.1789</v>
      </c>
      <c r="D88">
        <v>464.7556</v>
      </c>
      <c r="E88" s="15">
        <f t="shared" si="11"/>
        <v>-11.492860000000007</v>
      </c>
      <c r="F88" s="12">
        <f>(B88-$F$7)*$F$6-(C88-$F$8)*$F$5</f>
        <v>14.051144235324006</v>
      </c>
      <c r="G88" s="12">
        <f>(B88-$F$7)*$F$5+(C88-$F$8)*$F$6+$F$9</f>
        <v>241.317380355609</v>
      </c>
      <c r="H88" s="6">
        <f>-(G88-$F$9)*$H$5+(D88-$H$7)*$H$6</f>
        <v>-10.972776860347043</v>
      </c>
      <c r="I88" s="6">
        <f>(G88-$F$9)*$H$6+(D88-$H$7)*$H$5+$H$8</f>
        <v>9.237724086935584</v>
      </c>
    </row>
    <row r="89" spans="1:9" ht="12.75">
      <c r="A89">
        <v>1521</v>
      </c>
      <c r="B89">
        <v>98220.4358</v>
      </c>
      <c r="C89">
        <v>98908.0171</v>
      </c>
      <c r="D89">
        <v>464.7164</v>
      </c>
      <c r="E89" s="15">
        <f t="shared" si="11"/>
        <v>-11.532060000000001</v>
      </c>
      <c r="F89" s="12">
        <f>(B89-$F$7)*$F$6-(C89-$F$8)*$F$5</f>
        <v>14.072626789840434</v>
      </c>
      <c r="G89" s="12">
        <f>(B89-$F$7)*$F$5+(C89-$F$8)*$F$6+$F$9</f>
        <v>240.92993354654462</v>
      </c>
      <c r="H89" s="6">
        <f>-(G89-$F$9)*$H$5+(D89-$H$7)*$H$6</f>
        <v>-11.034506727128091</v>
      </c>
      <c r="I89" s="6">
        <f>(G89-$F$9)*$H$6+(D89-$H$7)*$H$5+$H$8</f>
        <v>8.853222990186346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1">
      <pane xSplit="13056" ySplit="1800" topLeftCell="M75" activePane="bottomLeft" state="split"/>
      <selection pane="topLeft" activeCell="D16" sqref="D16"/>
      <selection pane="topRight" activeCell="G1" sqref="G1"/>
      <selection pane="bottomLeft" activeCell="J99" sqref="J99"/>
      <selection pane="bottomRight" activeCell="G17" sqref="G17"/>
    </sheetView>
  </sheetViews>
  <sheetFormatPr defaultColWidth="9.140625" defaultRowHeight="12.75"/>
  <cols>
    <col min="2" max="2" width="10.7109375" style="0" customWidth="1"/>
    <col min="3" max="3" width="10.28125" style="0" customWidth="1"/>
    <col min="5" max="5" width="9.57421875" style="0" customWidth="1"/>
    <col min="6" max="6" width="11.28125" style="0" customWidth="1"/>
    <col min="7" max="7" width="10.28125" style="0" customWidth="1"/>
    <col min="8" max="8" width="9.57421875" style="0" customWidth="1"/>
    <col min="9" max="9" width="11.28125" style="0" customWidth="1"/>
    <col min="10" max="10" width="10.140625" style="0" customWidth="1"/>
    <col min="11" max="11" width="10.00390625" style="0" customWidth="1"/>
  </cols>
  <sheetData>
    <row r="1" spans="1:7" ht="12.75">
      <c r="A1" t="s">
        <v>6</v>
      </c>
      <c r="F1" s="1" t="s">
        <v>42</v>
      </c>
      <c r="G1" s="1" t="s">
        <v>40</v>
      </c>
    </row>
    <row r="2" spans="6:12" ht="12.75">
      <c r="F2" s="19" t="s">
        <v>17</v>
      </c>
      <c r="G2" s="1" t="s">
        <v>41</v>
      </c>
      <c r="I2" s="5" t="s">
        <v>7</v>
      </c>
      <c r="J2" s="5"/>
      <c r="K2" s="5" t="s">
        <v>18</v>
      </c>
      <c r="L2" s="5"/>
    </row>
    <row r="3" spans="2:12" ht="12.75">
      <c r="B3" s="5"/>
      <c r="F3" s="1" t="s">
        <v>1</v>
      </c>
      <c r="G3">
        <v>-0.028362000011838973</v>
      </c>
      <c r="I3" s="11">
        <v>-62.1832618132</v>
      </c>
      <c r="J3" s="5" t="s">
        <v>8</v>
      </c>
      <c r="K3" s="5">
        <v>-3.34348972</v>
      </c>
      <c r="L3" s="5" t="s">
        <v>8</v>
      </c>
    </row>
    <row r="4" spans="2:12" ht="12.75">
      <c r="B4" s="5"/>
      <c r="F4" s="1" t="s">
        <v>0</v>
      </c>
      <c r="G4">
        <v>0.03503600000112783</v>
      </c>
      <c r="I4" s="5">
        <f>RADIANS(I3)</f>
        <v>-1.0853026582699992</v>
      </c>
      <c r="J4" s="5" t="s">
        <v>9</v>
      </c>
      <c r="K4" s="11">
        <f>RADIANS(K3)</f>
        <v>-0.058354904120583306</v>
      </c>
      <c r="L4" s="5" t="s">
        <v>9</v>
      </c>
    </row>
    <row r="5" spans="6:12" ht="12.75">
      <c r="F5" s="1" t="s">
        <v>43</v>
      </c>
      <c r="G5">
        <v>0.3185090000000059</v>
      </c>
      <c r="I5" s="5">
        <f>SIN(I4)</f>
        <v>-0.8844446889233228</v>
      </c>
      <c r="J5" s="5" t="s">
        <v>10</v>
      </c>
      <c r="K5" s="5">
        <f>SIN(K4)</f>
        <v>-0.05832179048357199</v>
      </c>
      <c r="L5" s="5" t="s">
        <v>10</v>
      </c>
    </row>
    <row r="6" spans="9:12" ht="12.75">
      <c r="I6" s="5">
        <f>COS(I4)</f>
        <v>0.46664503879857844</v>
      </c>
      <c r="J6" s="5" t="s">
        <v>11</v>
      </c>
      <c r="K6" s="5">
        <f>COS(K4)</f>
        <v>0.9982978356957358</v>
      </c>
      <c r="L6" s="5" t="s">
        <v>11</v>
      </c>
    </row>
    <row r="7" spans="9:12" ht="12.75">
      <c r="I7" s="3">
        <v>98221.11655</v>
      </c>
      <c r="J7" s="5" t="s">
        <v>12</v>
      </c>
      <c r="K7" s="3">
        <v>476.24846</v>
      </c>
      <c r="L7" s="6" t="s">
        <v>19</v>
      </c>
    </row>
    <row r="8" spans="9:12" ht="12.75">
      <c r="I8" s="3">
        <v>98891.74667</v>
      </c>
      <c r="J8" s="5" t="s">
        <v>13</v>
      </c>
      <c r="K8" s="6">
        <v>0</v>
      </c>
      <c r="L8" s="7" t="s">
        <v>20</v>
      </c>
    </row>
    <row r="9" spans="1:10" ht="12.75">
      <c r="A9" t="s">
        <v>39</v>
      </c>
      <c r="F9" t="s">
        <v>46</v>
      </c>
      <c r="I9" s="6">
        <v>232.735332385939</v>
      </c>
      <c r="J9" s="7" t="s">
        <v>14</v>
      </c>
    </row>
    <row r="10" spans="2:12" ht="15">
      <c r="B10" s="1" t="s">
        <v>1</v>
      </c>
      <c r="C10" s="1" t="s">
        <v>0</v>
      </c>
      <c r="D10" s="1" t="s">
        <v>2</v>
      </c>
      <c r="E10" s="1" t="s">
        <v>2</v>
      </c>
      <c r="F10" s="1" t="s">
        <v>1</v>
      </c>
      <c r="G10" s="1" t="s">
        <v>0</v>
      </c>
      <c r="H10" s="1" t="s">
        <v>48</v>
      </c>
      <c r="I10" s="13" t="s">
        <v>21</v>
      </c>
      <c r="J10" s="13" t="s">
        <v>22</v>
      </c>
      <c r="K10" s="13" t="s">
        <v>23</v>
      </c>
      <c r="L10" s="13" t="s">
        <v>30</v>
      </c>
    </row>
    <row r="11" spans="4:12" ht="12.75">
      <c r="D11" s="13" t="s">
        <v>26</v>
      </c>
      <c r="E11" s="13" t="s">
        <v>26</v>
      </c>
      <c r="H11" s="13" t="s">
        <v>26</v>
      </c>
      <c r="I11" s="13" t="s">
        <v>24</v>
      </c>
      <c r="J11" s="13" t="s">
        <v>25</v>
      </c>
      <c r="K11" s="13" t="s">
        <v>26</v>
      </c>
      <c r="L11" s="13" t="s">
        <v>31</v>
      </c>
    </row>
    <row r="12" spans="2:12" ht="12.75">
      <c r="B12" s="13" t="s">
        <v>45</v>
      </c>
      <c r="C12" s="13" t="s">
        <v>45</v>
      </c>
      <c r="D12" s="13" t="s">
        <v>45</v>
      </c>
      <c r="E12" s="13" t="s">
        <v>33</v>
      </c>
      <c r="F12" s="13" t="s">
        <v>44</v>
      </c>
      <c r="G12" s="13" t="s">
        <v>44</v>
      </c>
      <c r="H12" s="13" t="s">
        <v>44</v>
      </c>
      <c r="I12" s="13" t="s">
        <v>27</v>
      </c>
      <c r="J12" s="13" t="s">
        <v>28</v>
      </c>
      <c r="K12" s="13" t="s">
        <v>27</v>
      </c>
      <c r="L12" s="13" t="s">
        <v>27</v>
      </c>
    </row>
    <row r="13" spans="2:12" ht="12.75">
      <c r="B13" s="13" t="s">
        <v>29</v>
      </c>
      <c r="C13" s="13" t="s">
        <v>29</v>
      </c>
      <c r="D13" s="13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</row>
    <row r="14" spans="1:10" ht="12.75">
      <c r="A14" s="8" t="s">
        <v>15</v>
      </c>
      <c r="J14" s="17" t="s">
        <v>35</v>
      </c>
    </row>
    <row r="15" spans="1:12" ht="12.75">
      <c r="A15" t="s">
        <v>16</v>
      </c>
      <c r="E15" s="15"/>
      <c r="F15" s="4">
        <v>100176.52753</v>
      </c>
      <c r="G15" s="4">
        <v>97860.04526</v>
      </c>
      <c r="H15" s="4">
        <v>605.41145</v>
      </c>
      <c r="I15" s="8">
        <f>(F15-$I$7)*$I$6-(G15-$I$8)*$I$5</f>
        <v>6.8098415795248E-11</v>
      </c>
      <c r="J15" s="6">
        <f>(F15-$I$7)*$I$5+(G15-$I$8)*$I$6+$I$9</f>
        <v>-1978.1558680354067</v>
      </c>
      <c r="K15" s="8">
        <f>-(J15-$I$9)*$K$5+(H15-$K$7)*$K$6</f>
        <v>-3.956813543481985E-09</v>
      </c>
      <c r="L15" s="6">
        <f>(J15-$I$9)*$K$6+(H15-$K$7)*$K$5+$K$8</f>
        <v>-2214.6609171803884</v>
      </c>
    </row>
    <row r="16" spans="1:12" ht="12.75">
      <c r="A16" s="10" t="s">
        <v>17</v>
      </c>
      <c r="D16" s="16">
        <f>H16+$G$5</f>
        <v>476.56696900000003</v>
      </c>
      <c r="E16" s="14">
        <f>D16-D$16</f>
        <v>0</v>
      </c>
      <c r="F16" s="4">
        <v>98221.11655</v>
      </c>
      <c r="G16" s="4">
        <v>98891.74667</v>
      </c>
      <c r="H16" s="20">
        <v>476.24846</v>
      </c>
      <c r="I16" s="8">
        <f>(F16-$I$7)*$I$6-(G16-$I$8)*$I$5</f>
        <v>0</v>
      </c>
      <c r="J16" s="6">
        <f>(F16-$I$7)*$I$5+(G16-$I$8)*$I$6+$I$9</f>
        <v>232.735332385939</v>
      </c>
      <c r="K16" s="8">
        <f>-(J16-$I$9)*$K$5+(H16-$K$7)*$K$6</f>
        <v>0</v>
      </c>
      <c r="L16" s="8">
        <f>(J16-$I$9)*$K$6+(H16-$K$7)*$K$5+$K$8</f>
        <v>0</v>
      </c>
    </row>
    <row r="17" spans="1:12" ht="12.75">
      <c r="A17" s="7" t="s">
        <v>34</v>
      </c>
      <c r="D17" s="4">
        <v>479.35</v>
      </c>
      <c r="E17" s="15"/>
      <c r="F17" s="9">
        <v>98426.965</v>
      </c>
      <c r="G17" s="4">
        <v>98783.155</v>
      </c>
      <c r="H17" s="20">
        <f>D17-$G$5</f>
        <v>479.031491</v>
      </c>
      <c r="I17" s="12">
        <f>(F17-$I$7)*$I$6-(G17-$I$8)*$I$5</f>
        <v>0.014832144063632313</v>
      </c>
      <c r="J17" s="8">
        <f>(F17-$I$7)*$I$5+(G17-$I$8)*$I$6+$I$9</f>
        <v>-4.831690603168681E-13</v>
      </c>
      <c r="K17" s="6">
        <f>-(J17-$I$9)*$K$5+(H17-$K$7)*$K$6</f>
        <v>-10.795247469563117</v>
      </c>
      <c r="L17" s="6">
        <f>(J17-$I$9)*$K$6+(H17-$K$7)*$K$5+$K$8</f>
        <v>-232.50148996170236</v>
      </c>
    </row>
    <row r="18" ht="12.75">
      <c r="A18" t="s">
        <v>3</v>
      </c>
    </row>
    <row r="19" spans="1:12" ht="12.75">
      <c r="A19">
        <v>306034</v>
      </c>
      <c r="B19" s="4">
        <v>98179.48</v>
      </c>
      <c r="C19" s="4">
        <v>98913.795</v>
      </c>
      <c r="D19" s="4">
        <v>464.72</v>
      </c>
      <c r="E19" s="15">
        <f>D19-D$16</f>
        <v>-11.846969000000001</v>
      </c>
      <c r="F19" s="20">
        <f>B19-$G$3</f>
        <v>98179.50836200001</v>
      </c>
      <c r="G19" s="20">
        <f>C19-$G$4</f>
        <v>98913.759964</v>
      </c>
      <c r="H19" s="20">
        <f>D19-$G$5</f>
        <v>464.401491</v>
      </c>
      <c r="I19" s="12">
        <f>(F19-$I$7)*$I$6-(G19-$I$8)*$I$5</f>
        <v>0.053286460413374925</v>
      </c>
      <c r="J19" s="12">
        <f>(F19-$I$7)*$I$5+(G19-$I$8)*$I$6+$I$9</f>
        <v>279.807867710977</v>
      </c>
      <c r="K19" s="6">
        <f>-(J19-$I$9)*$K$5+(H19-$K$7)*$K$6</f>
        <v>-9.081448969497067</v>
      </c>
      <c r="L19" s="6">
        <f>(J19-$I$9)*$K$6+(H19-$K$7)*$K$5+$K$8</f>
        <v>47.6833465795799</v>
      </c>
    </row>
    <row r="20" spans="1:12" ht="12.75">
      <c r="A20">
        <v>306025</v>
      </c>
      <c r="B20" s="4">
        <v>98229.545</v>
      </c>
      <c r="C20" s="4">
        <v>98901.275</v>
      </c>
      <c r="D20" s="4">
        <v>470.06</v>
      </c>
      <c r="E20" s="15">
        <f>D20-D$16</f>
        <v>-6.506969000000026</v>
      </c>
      <c r="F20" s="20">
        <f>B20-$G$3</f>
        <v>98229.57336200001</v>
      </c>
      <c r="G20" s="20">
        <f>C20-$G$4</f>
        <v>98901.239964</v>
      </c>
      <c r="H20" s="20">
        <f>D20-$G$5</f>
        <v>469.741491</v>
      </c>
      <c r="I20" s="12">
        <f>(F20-$I$7)*$I$6-(G20-$I$8)*$I$5</f>
        <v>12.342622822541687</v>
      </c>
      <c r="J20" s="12">
        <f>(F20-$I$7)*$I$5+(G20-$I$8)*$I$6+$I$9</f>
        <v>229.68574847426868</v>
      </c>
      <c r="K20" s="6">
        <f>-(J20-$I$9)*$K$5+(H20-$K$7)*$K$6</f>
        <v>-6.67375026359778</v>
      </c>
      <c r="L20" s="6">
        <f>(J20-$I$9)*$K$6+(H20-$K$7)*$K$5+$K$8</f>
        <v>-2.664894936091908</v>
      </c>
    </row>
    <row r="21" spans="1:12" ht="12.75">
      <c r="A21">
        <v>306034</v>
      </c>
      <c r="B21" s="4">
        <v>98179.48</v>
      </c>
      <c r="C21" s="4">
        <v>98913.795</v>
      </c>
      <c r="D21" s="4">
        <v>464.72</v>
      </c>
      <c r="E21" s="15">
        <f>D21-D$16</f>
        <v>-11.846969000000001</v>
      </c>
      <c r="F21" s="20">
        <f>B21-$G$3</f>
        <v>98179.50836200001</v>
      </c>
      <c r="G21" s="20">
        <f>C21-$G$4</f>
        <v>98913.759964</v>
      </c>
      <c r="H21" s="20">
        <f>D21-$G$5</f>
        <v>464.401491</v>
      </c>
      <c r="I21" s="12">
        <f>(F21-$I$7)*$I$6-(G21-$I$8)*$I$5</f>
        <v>0.053286460413374925</v>
      </c>
      <c r="J21" s="12">
        <f>(F21-$I$7)*$I$5+(G21-$I$8)*$I$6+$I$9</f>
        <v>279.807867710977</v>
      </c>
      <c r="K21" s="6">
        <f>-(J21-$I$9)*$K$5+(H21-$K$7)*$K$6</f>
        <v>-9.081448969497067</v>
      </c>
      <c r="L21" s="6">
        <f>(J21-$I$9)*$K$6+(H21-$K$7)*$K$5+$K$8</f>
        <v>47.6833465795799</v>
      </c>
    </row>
    <row r="22" spans="1:12" ht="12.75">
      <c r="A22">
        <v>306025</v>
      </c>
      <c r="B22" s="4">
        <v>98229.545</v>
      </c>
      <c r="C22" s="4">
        <v>98901.275</v>
      </c>
      <c r="D22" s="4">
        <v>470.06</v>
      </c>
      <c r="E22" s="15">
        <f>D22-D$16</f>
        <v>-6.506969000000026</v>
      </c>
      <c r="F22" s="20">
        <f>B22-$G$3</f>
        <v>98229.57336200001</v>
      </c>
      <c r="G22" s="20">
        <f>C22-$G$4</f>
        <v>98901.239964</v>
      </c>
      <c r="H22" s="20">
        <f>D22-$G$5</f>
        <v>469.741491</v>
      </c>
      <c r="I22" s="12">
        <f>(F22-$I$7)*$I$6-(G22-$I$8)*$I$5</f>
        <v>12.342622822541687</v>
      </c>
      <c r="J22" s="12">
        <f>(F22-$I$7)*$I$5+(G22-$I$8)*$I$6+$I$9</f>
        <v>229.68574847426868</v>
      </c>
      <c r="K22" s="6">
        <f>-(J22-$I$9)*$K$5+(H22-$K$7)*$K$6</f>
        <v>-6.67375026359778</v>
      </c>
      <c r="L22" s="6">
        <f>(J22-$I$9)*$K$6+(H22-$K$7)*$K$5+$K$8</f>
        <v>-2.664894936091908</v>
      </c>
    </row>
    <row r="23" spans="1:12" ht="12.75">
      <c r="A23">
        <v>306033</v>
      </c>
      <c r="B23" s="4">
        <v>98174.765</v>
      </c>
      <c r="C23" s="4">
        <v>98904.91</v>
      </c>
      <c r="D23" s="4">
        <v>464.69</v>
      </c>
      <c r="E23" s="15">
        <f>D23-D$16</f>
        <v>-11.876969000000031</v>
      </c>
      <c r="F23" s="20">
        <f>B23-$G$3</f>
        <v>98174.79336200001</v>
      </c>
      <c r="G23" s="20">
        <f>C23-$G$4</f>
        <v>98904.874964</v>
      </c>
      <c r="H23" s="20">
        <f>D23-$G$5</f>
        <v>464.371491</v>
      </c>
      <c r="I23" s="12">
        <f>(F23-$I$7)*$I$6-(G23-$I$8)*$I$5</f>
        <v>-10.005235958599382</v>
      </c>
      <c r="J23" s="12">
        <f>(F23-$I$7)*$I$5+(G23-$I$8)*$I$6+$I$9</f>
        <v>279.8318832495245</v>
      </c>
      <c r="K23" s="6">
        <f>-(J23-$I$9)*$K$5+(H23-$K$7)*$K$6</f>
        <v>-9.109997275360454</v>
      </c>
      <c r="L23" s="6">
        <f>(J23-$I$9)*$K$6+(H23-$K$7)*$K$5+$K$8</f>
        <v>47.709070893449415</v>
      </c>
    </row>
    <row r="24" spans="1:8" ht="12.75">
      <c r="A24" t="s">
        <v>4</v>
      </c>
      <c r="B24" s="2"/>
      <c r="C24" s="2"/>
      <c r="D24" s="4"/>
      <c r="E24" s="4"/>
      <c r="F24" s="4"/>
      <c r="G24" s="4"/>
      <c r="H24" s="4"/>
    </row>
    <row r="25" spans="1:12" ht="12.75">
      <c r="A25">
        <v>1</v>
      </c>
      <c r="B25" s="4">
        <v>98218.9247</v>
      </c>
      <c r="C25" s="4">
        <v>98892.7551</v>
      </c>
      <c r="D25" s="4">
        <v>479.8246</v>
      </c>
      <c r="E25" s="15">
        <f aca="true" t="shared" si="0" ref="E25:E44">D25-D$16</f>
        <v>3.2576309999999467</v>
      </c>
      <c r="F25" s="20">
        <f aca="true" t="shared" si="1" ref="F25:F44">B25-$G$3</f>
        <v>98218.95306200002</v>
      </c>
      <c r="G25" s="20">
        <f aca="true" t="shared" si="2" ref="G25:G44">C25-$G$4</f>
        <v>98892.720064</v>
      </c>
      <c r="H25" s="20">
        <f aca="true" t="shared" si="3" ref="H25:H44">D25-$G$5</f>
        <v>479.50609099999997</v>
      </c>
      <c r="I25" s="12">
        <f aca="true" t="shared" si="4" ref="I25:I44">(F25-$I$7)*$I$6-(G25-$I$8)*$I$5</f>
        <v>-0.14866778816576331</v>
      </c>
      <c r="J25" s="12">
        <f aca="true" t="shared" si="5" ref="J25:J44">(F25-$I$7)*$I$5+(G25-$I$8)*$I$6+$I$9</f>
        <v>235.103047337977</v>
      </c>
      <c r="K25" s="6">
        <f aca="true" t="shared" si="6" ref="K25:K44">-(J25-$I$9)*$K$5+(H25-$K$7)*$K$6</f>
        <v>3.3901753521528635</v>
      </c>
      <c r="L25" s="6">
        <f aca="true" t="shared" si="7" ref="L25:L44">(J25-$I$9)*$K$6+(H25-$K$7)*$K$5+$K$8</f>
        <v>2.1736938395091823</v>
      </c>
    </row>
    <row r="26" spans="1:12" ht="12.75">
      <c r="A26">
        <v>2</v>
      </c>
      <c r="B26" s="4">
        <v>98218.9526</v>
      </c>
      <c r="C26" s="4">
        <v>98892.7827</v>
      </c>
      <c r="D26" s="4">
        <v>479.5359</v>
      </c>
      <c r="E26" s="15">
        <f t="shared" si="0"/>
        <v>2.9689309999999978</v>
      </c>
      <c r="F26" s="20">
        <f t="shared" si="1"/>
        <v>98218.98096200002</v>
      </c>
      <c r="G26" s="20">
        <f t="shared" si="2"/>
        <v>98892.747664</v>
      </c>
      <c r="H26" s="20">
        <f t="shared" si="3"/>
        <v>479.217391</v>
      </c>
      <c r="I26" s="12">
        <f t="shared" si="4"/>
        <v>-0.11123771816744188</v>
      </c>
      <c r="J26" s="12">
        <f t="shared" si="5"/>
        <v>235.0912507342266</v>
      </c>
      <c r="K26" s="6">
        <f t="shared" si="6"/>
        <v>3.1012787679352076</v>
      </c>
      <c r="L26" s="6">
        <f t="shared" si="7"/>
        <v>2.1787548164292185</v>
      </c>
    </row>
    <row r="27" spans="1:12" ht="12.75">
      <c r="A27">
        <v>3</v>
      </c>
      <c r="B27" s="4">
        <v>98219.9802</v>
      </c>
      <c r="C27" s="4">
        <v>98892.3794</v>
      </c>
      <c r="D27" s="4">
        <v>479.1081</v>
      </c>
      <c r="E27" s="15">
        <f t="shared" si="0"/>
        <v>2.5411309999999503</v>
      </c>
      <c r="F27" s="20">
        <f t="shared" si="1"/>
        <v>98220.00856200002</v>
      </c>
      <c r="G27" s="20">
        <f t="shared" si="2"/>
        <v>98892.344364</v>
      </c>
      <c r="H27" s="20">
        <f t="shared" si="3"/>
        <v>478.789591</v>
      </c>
      <c r="I27" s="12">
        <f t="shared" si="4"/>
        <v>0.011590180667880867</v>
      </c>
      <c r="J27" s="12">
        <f t="shared" si="5"/>
        <v>233.9941974277447</v>
      </c>
      <c r="K27" s="6">
        <f t="shared" si="6"/>
        <v>2.6102248407345767</v>
      </c>
      <c r="L27" s="6">
        <f t="shared" si="7"/>
        <v>1.108518936894351</v>
      </c>
    </row>
    <row r="28" spans="1:12" ht="12.75">
      <c r="A28">
        <v>4</v>
      </c>
      <c r="B28" s="4">
        <v>98220.6068</v>
      </c>
      <c r="C28" s="4">
        <v>98892.1034</v>
      </c>
      <c r="D28" s="4">
        <v>477.4968</v>
      </c>
      <c r="E28" s="15">
        <f t="shared" si="0"/>
        <v>0.9298309999999788</v>
      </c>
      <c r="F28" s="20">
        <f t="shared" si="1"/>
        <v>98220.635162</v>
      </c>
      <c r="G28" s="20">
        <f t="shared" si="2"/>
        <v>98892.068364</v>
      </c>
      <c r="H28" s="20">
        <f t="shared" si="3"/>
        <v>477.178291</v>
      </c>
      <c r="I28" s="12">
        <f t="shared" si="4"/>
        <v>0.05988322783270303</v>
      </c>
      <c r="J28" s="12">
        <f t="shared" si="5"/>
        <v>233.31121035496784</v>
      </c>
      <c r="K28" s="6">
        <f t="shared" si="6"/>
        <v>0.9618345091165862</v>
      </c>
      <c r="L28" s="6">
        <f t="shared" si="7"/>
        <v>0.5206683213392299</v>
      </c>
    </row>
    <row r="29" spans="1:12" ht="12.75">
      <c r="A29">
        <v>5</v>
      </c>
      <c r="B29" s="4">
        <v>98220.6518</v>
      </c>
      <c r="C29" s="4">
        <v>98891.8538</v>
      </c>
      <c r="D29" s="4">
        <v>476.4466</v>
      </c>
      <c r="E29" s="15">
        <f t="shared" si="0"/>
        <v>-0.12036900000003925</v>
      </c>
      <c r="F29" s="20">
        <f t="shared" si="1"/>
        <v>98220.68016200002</v>
      </c>
      <c r="G29" s="20">
        <f t="shared" si="2"/>
        <v>98891.818764</v>
      </c>
      <c r="H29" s="20">
        <f t="shared" si="3"/>
        <v>476.128091</v>
      </c>
      <c r="I29" s="12">
        <f t="shared" si="4"/>
        <v>-0.13987513977958377</v>
      </c>
      <c r="J29" s="12">
        <f t="shared" si="5"/>
        <v>233.15493574226613</v>
      </c>
      <c r="K29" s="6">
        <f t="shared" si="6"/>
        <v>-0.0956920931509839</v>
      </c>
      <c r="L29" s="6">
        <f t="shared" si="7"/>
        <v>0.42590925807077407</v>
      </c>
    </row>
    <row r="30" spans="1:12" ht="12.75">
      <c r="A30">
        <v>6</v>
      </c>
      <c r="B30" s="4">
        <v>98220.6467</v>
      </c>
      <c r="C30" s="4">
        <v>98892.0052</v>
      </c>
      <c r="D30" s="4">
        <v>475.1983</v>
      </c>
      <c r="E30" s="15">
        <f t="shared" si="0"/>
        <v>-1.3686690000000112</v>
      </c>
      <c r="F30" s="20">
        <f t="shared" si="1"/>
        <v>98220.67506200001</v>
      </c>
      <c r="G30" s="20">
        <f t="shared" si="2"/>
        <v>98891.970164</v>
      </c>
      <c r="H30" s="20">
        <f t="shared" si="3"/>
        <v>474.879791</v>
      </c>
      <c r="I30" s="12">
        <f t="shared" si="4"/>
        <v>-0.008350103576672069</v>
      </c>
      <c r="J30" s="12">
        <f t="shared" si="5"/>
        <v>233.23009646906323</v>
      </c>
      <c r="K30" s="6">
        <f t="shared" si="6"/>
        <v>-1.3374837732890899</v>
      </c>
      <c r="L30" s="6">
        <f t="shared" si="7"/>
        <v>0.5737451400222727</v>
      </c>
    </row>
    <row r="31" spans="1:12" ht="12.75">
      <c r="A31">
        <v>7</v>
      </c>
      <c r="B31" s="4">
        <v>98220.2863</v>
      </c>
      <c r="C31" s="4">
        <v>98892.1902</v>
      </c>
      <c r="D31" s="4">
        <v>473.8281</v>
      </c>
      <c r="E31" s="15">
        <f t="shared" si="0"/>
        <v>-2.7388690000000224</v>
      </c>
      <c r="F31" s="20">
        <f t="shared" si="1"/>
        <v>98220.31466200002</v>
      </c>
      <c r="G31" s="20">
        <f t="shared" si="2"/>
        <v>98892.155164</v>
      </c>
      <c r="H31" s="20">
        <f t="shared" si="3"/>
        <v>473.509591</v>
      </c>
      <c r="I31" s="12">
        <f t="shared" si="4"/>
        <v>-0.012906708106480536</v>
      </c>
      <c r="J31" s="12">
        <f t="shared" si="5"/>
        <v>233.63517966711942</v>
      </c>
      <c r="K31" s="6">
        <f t="shared" si="6"/>
        <v>-2.6817262903539496</v>
      </c>
      <c r="L31" s="6">
        <f t="shared" si="7"/>
        <v>1.0580513372390647</v>
      </c>
    </row>
    <row r="32" spans="1:12" ht="12.75">
      <c r="A32">
        <v>8</v>
      </c>
      <c r="B32" s="4">
        <v>98219.3375</v>
      </c>
      <c r="C32" s="4">
        <v>98892.7118</v>
      </c>
      <c r="D32" s="4">
        <v>473.1941</v>
      </c>
      <c r="E32" s="15">
        <f t="shared" si="0"/>
        <v>-3.372869000000037</v>
      </c>
      <c r="F32" s="20">
        <f t="shared" si="1"/>
        <v>98219.365862</v>
      </c>
      <c r="G32" s="20">
        <f t="shared" si="2"/>
        <v>98892.676764</v>
      </c>
      <c r="H32" s="20">
        <f t="shared" si="3"/>
        <v>472.875591</v>
      </c>
      <c r="I32" s="12">
        <f t="shared" si="4"/>
        <v>0.005666828824302139</v>
      </c>
      <c r="J32" s="12">
        <f t="shared" si="5"/>
        <v>234.71774284022197</v>
      </c>
      <c r="K32" s="6">
        <f t="shared" si="6"/>
        <v>-3.251510095618143</v>
      </c>
      <c r="L32" s="6">
        <f t="shared" si="7"/>
        <v>2.175747825117841</v>
      </c>
    </row>
    <row r="33" spans="1:12" ht="12.75">
      <c r="A33">
        <v>9</v>
      </c>
      <c r="B33" s="4">
        <v>98219.3641</v>
      </c>
      <c r="C33" s="4">
        <v>98892.7076</v>
      </c>
      <c r="D33" s="4">
        <v>472.9098</v>
      </c>
      <c r="E33" s="15">
        <f t="shared" si="0"/>
        <v>-3.6571690000000103</v>
      </c>
      <c r="F33" s="20">
        <f t="shared" si="1"/>
        <v>98219.39246200002</v>
      </c>
      <c r="G33" s="20">
        <f t="shared" si="2"/>
        <v>98892.672564</v>
      </c>
      <c r="H33" s="20">
        <f t="shared" si="3"/>
        <v>472.591291</v>
      </c>
      <c r="I33" s="12">
        <f t="shared" si="4"/>
        <v>0.01436491915932847</v>
      </c>
      <c r="J33" s="12">
        <f t="shared" si="5"/>
        <v>234.69225670231828</v>
      </c>
      <c r="K33" s="6">
        <f t="shared" si="6"/>
        <v>-3.5368125675014683</v>
      </c>
      <c r="L33" s="6">
        <f t="shared" si="7"/>
        <v>2.166885953842814</v>
      </c>
    </row>
    <row r="34" spans="1:12" ht="12.75">
      <c r="A34">
        <v>10</v>
      </c>
      <c r="B34" s="4">
        <v>98220.7975</v>
      </c>
      <c r="C34" s="4">
        <v>98895.8453</v>
      </c>
      <c r="D34" s="4">
        <v>476.2873</v>
      </c>
      <c r="E34" s="15">
        <f t="shared" si="0"/>
        <v>-0.2796690000000126</v>
      </c>
      <c r="F34" s="20">
        <f t="shared" si="1"/>
        <v>98220.82586200001</v>
      </c>
      <c r="G34" s="20">
        <f t="shared" si="2"/>
        <v>98895.810264</v>
      </c>
      <c r="H34" s="20">
        <f t="shared" si="3"/>
        <v>475.968791</v>
      </c>
      <c r="I34" s="12">
        <f t="shared" si="4"/>
        <v>3.4583760182111516</v>
      </c>
      <c r="J34" s="12">
        <f t="shared" si="5"/>
        <v>234.88868582346188</v>
      </c>
      <c r="K34" s="6">
        <f t="shared" si="6"/>
        <v>-0.1536055293909135</v>
      </c>
      <c r="L34" s="6">
        <f t="shared" si="7"/>
        <v>2.16599887298983</v>
      </c>
    </row>
    <row r="35" spans="1:12" ht="12.75">
      <c r="A35">
        <v>11</v>
      </c>
      <c r="B35" s="4">
        <v>98220.6562</v>
      </c>
      <c r="C35" s="4">
        <v>98895.5945</v>
      </c>
      <c r="D35" s="4">
        <v>476.2833</v>
      </c>
      <c r="E35" s="15">
        <f t="shared" si="0"/>
        <v>-0.2836690000000317</v>
      </c>
      <c r="F35" s="20">
        <f t="shared" si="1"/>
        <v>98220.68456200001</v>
      </c>
      <c r="G35" s="20">
        <f t="shared" si="2"/>
        <v>98895.559464</v>
      </c>
      <c r="H35" s="20">
        <f t="shared" si="3"/>
        <v>475.964791</v>
      </c>
      <c r="I35" s="12">
        <f t="shared" si="4"/>
        <v>3.1706203462505673</v>
      </c>
      <c r="J35" s="12">
        <f t="shared" si="5"/>
        <v>234.8966232822813</v>
      </c>
      <c r="K35" s="6">
        <f t="shared" si="6"/>
        <v>-0.15713579392347773</v>
      </c>
      <c r="L35" s="6">
        <f t="shared" si="7"/>
        <v>2.1741561081121095</v>
      </c>
    </row>
    <row r="36" spans="1:12" ht="12.75">
      <c r="A36">
        <v>12</v>
      </c>
      <c r="B36" s="4">
        <v>98221.366</v>
      </c>
      <c r="C36" s="4">
        <v>98894.38</v>
      </c>
      <c r="D36" s="4">
        <v>476.4423</v>
      </c>
      <c r="E36" s="15">
        <f t="shared" si="0"/>
        <v>-0.12466900000003989</v>
      </c>
      <c r="F36" s="20">
        <f t="shared" si="1"/>
        <v>98221.394362</v>
      </c>
      <c r="G36" s="20">
        <f t="shared" si="2"/>
        <v>98894.344964</v>
      </c>
      <c r="H36" s="20">
        <f t="shared" si="3"/>
        <v>476.123791</v>
      </c>
      <c r="I36" s="12">
        <f t="shared" si="4"/>
        <v>2.42768692008933</v>
      </c>
      <c r="J36" s="12">
        <f t="shared" si="5"/>
        <v>233.70210404246453</v>
      </c>
      <c r="K36" s="6">
        <f t="shared" si="6"/>
        <v>-0.06807293888105329</v>
      </c>
      <c r="L36" s="6">
        <f t="shared" si="7"/>
        <v>0.9723969716192242</v>
      </c>
    </row>
    <row r="37" spans="1:12" ht="12.75">
      <c r="A37">
        <v>13</v>
      </c>
      <c r="B37" s="4">
        <v>98221.1675</v>
      </c>
      <c r="C37" s="4">
        <v>98893.1299</v>
      </c>
      <c r="D37" s="4">
        <v>476.4924</v>
      </c>
      <c r="E37" s="15">
        <f t="shared" si="0"/>
        <v>-0.07456900000005362</v>
      </c>
      <c r="F37" s="20">
        <f t="shared" si="1"/>
        <v>98221.19586200001</v>
      </c>
      <c r="G37" s="20">
        <f t="shared" si="2"/>
        <v>98893.094864</v>
      </c>
      <c r="H37" s="20">
        <f t="shared" si="3"/>
        <v>476.17389099999997</v>
      </c>
      <c r="I37" s="12">
        <f t="shared" si="4"/>
        <v>1.2294135742612178</v>
      </c>
      <c r="J37" s="12">
        <f t="shared" si="5"/>
        <v>233.29431335021025</v>
      </c>
      <c r="K37" s="6">
        <f t="shared" si="6"/>
        <v>-0.041841300627515586</v>
      </c>
      <c r="L37" s="6">
        <f t="shared" si="7"/>
        <v>0.5623784844216836</v>
      </c>
    </row>
    <row r="38" spans="1:12" ht="12.75">
      <c r="A38">
        <v>14</v>
      </c>
      <c r="B38" s="4">
        <v>98220.089</v>
      </c>
      <c r="C38" s="4">
        <v>98891.0322</v>
      </c>
      <c r="D38" s="4">
        <v>476.4964</v>
      </c>
      <c r="E38" s="15">
        <f t="shared" si="0"/>
        <v>-0.07056900000003452</v>
      </c>
      <c r="F38" s="20">
        <f t="shared" si="1"/>
        <v>98220.11736200002</v>
      </c>
      <c r="G38" s="20">
        <f t="shared" si="2"/>
        <v>98890.997164</v>
      </c>
      <c r="H38" s="20">
        <f t="shared" si="3"/>
        <v>476.177891</v>
      </c>
      <c r="I38" s="12">
        <f t="shared" si="4"/>
        <v>-1.1291627240308544</v>
      </c>
      <c r="J38" s="12">
        <f t="shared" si="5"/>
        <v>233.26930564931703</v>
      </c>
      <c r="K38" s="6">
        <f t="shared" si="6"/>
        <v>-0.039306603176683344</v>
      </c>
      <c r="L38" s="6">
        <f t="shared" si="7"/>
        <v>0.537180063582328</v>
      </c>
    </row>
    <row r="39" spans="1:12" ht="12.75">
      <c r="A39">
        <v>15</v>
      </c>
      <c r="B39" s="4">
        <v>98219.1675</v>
      </c>
      <c r="C39" s="4">
        <v>98890.1501</v>
      </c>
      <c r="D39" s="4">
        <v>476.4458</v>
      </c>
      <c r="E39" s="15">
        <f t="shared" si="0"/>
        <v>-0.12116900000000896</v>
      </c>
      <c r="F39" s="20">
        <f t="shared" si="1"/>
        <v>98219.19586200001</v>
      </c>
      <c r="G39" s="20">
        <f t="shared" si="2"/>
        <v>98890.115064</v>
      </c>
      <c r="H39" s="20">
        <f t="shared" si="3"/>
        <v>476.127291</v>
      </c>
      <c r="I39" s="12">
        <f t="shared" si="4"/>
        <v>-2.3393447873905213</v>
      </c>
      <c r="J39" s="12">
        <f t="shared" si="5"/>
        <v>233.67269384144444</v>
      </c>
      <c r="K39" s="6">
        <f t="shared" si="6"/>
        <v>-0.06629415203806044</v>
      </c>
      <c r="L39" s="6">
        <f t="shared" si="7"/>
        <v>0.942832705326803</v>
      </c>
    </row>
    <row r="40" spans="1:12" ht="12.75">
      <c r="A40">
        <v>16</v>
      </c>
      <c r="B40" s="4">
        <v>98217.6922</v>
      </c>
      <c r="C40" s="4">
        <v>98889.981</v>
      </c>
      <c r="D40" s="4">
        <v>476.2841</v>
      </c>
      <c r="E40" s="15">
        <f t="shared" si="0"/>
        <v>-0.28286900000000514</v>
      </c>
      <c r="F40" s="20">
        <f t="shared" si="1"/>
        <v>98217.72056200002</v>
      </c>
      <c r="G40" s="20">
        <f t="shared" si="2"/>
        <v>98889.945964</v>
      </c>
      <c r="H40" s="20">
        <f t="shared" si="3"/>
        <v>475.965591</v>
      </c>
      <c r="I40" s="12">
        <f t="shared" si="4"/>
        <v>-3.1773458100220413</v>
      </c>
      <c r="J40" s="12">
        <f t="shared" si="5"/>
        <v>234.89860541494457</v>
      </c>
      <c r="K40" s="6">
        <f t="shared" si="6"/>
        <v>-0.1562215541289966</v>
      </c>
      <c r="L40" s="6">
        <f t="shared" si="7"/>
        <v>2.1760882094275273</v>
      </c>
    </row>
    <row r="41" spans="1:12" ht="12.75">
      <c r="A41">
        <v>17</v>
      </c>
      <c r="B41" s="4">
        <v>98217.5631</v>
      </c>
      <c r="C41" s="4">
        <v>98889.7224</v>
      </c>
      <c r="D41" s="4">
        <v>476.2961</v>
      </c>
      <c r="E41" s="15">
        <f t="shared" si="0"/>
        <v>-0.2708690000000047</v>
      </c>
      <c r="F41" s="20">
        <f t="shared" si="1"/>
        <v>98217.59146200001</v>
      </c>
      <c r="G41" s="20">
        <f t="shared" si="2"/>
        <v>98889.687364</v>
      </c>
      <c r="H41" s="20">
        <f t="shared" si="3"/>
        <v>475.977591</v>
      </c>
      <c r="I41" s="12">
        <f t="shared" si="4"/>
        <v>-3.4663070810900116</v>
      </c>
      <c r="J41" s="12">
        <f t="shared" si="5"/>
        <v>234.8921128172557</v>
      </c>
      <c r="K41" s="6">
        <f t="shared" si="6"/>
        <v>-0.14462064002275124</v>
      </c>
      <c r="L41" s="6">
        <f t="shared" si="7"/>
        <v>2.168906801720891</v>
      </c>
    </row>
    <row r="42" spans="1:12" ht="12.75">
      <c r="A42">
        <v>306034</v>
      </c>
      <c r="B42" s="4">
        <v>98179.48</v>
      </c>
      <c r="C42" s="4">
        <v>98913.795</v>
      </c>
      <c r="D42" s="4">
        <v>464.72</v>
      </c>
      <c r="E42" s="15">
        <f t="shared" si="0"/>
        <v>-11.846969000000001</v>
      </c>
      <c r="F42" s="20">
        <f t="shared" si="1"/>
        <v>98179.50836200001</v>
      </c>
      <c r="G42" s="20">
        <f t="shared" si="2"/>
        <v>98913.759964</v>
      </c>
      <c r="H42" s="20">
        <f t="shared" si="3"/>
        <v>464.401491</v>
      </c>
      <c r="I42" s="12">
        <f t="shared" si="4"/>
        <v>0.053286460413374925</v>
      </c>
      <c r="J42" s="12">
        <f t="shared" si="5"/>
        <v>279.807867710977</v>
      </c>
      <c r="K42" s="6">
        <f t="shared" si="6"/>
        <v>-9.081448969497067</v>
      </c>
      <c r="L42" s="6">
        <f t="shared" si="7"/>
        <v>47.6833465795799</v>
      </c>
    </row>
    <row r="43" spans="1:12" ht="12.75">
      <c r="A43">
        <v>306025</v>
      </c>
      <c r="B43" s="4">
        <v>98229.545</v>
      </c>
      <c r="C43" s="4">
        <v>98901.275</v>
      </c>
      <c r="D43" s="4">
        <v>470.06</v>
      </c>
      <c r="E43" s="15">
        <f t="shared" si="0"/>
        <v>-6.506969000000026</v>
      </c>
      <c r="F43" s="20">
        <f t="shared" si="1"/>
        <v>98229.57336200001</v>
      </c>
      <c r="G43" s="20">
        <f t="shared" si="2"/>
        <v>98901.239964</v>
      </c>
      <c r="H43" s="20">
        <f t="shared" si="3"/>
        <v>469.741491</v>
      </c>
      <c r="I43" s="12">
        <f t="shared" si="4"/>
        <v>12.342622822541687</v>
      </c>
      <c r="J43" s="12">
        <f t="shared" si="5"/>
        <v>229.68574847426868</v>
      </c>
      <c r="K43" s="6">
        <f t="shared" si="6"/>
        <v>-6.67375026359778</v>
      </c>
      <c r="L43" s="6">
        <f t="shared" si="7"/>
        <v>-2.664894936091908</v>
      </c>
    </row>
    <row r="44" spans="1:12" ht="12.75">
      <c r="A44">
        <v>306033</v>
      </c>
      <c r="B44" s="4">
        <v>98174.765</v>
      </c>
      <c r="C44" s="4">
        <v>98904.91</v>
      </c>
      <c r="D44" s="4">
        <v>464.69</v>
      </c>
      <c r="E44" s="15">
        <f t="shared" si="0"/>
        <v>-11.876969000000031</v>
      </c>
      <c r="F44" s="20">
        <f t="shared" si="1"/>
        <v>98174.79336200001</v>
      </c>
      <c r="G44" s="20">
        <f t="shared" si="2"/>
        <v>98904.874964</v>
      </c>
      <c r="H44" s="20">
        <f t="shared" si="3"/>
        <v>464.371491</v>
      </c>
      <c r="I44" s="12">
        <f t="shared" si="4"/>
        <v>-10.005235958599382</v>
      </c>
      <c r="J44" s="12">
        <f t="shared" si="5"/>
        <v>279.8318832495245</v>
      </c>
      <c r="K44" s="6">
        <f t="shared" si="6"/>
        <v>-9.109997275360454</v>
      </c>
      <c r="L44" s="6">
        <f t="shared" si="7"/>
        <v>47.709070893449415</v>
      </c>
    </row>
    <row r="45" spans="1:8" ht="12.75">
      <c r="A45" t="s">
        <v>5</v>
      </c>
      <c r="B45" s="4"/>
      <c r="C45" s="4"/>
      <c r="D45" s="4"/>
      <c r="E45" s="4"/>
      <c r="F45" s="4"/>
      <c r="G45" s="4"/>
      <c r="H45" s="4"/>
    </row>
    <row r="46" spans="1:12" ht="12.75">
      <c r="A46">
        <v>18</v>
      </c>
      <c r="B46" s="4">
        <v>98218.5003</v>
      </c>
      <c r="C46" s="4">
        <v>98887.1514</v>
      </c>
      <c r="D46" s="4">
        <v>472.4016</v>
      </c>
      <c r="E46" s="15">
        <f aca="true" t="shared" si="8" ref="E46:E53">D46-D$16</f>
        <v>-4.165369000000055</v>
      </c>
      <c r="F46" s="20">
        <f aca="true" t="shared" si="9" ref="F46:F53">B46-$G$3</f>
        <v>98218.52866200001</v>
      </c>
      <c r="G46" s="20">
        <f aca="true" t="shared" si="10" ref="G46:G53">C46-$G$4</f>
        <v>98887.116364</v>
      </c>
      <c r="H46" s="20">
        <f aca="true" t="shared" si="11" ref="H46:H53">D46-$G$5</f>
        <v>472.08309099999997</v>
      </c>
      <c r="I46" s="12">
        <f aca="true" t="shared" si="12" ref="I46:I53">(F46-$I$7)*$I$6-(G46-$I$8)*$I$5</f>
        <v>-5.302874645946411</v>
      </c>
      <c r="J46" s="12">
        <f aca="true" t="shared" si="13" ref="J46:J53">(F46-$I$7)*$I$5+(G46-$I$8)*$I$6+$I$9</f>
        <v>232.8634668600471</v>
      </c>
      <c r="K46" s="6">
        <f aca="true" t="shared" si="14" ref="K46:K53">-(J46-$I$9)*$K$5+(H46-$K$7)*$K$6</f>
        <v>-4.15080582562151</v>
      </c>
      <c r="L46" s="6">
        <f aca="true" t="shared" si="15" ref="L46:L53">(J46-$I$9)*$K$6+(H46-$K$7)*$K$5+$K$8</f>
        <v>0.37084814628491924</v>
      </c>
    </row>
    <row r="47" spans="1:12" ht="12.75">
      <c r="A47">
        <v>19</v>
      </c>
      <c r="B47" s="4">
        <v>98217.1093</v>
      </c>
      <c r="C47" s="4">
        <v>98884.509</v>
      </c>
      <c r="D47" s="4">
        <v>472.4129</v>
      </c>
      <c r="E47" s="15">
        <f t="shared" si="8"/>
        <v>-4.1540690000000495</v>
      </c>
      <c r="F47" s="20">
        <f t="shared" si="9"/>
        <v>98217.13766200001</v>
      </c>
      <c r="G47" s="20">
        <f t="shared" si="10"/>
        <v>98884.473964</v>
      </c>
      <c r="H47" s="20">
        <f t="shared" si="11"/>
        <v>472.094391</v>
      </c>
      <c r="I47" s="12">
        <f t="shared" si="12"/>
        <v>-8.289034540925087</v>
      </c>
      <c r="J47" s="12">
        <f t="shared" si="13"/>
        <v>232.86066657182238</v>
      </c>
      <c r="K47" s="6">
        <f t="shared" si="14"/>
        <v>-4.139688377901279</v>
      </c>
      <c r="L47" s="6">
        <f t="shared" si="15"/>
        <v>0.36739358837837877</v>
      </c>
    </row>
    <row r="48" spans="1:12" ht="12.75">
      <c r="A48">
        <v>20</v>
      </c>
      <c r="B48" s="4">
        <v>98211.8028</v>
      </c>
      <c r="C48" s="4">
        <v>98887.2964</v>
      </c>
      <c r="D48" s="4">
        <v>472.4115</v>
      </c>
      <c r="E48" s="15">
        <f t="shared" si="8"/>
        <v>-4.155469000000039</v>
      </c>
      <c r="F48" s="20">
        <f t="shared" si="9"/>
        <v>98211.83116200002</v>
      </c>
      <c r="G48" s="20">
        <f t="shared" si="10"/>
        <v>98887.261364</v>
      </c>
      <c r="H48" s="20">
        <f t="shared" si="11"/>
        <v>472.092991</v>
      </c>
      <c r="I48" s="12">
        <f t="shared" si="12"/>
        <v>-8.29998531339996</v>
      </c>
      <c r="J48" s="12">
        <f t="shared" si="13"/>
        <v>238.8546986947341</v>
      </c>
      <c r="K48" s="6">
        <f t="shared" si="14"/>
        <v>-3.7915033092469845</v>
      </c>
      <c r="L48" s="6">
        <f t="shared" si="15"/>
        <v>6.351304534278555</v>
      </c>
    </row>
    <row r="49" spans="1:12" ht="12.75">
      <c r="A49">
        <v>21</v>
      </c>
      <c r="B49" s="4">
        <v>98213.1948</v>
      </c>
      <c r="C49" s="4">
        <v>98889.9638</v>
      </c>
      <c r="D49" s="4">
        <v>472.4147</v>
      </c>
      <c r="E49" s="15">
        <f t="shared" si="8"/>
        <v>-4.152269000000047</v>
      </c>
      <c r="F49" s="20">
        <f t="shared" si="9"/>
        <v>98213.22316200001</v>
      </c>
      <c r="G49" s="20">
        <f t="shared" si="10"/>
        <v>98889.928764</v>
      </c>
      <c r="H49" s="20">
        <f t="shared" si="11"/>
        <v>472.096191</v>
      </c>
      <c r="I49" s="12">
        <f t="shared" si="12"/>
        <v>-5.291247656169549</v>
      </c>
      <c r="J49" s="12">
        <f t="shared" si="13"/>
        <v>238.86828066424664</v>
      </c>
      <c r="K49" s="6">
        <f t="shared" si="14"/>
        <v>-3.7875166313925015</v>
      </c>
      <c r="L49" s="6">
        <f t="shared" si="15"/>
        <v>6.364676755317851</v>
      </c>
    </row>
    <row r="50" spans="1:12" ht="12.75">
      <c r="A50">
        <v>22</v>
      </c>
      <c r="B50" s="4">
        <v>98218.0905</v>
      </c>
      <c r="C50" s="4">
        <v>98899.2891</v>
      </c>
      <c r="D50" s="4">
        <v>472.3994</v>
      </c>
      <c r="E50" s="15">
        <f t="shared" si="8"/>
        <v>-4.1675690000000145</v>
      </c>
      <c r="F50" s="20">
        <f t="shared" si="9"/>
        <v>98218.11886200002</v>
      </c>
      <c r="G50" s="20">
        <f t="shared" si="10"/>
        <v>98899.254064</v>
      </c>
      <c r="H50" s="20">
        <f t="shared" si="11"/>
        <v>472.080891</v>
      </c>
      <c r="I50" s="12">
        <f t="shared" si="12"/>
        <v>5.241018517894308</v>
      </c>
      <c r="J50" s="12">
        <f t="shared" si="13"/>
        <v>238.88990978098437</v>
      </c>
      <c r="K50" s="6">
        <f t="shared" si="14"/>
        <v>-3.801529139463892</v>
      </c>
      <c r="L50" s="6">
        <f t="shared" si="15"/>
        <v>6.387161379139532</v>
      </c>
    </row>
    <row r="51" spans="1:12" ht="12.75">
      <c r="A51">
        <v>23</v>
      </c>
      <c r="B51" s="4">
        <v>98219.498</v>
      </c>
      <c r="C51" s="4">
        <v>98901.955</v>
      </c>
      <c r="D51" s="4">
        <v>472.404</v>
      </c>
      <c r="E51" s="15">
        <f t="shared" si="8"/>
        <v>-4.162969000000032</v>
      </c>
      <c r="F51" s="20">
        <f t="shared" si="9"/>
        <v>98219.52636200002</v>
      </c>
      <c r="G51" s="20">
        <f t="shared" si="10"/>
        <v>98901.919964</v>
      </c>
      <c r="H51" s="20">
        <f t="shared" si="11"/>
        <v>472.085491</v>
      </c>
      <c r="I51" s="12">
        <f t="shared" si="12"/>
        <v>8.25566250621094</v>
      </c>
      <c r="J51" s="12">
        <f t="shared" si="13"/>
        <v>238.88908289026025</v>
      </c>
      <c r="K51" s="6">
        <f t="shared" si="14"/>
        <v>-3.7969851951672737</v>
      </c>
      <c r="L51" s="6">
        <f t="shared" si="15"/>
        <v>6.38606761568307</v>
      </c>
    </row>
    <row r="52" spans="1:12" ht="12.75">
      <c r="A52">
        <v>24</v>
      </c>
      <c r="B52" s="4">
        <v>98224.8126</v>
      </c>
      <c r="C52" s="4">
        <v>98899.227</v>
      </c>
      <c r="D52" s="4">
        <v>472.4063</v>
      </c>
      <c r="E52" s="15">
        <f t="shared" si="8"/>
        <v>-4.160669000000041</v>
      </c>
      <c r="F52" s="20">
        <f t="shared" si="9"/>
        <v>98224.84096200002</v>
      </c>
      <c r="G52" s="20">
        <f t="shared" si="10"/>
        <v>98899.191964</v>
      </c>
      <c r="H52" s="20">
        <f t="shared" si="11"/>
        <v>472.087791</v>
      </c>
      <c r="I52" s="12">
        <f t="shared" si="12"/>
        <v>8.322929118023582</v>
      </c>
      <c r="J52" s="12">
        <f t="shared" si="13"/>
        <v>232.91560548066641</v>
      </c>
      <c r="K52" s="6">
        <f t="shared" si="14"/>
        <v>-4.143073008085865</v>
      </c>
      <c r="L52" s="6">
        <f t="shared" si="15"/>
        <v>0.4226239059900567</v>
      </c>
    </row>
    <row r="53" spans="1:12" ht="12.75">
      <c r="A53">
        <v>25</v>
      </c>
      <c r="B53" s="4">
        <v>98222.563</v>
      </c>
      <c r="C53" s="4">
        <v>98894.9892</v>
      </c>
      <c r="D53" s="4">
        <v>472.3934</v>
      </c>
      <c r="E53" s="15">
        <f t="shared" si="8"/>
        <v>-4.173569000000043</v>
      </c>
      <c r="F53" s="20">
        <f t="shared" si="9"/>
        <v>98222.591362</v>
      </c>
      <c r="G53" s="20">
        <f t="shared" si="10"/>
        <v>98894.954164</v>
      </c>
      <c r="H53" s="20">
        <f t="shared" si="11"/>
        <v>472.074891</v>
      </c>
      <c r="I53" s="12">
        <f t="shared" si="12"/>
        <v>3.5250647360160197</v>
      </c>
      <c r="J53" s="12">
        <f t="shared" si="13"/>
        <v>232.92770390745542</v>
      </c>
      <c r="K53" s="6">
        <f t="shared" si="14"/>
        <v>-4.1552454482539725</v>
      </c>
      <c r="L53" s="6">
        <f t="shared" si="15"/>
        <v>0.43545409036608634</v>
      </c>
    </row>
    <row r="54" spans="1:8" ht="12.75">
      <c r="A54" t="s">
        <v>38</v>
      </c>
      <c r="B54" s="4"/>
      <c r="C54" s="4"/>
      <c r="D54" s="4"/>
      <c r="E54" s="4"/>
      <c r="F54" s="4"/>
      <c r="G54" s="4"/>
      <c r="H54" s="4"/>
    </row>
    <row r="55" spans="1:13" ht="12.75">
      <c r="A55">
        <v>26</v>
      </c>
      <c r="B55" s="4">
        <v>98211.8044</v>
      </c>
      <c r="C55" s="4">
        <v>98887.2825</v>
      </c>
      <c r="D55" s="4">
        <v>464.91949999999997</v>
      </c>
      <c r="E55" s="15">
        <f>D55-D$16</f>
        <v>-11.647469000000058</v>
      </c>
      <c r="F55" s="20">
        <f>B55-$G$3</f>
        <v>98211.832762</v>
      </c>
      <c r="G55" s="20">
        <f>C55-$G$4</f>
        <v>98887.247464</v>
      </c>
      <c r="H55" s="20">
        <f>D55-$G$5</f>
        <v>464.60099099999996</v>
      </c>
      <c r="I55" s="12">
        <f>(F55-$I$7)*$I$6-(G55-$I$8)*$I$5</f>
        <v>-8.311532462523953</v>
      </c>
      <c r="J55" s="12">
        <f>(F55-$I$7)*$I$5+(G55-$I$8)*$I$6+$I$9</f>
        <v>238.84679721720005</v>
      </c>
      <c r="K55" s="6">
        <f>-(J55-$I$9)*$K$5+(H55-$K$7)*$K$6</f>
        <v>-11.271211522596708</v>
      </c>
      <c r="L55" s="6">
        <f>(J55-$I$9)*$K$6+(H55-$K$7)*$K$5+$K$8</f>
        <v>6.7803633606604246</v>
      </c>
      <c r="M55" s="4"/>
    </row>
    <row r="56" spans="1:13" ht="12.75">
      <c r="A56">
        <v>27</v>
      </c>
      <c r="B56" s="4">
        <v>98215.6571</v>
      </c>
      <c r="C56" s="4">
        <v>98894.6382</v>
      </c>
      <c r="D56" s="4">
        <v>464.8615</v>
      </c>
      <c r="E56" s="15">
        <f>D56-D$16</f>
        <v>-11.70546900000005</v>
      </c>
      <c r="F56" s="20">
        <f>B56-$G$3</f>
        <v>98215.68546200001</v>
      </c>
      <c r="G56" s="20">
        <f>C56-$G$4</f>
        <v>98894.603164</v>
      </c>
      <c r="H56" s="20">
        <f>D56-$G$5</f>
        <v>464.542991</v>
      </c>
      <c r="I56" s="12">
        <f>(F56-$I$7)*$I$6-(G56-$I$8)*$I$5</f>
        <v>-0.007979323229878155</v>
      </c>
      <c r="J56" s="12">
        <f>(F56-$I$7)*$I$5+(G56-$I$8)*$I$6+$I$9</f>
        <v>238.87179807607316</v>
      </c>
      <c r="K56" s="6">
        <f>-(J56-$I$9)*$K$5+(H56-$K$7)*$K$6</f>
        <v>-11.327654702213946</v>
      </c>
      <c r="L56" s="6">
        <f>(J56-$I$9)*$K$6+(H56-$K$7)*$K$5+$K$8</f>
        <v>6.808704327812035</v>
      </c>
      <c r="M56" s="4"/>
    </row>
    <row r="57" spans="1:13" ht="12.75">
      <c r="A57">
        <v>28</v>
      </c>
      <c r="B57" s="4">
        <v>98219.4951</v>
      </c>
      <c r="C57" s="4">
        <v>98901.9933</v>
      </c>
      <c r="D57" s="4">
        <v>464.8936</v>
      </c>
      <c r="E57" s="15">
        <f>D57-D$16</f>
        <v>-11.673369000000037</v>
      </c>
      <c r="F57" s="20">
        <f>B57-$G$3</f>
        <v>98219.52346200001</v>
      </c>
      <c r="G57" s="20">
        <f>C57-$G$4</f>
        <v>98901.958264</v>
      </c>
      <c r="H57" s="20">
        <f>D57-$G$5</f>
        <v>464.575091</v>
      </c>
      <c r="I57" s="12">
        <f>(F57-$I$7)*$I$6-(G57-$I$8)*$I$5</f>
        <v>8.288183467181172</v>
      </c>
      <c r="J57" s="12">
        <f>(F57-$I$7)*$I$5+(G57-$I$8)*$I$6+$I$9</f>
        <v>238.9095202848502</v>
      </c>
      <c r="K57" s="6">
        <f>-(J57-$I$9)*$K$5+(H57-$K$7)*$K$6</f>
        <v>-11.293409314931226</v>
      </c>
      <c r="L57" s="6">
        <f>(J57-$I$9)*$K$6+(H57-$K$7)*$K$5+$K$8</f>
        <v>6.844490197717294</v>
      </c>
      <c r="M57" s="4"/>
    </row>
    <row r="58" ht="12.75">
      <c r="A58" t="s">
        <v>36</v>
      </c>
    </row>
    <row r="59" spans="1:12" ht="12.75">
      <c r="A59">
        <v>1485</v>
      </c>
      <c r="B59" s="4">
        <v>98215.3414</v>
      </c>
      <c r="C59" s="4">
        <v>98879.3857</v>
      </c>
      <c r="D59" s="4">
        <v>483.0408</v>
      </c>
      <c r="E59" s="15">
        <f aca="true" t="shared" si="16" ref="E59:E83">D59-D$16</f>
        <v>6.4738309999999615</v>
      </c>
      <c r="F59" s="20">
        <f aca="true" t="shared" si="17" ref="F59:F83">B59-$G$3</f>
        <v>98215.36976200002</v>
      </c>
      <c r="G59" s="20">
        <f aca="true" t="shared" si="18" ref="G59:G83">C59-$G$4</f>
        <v>98879.350664</v>
      </c>
      <c r="H59" s="20">
        <f aca="true" t="shared" si="19" ref="H59:H83">D59-$G$5</f>
        <v>482.722291</v>
      </c>
      <c r="I59" s="12">
        <f aca="true" t="shared" si="20" ref="I59:I83">(F59-$I$7)*$I$6-(G59-$I$8)*$I$5</f>
        <v>-13.64529177977986</v>
      </c>
      <c r="J59" s="12">
        <f aca="true" t="shared" si="21" ref="J59:J83">(F59-$I$7)*$I$5+(G59-$I$8)*$I$6+$I$9</f>
        <v>232.0335138100827</v>
      </c>
      <c r="K59" s="6">
        <f aca="true" t="shared" si="22" ref="K59:K83">-(J59-$I$9)*$K$5+(H59-$K$7)*$K$6</f>
        <v>6.421880160021352</v>
      </c>
      <c r="L59" s="6">
        <f aca="true" t="shared" si="23" ref="L59:L83">(J59-$I$9)*$K$6+(H59-$K$7)*$K$5+$K$8</f>
        <v>-1.0781893805364526</v>
      </c>
    </row>
    <row r="60" spans="1:12" ht="12.75">
      <c r="A60">
        <v>1487</v>
      </c>
      <c r="B60" s="4">
        <v>98215.6564</v>
      </c>
      <c r="C60" s="4">
        <v>98879.232</v>
      </c>
      <c r="D60" s="4">
        <v>474.221</v>
      </c>
      <c r="E60" s="15">
        <f t="shared" si="16"/>
        <v>-2.345969000000025</v>
      </c>
      <c r="F60" s="20">
        <f t="shared" si="17"/>
        <v>98215.68476200002</v>
      </c>
      <c r="G60" s="20">
        <f t="shared" si="18"/>
        <v>98879.196964</v>
      </c>
      <c r="H60" s="20">
        <f t="shared" si="19"/>
        <v>473.902491</v>
      </c>
      <c r="I60" s="12">
        <f t="shared" si="20"/>
        <v>-13.634237741240575</v>
      </c>
      <c r="J60" s="12">
        <f t="shared" si="21"/>
        <v>231.68319039060864</v>
      </c>
      <c r="K60" s="6">
        <f t="shared" si="22"/>
        <v>-2.4033385803199385</v>
      </c>
      <c r="L60" s="6">
        <f t="shared" si="23"/>
        <v>-0.9135299642839202</v>
      </c>
    </row>
    <row r="61" spans="1:12" ht="12.75">
      <c r="A61">
        <v>1486</v>
      </c>
      <c r="B61" s="4">
        <v>98215.6179</v>
      </c>
      <c r="C61" s="4">
        <v>98879.4419</v>
      </c>
      <c r="D61" s="4">
        <v>476.7688</v>
      </c>
      <c r="E61" s="15">
        <f t="shared" si="16"/>
        <v>0.20183099999997012</v>
      </c>
      <c r="F61" s="20">
        <f t="shared" si="17"/>
        <v>98215.64626200001</v>
      </c>
      <c r="G61" s="20">
        <f t="shared" si="18"/>
        <v>98879.406864</v>
      </c>
      <c r="H61" s="20">
        <f t="shared" si="19"/>
        <v>476.450291</v>
      </c>
      <c r="I61" s="12">
        <f t="shared" si="20"/>
        <v>-13.466558635032364</v>
      </c>
      <c r="J61" s="12">
        <f t="shared" si="21"/>
        <v>231.81519030478532</v>
      </c>
      <c r="K61" s="6">
        <f t="shared" si="22"/>
        <v>0.14782311680411395</v>
      </c>
      <c r="L61" s="6">
        <f t="shared" si="23"/>
        <v>-0.9303469934433676</v>
      </c>
    </row>
    <row r="62" spans="1:12" ht="12.75">
      <c r="A62">
        <v>1490</v>
      </c>
      <c r="B62" s="4">
        <v>98215.1021</v>
      </c>
      <c r="C62" s="4">
        <v>98880.1856</v>
      </c>
      <c r="D62" s="4">
        <v>470.0206</v>
      </c>
      <c r="E62" s="15">
        <f t="shared" si="16"/>
        <v>-6.546369000000027</v>
      </c>
      <c r="F62" s="20">
        <f t="shared" si="17"/>
        <v>98215.13046200002</v>
      </c>
      <c r="G62" s="20">
        <f t="shared" si="18"/>
        <v>98880.150564</v>
      </c>
      <c r="H62" s="20">
        <f t="shared" si="19"/>
        <v>469.702091</v>
      </c>
      <c r="I62" s="12">
        <f t="shared" si="20"/>
        <v>-13.049492630896731</v>
      </c>
      <c r="J62" s="12">
        <f t="shared" si="21"/>
        <v>232.61843079067714</v>
      </c>
      <c r="K62" s="6">
        <f t="shared" si="22"/>
        <v>-6.542043914711742</v>
      </c>
      <c r="L62" s="6">
        <f t="shared" si="23"/>
        <v>0.2650933517068677</v>
      </c>
    </row>
    <row r="63" spans="1:12" ht="12.75">
      <c r="A63">
        <v>1489</v>
      </c>
      <c r="B63" s="4">
        <v>98215.9568</v>
      </c>
      <c r="C63" s="4">
        <v>98880.5398</v>
      </c>
      <c r="D63" s="4">
        <v>470.0321</v>
      </c>
      <c r="E63" s="15">
        <f t="shared" si="16"/>
        <v>-6.534869000000015</v>
      </c>
      <c r="F63" s="20">
        <f t="shared" si="17"/>
        <v>98215.98516200001</v>
      </c>
      <c r="G63" s="20">
        <f t="shared" si="18"/>
        <v>98880.504764</v>
      </c>
      <c r="H63" s="20">
        <f t="shared" si="19"/>
        <v>469.713591</v>
      </c>
      <c r="I63" s="12">
        <f t="shared" si="20"/>
        <v>-12.337380807419304</v>
      </c>
      <c r="J63" s="12">
        <f t="shared" si="21"/>
        <v>232.02778158780092</v>
      </c>
      <c r="K63" s="6">
        <f t="shared" si="22"/>
        <v>-6.565011208660665</v>
      </c>
      <c r="L63" s="6">
        <f t="shared" si="23"/>
        <v>-0.3252211697704377</v>
      </c>
    </row>
    <row r="64" spans="1:12" ht="12.75">
      <c r="A64">
        <v>1491</v>
      </c>
      <c r="B64" s="4">
        <v>98215.2307</v>
      </c>
      <c r="C64" s="4">
        <v>98880.9909</v>
      </c>
      <c r="D64" s="4">
        <v>464.7115</v>
      </c>
      <c r="E64" s="15">
        <f t="shared" si="16"/>
        <v>-11.855469000000028</v>
      </c>
      <c r="F64" s="20">
        <f t="shared" si="17"/>
        <v>98215.25906200001</v>
      </c>
      <c r="G64" s="20">
        <f t="shared" si="18"/>
        <v>98880.955864</v>
      </c>
      <c r="H64" s="20">
        <f t="shared" si="19"/>
        <v>464.392991</v>
      </c>
      <c r="I64" s="12">
        <f t="shared" si="20"/>
        <v>-12.277238770912552</v>
      </c>
      <c r="J64" s="12">
        <f t="shared" si="21"/>
        <v>232.88048045343268</v>
      </c>
      <c r="K64" s="6">
        <f t="shared" si="22"/>
        <v>-11.826823748676455</v>
      </c>
      <c r="L64" s="6">
        <f t="shared" si="23"/>
        <v>0.8363331807368569</v>
      </c>
    </row>
    <row r="65" spans="1:12" ht="12.75">
      <c r="A65">
        <v>1488</v>
      </c>
      <c r="B65" s="4">
        <v>98216.7155</v>
      </c>
      <c r="C65" s="4">
        <v>98880.67910000001</v>
      </c>
      <c r="D65" s="4">
        <v>470.0597</v>
      </c>
      <c r="E65" s="15">
        <f t="shared" si="16"/>
        <v>-6.507269000000008</v>
      </c>
      <c r="F65" s="20">
        <f t="shared" si="17"/>
        <v>98216.74386200002</v>
      </c>
      <c r="G65" s="20">
        <f t="shared" si="18"/>
        <v>98880.64406400001</v>
      </c>
      <c r="H65" s="20">
        <f t="shared" si="19"/>
        <v>469.741191</v>
      </c>
      <c r="I65" s="12">
        <f t="shared" si="20"/>
        <v>-11.86013407130442</v>
      </c>
      <c r="J65" s="12">
        <f t="shared" si="21"/>
        <v>231.4217570562189</v>
      </c>
      <c r="K65" s="6">
        <f t="shared" si="22"/>
        <v>-6.572802624154288</v>
      </c>
      <c r="L65" s="6">
        <f t="shared" si="23"/>
        <v>-0.9318238294446398</v>
      </c>
    </row>
    <row r="66" spans="1:12" ht="12.75">
      <c r="A66">
        <v>1484</v>
      </c>
      <c r="B66" s="4">
        <v>98217.528</v>
      </c>
      <c r="C66" s="4">
        <v>98883.5745</v>
      </c>
      <c r="D66" s="4">
        <v>483.0029</v>
      </c>
      <c r="E66" s="15">
        <f t="shared" si="16"/>
        <v>6.435930999999982</v>
      </c>
      <c r="F66" s="20">
        <f t="shared" si="17"/>
        <v>98217.55636200002</v>
      </c>
      <c r="G66" s="20">
        <f t="shared" si="18"/>
        <v>98883.539464</v>
      </c>
      <c r="H66" s="20">
        <f t="shared" si="19"/>
        <v>482.684391</v>
      </c>
      <c r="I66" s="12">
        <f t="shared" si="20"/>
        <v>-8.920163824977319</v>
      </c>
      <c r="J66" s="12">
        <f t="shared" si="21"/>
        <v>232.05426979180328</v>
      </c>
      <c r="K66" s="6">
        <f t="shared" si="22"/>
        <v>6.385255198065694</v>
      </c>
      <c r="L66" s="6">
        <f t="shared" si="23"/>
        <v>-1.0552583330477279</v>
      </c>
    </row>
    <row r="67" spans="1:12" ht="12.75">
      <c r="A67">
        <v>1492</v>
      </c>
      <c r="B67" s="4">
        <v>98217.7786</v>
      </c>
      <c r="C67" s="4">
        <v>98885.61200000001</v>
      </c>
      <c r="D67" s="4">
        <v>464.8594</v>
      </c>
      <c r="E67" s="15">
        <f t="shared" si="16"/>
        <v>-11.707569000000035</v>
      </c>
      <c r="F67" s="20">
        <f t="shared" si="17"/>
        <v>98217.80696200002</v>
      </c>
      <c r="G67" s="20">
        <f t="shared" si="18"/>
        <v>98885.576964</v>
      </c>
      <c r="H67" s="20">
        <f t="shared" si="19"/>
        <v>464.540891</v>
      </c>
      <c r="I67" s="12">
        <f t="shared" si="20"/>
        <v>-7.00116652456826</v>
      </c>
      <c r="J67" s="12">
        <f t="shared" si="21"/>
        <v>232.78341721931446</v>
      </c>
      <c r="K67" s="6">
        <f t="shared" si="22"/>
        <v>-11.684836400380965</v>
      </c>
      <c r="L67" s="6">
        <f t="shared" si="23"/>
        <v>0.7308093713784856</v>
      </c>
    </row>
    <row r="68" spans="1:12" ht="12.75">
      <c r="A68">
        <v>1483</v>
      </c>
      <c r="B68" s="4">
        <v>98218.8797</v>
      </c>
      <c r="C68" s="4">
        <v>98886.1554</v>
      </c>
      <c r="D68" s="4">
        <v>483.8155</v>
      </c>
      <c r="E68" s="15">
        <f t="shared" si="16"/>
        <v>7.248530999999957</v>
      </c>
      <c r="F68" s="20">
        <f t="shared" si="17"/>
        <v>98218.90806200002</v>
      </c>
      <c r="G68" s="20">
        <f t="shared" si="18"/>
        <v>98886.120364</v>
      </c>
      <c r="H68" s="20">
        <f t="shared" si="19"/>
        <v>483.496991</v>
      </c>
      <c r="I68" s="12">
        <f t="shared" si="20"/>
        <v>-6.006736428390683</v>
      </c>
      <c r="J68" s="12">
        <f t="shared" si="21"/>
        <v>232.06313008642192</v>
      </c>
      <c r="K68" s="6">
        <f t="shared" si="22"/>
        <v>7.196988767598395</v>
      </c>
      <c r="L68" s="6">
        <f t="shared" si="23"/>
        <v>-1.0938054070532595</v>
      </c>
    </row>
    <row r="69" spans="1:12" ht="12.75">
      <c r="A69">
        <v>1493</v>
      </c>
      <c r="B69" s="4">
        <v>98220.3934</v>
      </c>
      <c r="C69" s="4">
        <v>98890.6101</v>
      </c>
      <c r="D69" s="4">
        <v>464.9039</v>
      </c>
      <c r="E69" s="15">
        <f t="shared" si="16"/>
        <v>-11.663069000000007</v>
      </c>
      <c r="F69" s="20">
        <f t="shared" si="17"/>
        <v>98220.42176200001</v>
      </c>
      <c r="G69" s="20">
        <f t="shared" si="18"/>
        <v>98890.575064</v>
      </c>
      <c r="H69" s="20">
        <f t="shared" si="19"/>
        <v>464.585391</v>
      </c>
      <c r="I69" s="12">
        <f t="shared" si="20"/>
        <v>-1.36044007741466</v>
      </c>
      <c r="J69" s="12">
        <f t="shared" si="21"/>
        <v>232.80310981513932</v>
      </c>
      <c r="K69" s="6">
        <f t="shared" si="22"/>
        <v>-11.6392636392447</v>
      </c>
      <c r="L69" s="6">
        <f t="shared" si="23"/>
        <v>0.7478731274931578</v>
      </c>
    </row>
    <row r="70" spans="1:12" ht="12.75">
      <c r="A70">
        <v>1482</v>
      </c>
      <c r="B70" s="4">
        <v>98221.84240000001</v>
      </c>
      <c r="C70" s="4">
        <v>98891.9773</v>
      </c>
      <c r="D70" s="4">
        <v>485.2316</v>
      </c>
      <c r="E70" s="15">
        <f t="shared" si="16"/>
        <v>8.664630999999986</v>
      </c>
      <c r="F70" s="20">
        <f t="shared" si="17"/>
        <v>98221.87076200002</v>
      </c>
      <c r="G70" s="20">
        <f t="shared" si="18"/>
        <v>98891.942264</v>
      </c>
      <c r="H70" s="20">
        <f t="shared" si="19"/>
        <v>484.913091</v>
      </c>
      <c r="I70" s="12">
        <f t="shared" si="20"/>
        <v>0.5249413624981766</v>
      </c>
      <c r="J70" s="12">
        <f t="shared" si="21"/>
        <v>232.15954655792484</v>
      </c>
      <c r="K70" s="6">
        <f t="shared" si="22"/>
        <v>8.616301513977312</v>
      </c>
      <c r="L70" s="6">
        <f t="shared" si="23"/>
        <v>-1.0801425397302629</v>
      </c>
    </row>
    <row r="71" spans="1:12" ht="12.75">
      <c r="A71">
        <v>1480</v>
      </c>
      <c r="B71" s="4">
        <v>98225.4653</v>
      </c>
      <c r="C71" s="4">
        <v>98897.24710000001</v>
      </c>
      <c r="D71" s="4">
        <v>469.9936</v>
      </c>
      <c r="E71" s="15">
        <f t="shared" si="16"/>
        <v>-6.573369000000014</v>
      </c>
      <c r="F71" s="20">
        <f t="shared" si="17"/>
        <v>98225.49366200001</v>
      </c>
      <c r="G71" s="20">
        <f t="shared" si="18"/>
        <v>98897.212064</v>
      </c>
      <c r="H71" s="20">
        <f t="shared" si="19"/>
        <v>469.675091</v>
      </c>
      <c r="I71" s="12">
        <f t="shared" si="20"/>
        <v>6.8763962952519435</v>
      </c>
      <c r="J71" s="12">
        <f t="shared" si="21"/>
        <v>231.41441791990053</v>
      </c>
      <c r="K71" s="6">
        <f t="shared" si="22"/>
        <v>-6.639218142664472</v>
      </c>
      <c r="L71" s="6">
        <f t="shared" si="23"/>
        <v>-0.9352954029961746</v>
      </c>
    </row>
    <row r="72" spans="1:12" ht="12.75">
      <c r="A72">
        <v>1478</v>
      </c>
      <c r="B72" s="4">
        <v>98224.3045</v>
      </c>
      <c r="C72" s="4">
        <v>98897.9402</v>
      </c>
      <c r="D72" s="4">
        <v>464.8823</v>
      </c>
      <c r="E72" s="15">
        <f t="shared" si="16"/>
        <v>-11.684669000000042</v>
      </c>
      <c r="F72" s="20">
        <f t="shared" si="17"/>
        <v>98224.33286200001</v>
      </c>
      <c r="G72" s="20">
        <f t="shared" si="18"/>
        <v>98897.905164</v>
      </c>
      <c r="H72" s="20">
        <f t="shared" si="19"/>
        <v>464.563791</v>
      </c>
      <c r="I72" s="12">
        <f t="shared" si="20"/>
        <v>6.947723348099032</v>
      </c>
      <c r="J72" s="12">
        <f t="shared" si="21"/>
        <v>232.76451299118722</v>
      </c>
      <c r="K72" s="6">
        <f t="shared" si="22"/>
        <v>-11.66307790837563</v>
      </c>
      <c r="L72" s="6">
        <f t="shared" si="23"/>
        <v>0.7106017523514895</v>
      </c>
    </row>
    <row r="73" spans="1:12" ht="12.75">
      <c r="A73">
        <v>1479</v>
      </c>
      <c r="B73" s="4">
        <v>98224.2666</v>
      </c>
      <c r="C73" s="4">
        <v>98897.9667</v>
      </c>
      <c r="D73" s="4">
        <v>469.8511</v>
      </c>
      <c r="E73" s="15">
        <f t="shared" si="16"/>
        <v>-6.715869000000055</v>
      </c>
      <c r="F73" s="20">
        <f t="shared" si="17"/>
        <v>98224.29496200001</v>
      </c>
      <c r="G73" s="20">
        <f t="shared" si="18"/>
        <v>98897.931664</v>
      </c>
      <c r="H73" s="20">
        <f t="shared" si="19"/>
        <v>469.53259099999997</v>
      </c>
      <c r="I73" s="12">
        <f t="shared" si="20"/>
        <v>6.9534752853934165</v>
      </c>
      <c r="J73" s="12">
        <f t="shared" si="21"/>
        <v>232.81039953842514</v>
      </c>
      <c r="K73" s="6">
        <f t="shared" si="22"/>
        <v>-6.700059436776644</v>
      </c>
      <c r="L73" s="6">
        <f t="shared" si="23"/>
        <v>0.46662088059189055</v>
      </c>
    </row>
    <row r="74" spans="1:12" ht="12.75">
      <c r="A74">
        <v>1494</v>
      </c>
      <c r="B74" s="4">
        <v>98224.3526</v>
      </c>
      <c r="C74" s="4">
        <v>98898.00170000001</v>
      </c>
      <c r="D74" s="4">
        <v>464.8681</v>
      </c>
      <c r="E74" s="15">
        <f t="shared" si="16"/>
        <v>-11.698869000000002</v>
      </c>
      <c r="F74" s="20">
        <f t="shared" si="17"/>
        <v>98224.38096200001</v>
      </c>
      <c r="G74" s="20">
        <f t="shared" si="18"/>
        <v>98897.966664</v>
      </c>
      <c r="H74" s="20">
        <f t="shared" si="19"/>
        <v>464.549591</v>
      </c>
      <c r="I74" s="12">
        <f t="shared" si="20"/>
        <v>7.02456232284349</v>
      </c>
      <c r="J74" s="12">
        <f t="shared" si="21"/>
        <v>232.75066987154113</v>
      </c>
      <c r="K74" s="6">
        <f t="shared" si="22"/>
        <v>-11.678061093166106</v>
      </c>
      <c r="L74" s="6">
        <f t="shared" si="23"/>
        <v>0.6976103653943921</v>
      </c>
    </row>
    <row r="75" spans="1:12" ht="12.75">
      <c r="A75">
        <v>1481</v>
      </c>
      <c r="B75" s="4">
        <v>98224.8826</v>
      </c>
      <c r="C75" s="4">
        <v>98897.7289</v>
      </c>
      <c r="D75" s="4">
        <v>484.1462</v>
      </c>
      <c r="E75" s="15">
        <f t="shared" si="16"/>
        <v>7.579230999999993</v>
      </c>
      <c r="F75" s="20">
        <f t="shared" si="17"/>
        <v>98224.91096200001</v>
      </c>
      <c r="G75" s="20">
        <f t="shared" si="18"/>
        <v>98897.693864</v>
      </c>
      <c r="H75" s="20">
        <f t="shared" si="19"/>
        <v>483.827691</v>
      </c>
      <c r="I75" s="12">
        <f t="shared" si="20"/>
        <v>7.030607682262516</v>
      </c>
      <c r="J75" s="12">
        <f t="shared" si="21"/>
        <v>232.1546134198257</v>
      </c>
      <c r="K75" s="6">
        <f t="shared" si="22"/>
        <v>7.532461333666525</v>
      </c>
      <c r="L75" s="6">
        <f t="shared" si="23"/>
        <v>-1.0217648094269614</v>
      </c>
    </row>
    <row r="76" spans="1:12" ht="12.75">
      <c r="A76">
        <v>1495</v>
      </c>
      <c r="B76" s="4">
        <v>98226.0948</v>
      </c>
      <c r="C76" s="4">
        <v>98901.31480000001</v>
      </c>
      <c r="D76" s="4">
        <v>464.8303</v>
      </c>
      <c r="E76" s="15">
        <f t="shared" si="16"/>
        <v>-11.736669000000006</v>
      </c>
      <c r="F76" s="20">
        <f t="shared" si="17"/>
        <v>98226.12316200002</v>
      </c>
      <c r="G76" s="20">
        <f t="shared" si="18"/>
        <v>98901.279764</v>
      </c>
      <c r="H76" s="20">
        <f t="shared" si="19"/>
        <v>464.511791</v>
      </c>
      <c r="I76" s="12">
        <f t="shared" si="20"/>
        <v>10.76780500831337</v>
      </c>
      <c r="J76" s="12">
        <f t="shared" si="21"/>
        <v>232.75583201253525</v>
      </c>
      <c r="K76" s="6">
        <f t="shared" si="22"/>
        <v>-11.715495686049904</v>
      </c>
      <c r="L76" s="6">
        <f t="shared" si="23"/>
        <v>0.704968283256654</v>
      </c>
    </row>
    <row r="77" spans="1:12" ht="12.75">
      <c r="A77">
        <v>1477</v>
      </c>
      <c r="B77" s="4">
        <v>98229.546</v>
      </c>
      <c r="C77" s="4">
        <v>98901.275</v>
      </c>
      <c r="D77" s="4">
        <v>470.06</v>
      </c>
      <c r="E77" s="15">
        <f t="shared" si="16"/>
        <v>-6.506969000000026</v>
      </c>
      <c r="F77" s="20">
        <f t="shared" si="17"/>
        <v>98229.57436200001</v>
      </c>
      <c r="G77" s="20">
        <f t="shared" si="18"/>
        <v>98901.239964</v>
      </c>
      <c r="H77" s="20">
        <f t="shared" si="19"/>
        <v>469.741491</v>
      </c>
      <c r="I77" s="12">
        <f t="shared" si="20"/>
        <v>12.343089467582278</v>
      </c>
      <c r="J77" s="12">
        <f t="shared" si="21"/>
        <v>229.68486402957637</v>
      </c>
      <c r="K77" s="6">
        <f t="shared" si="22"/>
        <v>-6.673801845995819</v>
      </c>
      <c r="L77" s="6">
        <f t="shared" si="23"/>
        <v>-2.665777875314027</v>
      </c>
    </row>
    <row r="78" spans="1:12" ht="12.75">
      <c r="A78">
        <v>1496</v>
      </c>
      <c r="B78" s="4">
        <v>98227.3884</v>
      </c>
      <c r="C78" s="4">
        <v>98903.723</v>
      </c>
      <c r="D78" s="4">
        <v>464.7655</v>
      </c>
      <c r="E78" s="15">
        <f t="shared" si="16"/>
        <v>-11.801469000000054</v>
      </c>
      <c r="F78" s="20">
        <f t="shared" si="17"/>
        <v>98227.41676200001</v>
      </c>
      <c r="G78" s="20">
        <f t="shared" si="18"/>
        <v>98903.687964</v>
      </c>
      <c r="H78" s="20">
        <f t="shared" si="19"/>
        <v>464.44699099999997</v>
      </c>
      <c r="I78" s="12">
        <f t="shared" si="20"/>
        <v>13.5013767303555</v>
      </c>
      <c r="J78" s="12">
        <f t="shared" si="21"/>
        <v>232.73548894538334</v>
      </c>
      <c r="K78" s="6">
        <f t="shared" si="22"/>
        <v>-11.781371829903263</v>
      </c>
      <c r="L78" s="6">
        <f t="shared" si="23"/>
        <v>0.6884390953708245</v>
      </c>
    </row>
    <row r="79" spans="1:12" ht="12.75">
      <c r="A79">
        <v>1497</v>
      </c>
      <c r="B79" s="4">
        <v>98227.7251</v>
      </c>
      <c r="C79" s="4">
        <v>98904.698</v>
      </c>
      <c r="D79" s="4">
        <v>469.8746</v>
      </c>
      <c r="E79" s="15">
        <f t="shared" si="16"/>
        <v>-6.692369000000042</v>
      </c>
      <c r="F79" s="20">
        <f t="shared" si="17"/>
        <v>98227.75346200001</v>
      </c>
      <c r="G79" s="20">
        <f t="shared" si="18"/>
        <v>98904.662964</v>
      </c>
      <c r="H79" s="20">
        <f t="shared" si="19"/>
        <v>469.556091</v>
      </c>
      <c r="I79" s="12">
        <f t="shared" si="20"/>
        <v>14.520829686624293</v>
      </c>
      <c r="J79" s="12">
        <f t="shared" si="21"/>
        <v>232.8926753314543</v>
      </c>
      <c r="K79" s="6">
        <f t="shared" si="22"/>
        <v>-6.671800966074865</v>
      </c>
      <c r="L79" s="6">
        <f t="shared" si="23"/>
        <v>0.5473860646266953</v>
      </c>
    </row>
    <row r="80" spans="1:12" ht="12.75">
      <c r="A80">
        <v>1501</v>
      </c>
      <c r="B80" s="4">
        <v>98226.8649</v>
      </c>
      <c r="C80" s="4">
        <v>98905.7078</v>
      </c>
      <c r="D80" s="4">
        <v>483.4907</v>
      </c>
      <c r="E80" s="15">
        <f t="shared" si="16"/>
        <v>6.923730999999975</v>
      </c>
      <c r="F80" s="20">
        <f t="shared" si="17"/>
        <v>98226.89326200001</v>
      </c>
      <c r="G80" s="20">
        <f t="shared" si="18"/>
        <v>98905.672764</v>
      </c>
      <c r="H80" s="20">
        <f t="shared" si="19"/>
        <v>483.172191</v>
      </c>
      <c r="I80" s="12">
        <f t="shared" si="20"/>
        <v>15.012533871126449</v>
      </c>
      <c r="J80" s="12">
        <f t="shared" si="21"/>
        <v>234.12469281304092</v>
      </c>
      <c r="K80" s="6">
        <f t="shared" si="22"/>
        <v>6.992975659975054</v>
      </c>
      <c r="L80" s="6">
        <f t="shared" si="23"/>
        <v>0.9831911186305531</v>
      </c>
    </row>
    <row r="81" spans="1:12" ht="12.75">
      <c r="A81">
        <v>1498</v>
      </c>
      <c r="B81" s="4">
        <v>98228.16870000001</v>
      </c>
      <c r="C81" s="4">
        <v>98905.1198</v>
      </c>
      <c r="D81" s="4">
        <v>471.3815</v>
      </c>
      <c r="E81" s="15">
        <f t="shared" si="16"/>
        <v>-5.185469000000012</v>
      </c>
      <c r="F81" s="20">
        <f t="shared" si="17"/>
        <v>98228.19706200002</v>
      </c>
      <c r="G81" s="20">
        <f t="shared" si="18"/>
        <v>98905.084764</v>
      </c>
      <c r="H81" s="20">
        <f t="shared" si="19"/>
        <v>471.062991</v>
      </c>
      <c r="I81" s="12">
        <f t="shared" si="20"/>
        <v>15.100892195626232</v>
      </c>
      <c r="J81" s="12">
        <f t="shared" si="21"/>
        <v>232.69716654479979</v>
      </c>
      <c r="K81" s="6">
        <f t="shared" si="22"/>
        <v>-5.178868379957893</v>
      </c>
      <c r="L81" s="6">
        <f t="shared" si="23"/>
        <v>0.2643249599702838</v>
      </c>
    </row>
    <row r="82" spans="1:12" ht="12.75">
      <c r="A82">
        <v>1499</v>
      </c>
      <c r="B82" s="4">
        <v>98228.0074</v>
      </c>
      <c r="C82" s="4">
        <v>98905.6672</v>
      </c>
      <c r="D82" s="4">
        <v>475.5262</v>
      </c>
      <c r="E82" s="15">
        <f t="shared" si="16"/>
        <v>-1.0407690000000116</v>
      </c>
      <c r="F82" s="20">
        <f t="shared" si="17"/>
        <v>98228.03576200001</v>
      </c>
      <c r="G82" s="20">
        <f t="shared" si="18"/>
        <v>98905.632164</v>
      </c>
      <c r="H82" s="20">
        <f t="shared" si="19"/>
        <v>475.207691</v>
      </c>
      <c r="I82" s="12">
        <f t="shared" si="20"/>
        <v>15.50976737357768</v>
      </c>
      <c r="J82" s="12">
        <f t="shared" si="21"/>
        <v>233.09526896736574</v>
      </c>
      <c r="K82" s="6">
        <f t="shared" si="22"/>
        <v>-1.0180052942698827</v>
      </c>
      <c r="L82" s="6">
        <f t="shared" si="23"/>
        <v>0.42002342178584534</v>
      </c>
    </row>
    <row r="83" spans="1:12" ht="12.75">
      <c r="A83">
        <v>1500</v>
      </c>
      <c r="B83" s="4">
        <v>98228.8022</v>
      </c>
      <c r="C83" s="4">
        <v>98905.6544</v>
      </c>
      <c r="D83" s="4">
        <v>480.7131</v>
      </c>
      <c r="E83" s="15">
        <f t="shared" si="16"/>
        <v>4.1461309999999685</v>
      </c>
      <c r="F83" s="20">
        <f t="shared" si="17"/>
        <v>98228.83056200002</v>
      </c>
      <c r="G83" s="20">
        <f t="shared" si="18"/>
        <v>98905.619364</v>
      </c>
      <c r="H83" s="20">
        <f t="shared" si="19"/>
        <v>480.394591</v>
      </c>
      <c r="I83" s="12">
        <f t="shared" si="20"/>
        <v>15.869335958400956</v>
      </c>
      <c r="J83" s="12">
        <f t="shared" si="21"/>
        <v>232.38633927211143</v>
      </c>
      <c r="K83" s="6">
        <f t="shared" si="22"/>
        <v>4.118719700546105</v>
      </c>
      <c r="L83" s="6">
        <f t="shared" si="23"/>
        <v>-0.5902088537062105</v>
      </c>
    </row>
    <row r="84" ht="12.75">
      <c r="A84" t="s">
        <v>37</v>
      </c>
    </row>
    <row r="85" spans="1:12" ht="12.75">
      <c r="A85">
        <v>1518</v>
      </c>
      <c r="B85" s="4">
        <v>98207.1306</v>
      </c>
      <c r="C85" s="4">
        <v>98883.7377</v>
      </c>
      <c r="D85">
        <v>464.6674</v>
      </c>
      <c r="E85" s="15">
        <f>D85-D$16</f>
        <v>-11.899569000000042</v>
      </c>
      <c r="F85" s="20">
        <f>B85-$G$3</f>
        <v>98207.15896200002</v>
      </c>
      <c r="G85" s="20">
        <f>C85-$G$4</f>
        <v>98883.702664</v>
      </c>
      <c r="H85" s="20">
        <f aca="true" t="shared" si="24" ref="H85:H97">D85-$G$5</f>
        <v>464.348891</v>
      </c>
      <c r="I85" s="12">
        <f>(F85-$I$7)*$I$6-(G85-$I$8)*$I$5</f>
        <v>-13.6277175781542</v>
      </c>
      <c r="J85" s="12">
        <f>(F85-$I$7)*$I$5+(G85-$I$8)*$I$6+$I$9</f>
        <v>241.3263514707459</v>
      </c>
      <c r="K85" s="6">
        <f>-(J85-$I$9)*$K$5+(H85-$K$7)*$K$6</f>
        <v>-11.378270363307637</v>
      </c>
      <c r="L85" s="6">
        <f>(J85-$I$9)*$K$6+(H85-$K$7)*$K$5+$K$8</f>
        <v>9.270399928846302</v>
      </c>
    </row>
    <row r="86" spans="1:12" ht="12.75">
      <c r="A86">
        <v>1519</v>
      </c>
      <c r="B86" s="4">
        <v>98211.9833</v>
      </c>
      <c r="C86" s="4">
        <v>98892.56730000001</v>
      </c>
      <c r="D86">
        <v>464.7483</v>
      </c>
      <c r="E86" s="15">
        <f>D86-D$16</f>
        <v>-11.818669000000057</v>
      </c>
      <c r="F86" s="20">
        <f>B86-$G$3</f>
        <v>98212.01166200002</v>
      </c>
      <c r="G86" s="20">
        <f>C86-$G$4</f>
        <v>98892.53226400001</v>
      </c>
      <c r="H86" s="20">
        <f t="shared" si="24"/>
        <v>464.42979099999997</v>
      </c>
      <c r="I86" s="12">
        <f>(F86-$I$7)*$I$6-(G86-$I$8)*$I$5</f>
        <v>-3.553936373047041</v>
      </c>
      <c r="J86" s="12">
        <f>(F86-$I$7)*$I$5+(G86-$I$8)*$I$6+$I$9</f>
        <v>241.1546957633864</v>
      </c>
      <c r="K86" s="6">
        <f>-(J86-$I$9)*$K$5+(H86-$K$7)*$K$6</f>
        <v>-11.307519336599796</v>
      </c>
      <c r="L86" s="6">
        <f>(J86-$I$9)*$K$6+(H86-$K$7)*$K$5+$K$8</f>
        <v>9.094318174854383</v>
      </c>
    </row>
    <row r="87" spans="1:12" ht="12.75">
      <c r="A87">
        <v>1520</v>
      </c>
      <c r="B87" s="4">
        <v>98215.94900000001</v>
      </c>
      <c r="C87" s="4">
        <v>98899.7951</v>
      </c>
      <c r="D87">
        <v>464.8037</v>
      </c>
      <c r="E87" s="15">
        <f>D87-D$16</f>
        <v>-11.763269000000037</v>
      </c>
      <c r="F87" s="20">
        <f>B87-$G$3</f>
        <v>98215.97736200002</v>
      </c>
      <c r="G87" s="20">
        <f>C87-$G$4</f>
        <v>98899.760064</v>
      </c>
      <c r="H87" s="20">
        <f t="shared" si="24"/>
        <v>464.485191</v>
      </c>
      <c r="I87" s="12">
        <f>(F87-$I$7)*$I$6-(G87-$I$8)*$I$5</f>
        <v>4.689227179910848</v>
      </c>
      <c r="J87" s="12">
        <f>(F87-$I$7)*$I$5+(G87-$I$8)*$I$6+$I$9</f>
        <v>241.02007047194783</v>
      </c>
      <c r="K87" s="6">
        <f>-(J87-$I$9)*$K$5+(H87-$K$7)*$K$6</f>
        <v>-11.260065224543302</v>
      </c>
      <c r="L87" s="6">
        <f>(J87-$I$9)*$K$6+(H87-$K$7)*$K$5+$K$8</f>
        <v>8.95669101058856</v>
      </c>
    </row>
    <row r="88" spans="1:12" ht="12.75">
      <c r="A88">
        <v>1504</v>
      </c>
      <c r="B88" s="4">
        <v>98220.0831</v>
      </c>
      <c r="C88" s="4">
        <v>98908.1789</v>
      </c>
      <c r="D88">
        <v>464.7556</v>
      </c>
      <c r="E88" s="15">
        <f>D88-D$16</f>
        <v>-11.811369000000013</v>
      </c>
      <c r="F88" s="20">
        <f>B88-$G$3</f>
        <v>98220.11146200002</v>
      </c>
      <c r="G88" s="20">
        <f>C88-$G$4</f>
        <v>98908.143864</v>
      </c>
      <c r="H88" s="20">
        <f t="shared" si="24"/>
        <v>464.437091</v>
      </c>
      <c r="I88" s="12">
        <f>(F88-$I$7)*$I$6-(G88-$I$8)*$I$5</f>
        <v>14.033391817797822</v>
      </c>
      <c r="J88" s="12">
        <f>(F88-$I$7)*$I$5+(G88-$I$8)*$I$6+$I$9</f>
        <v>241.2759463597514</v>
      </c>
      <c r="K88" s="6">
        <f>-(J88-$I$9)*$K$5+(H88-$K$7)*$K$6</f>
        <v>-11.293160210521966</v>
      </c>
      <c r="L88" s="6">
        <f>(J88-$I$9)*$K$6+(H88-$K$7)*$K$5+$K$8</f>
        <v>9.214936633711847</v>
      </c>
    </row>
    <row r="89" spans="1:12" ht="12.75">
      <c r="A89">
        <v>1521</v>
      </c>
      <c r="B89" s="4">
        <v>98220.4358</v>
      </c>
      <c r="C89" s="4">
        <v>98908.0171</v>
      </c>
      <c r="D89">
        <v>464.7164</v>
      </c>
      <c r="E89" s="15">
        <f>D89-D$16</f>
        <v>-11.850569000000007</v>
      </c>
      <c r="F89" s="20">
        <f>B89-$G$3</f>
        <v>98220.46416200002</v>
      </c>
      <c r="G89" s="20">
        <f>C89-$G$4</f>
        <v>98907.982064</v>
      </c>
      <c r="H89" s="20">
        <f t="shared" si="24"/>
        <v>464.397891</v>
      </c>
      <c r="I89" s="12">
        <f>(F89-$I$7)*$I$6-(G89-$I$8)*$I$5</f>
        <v>14.054874372314247</v>
      </c>
      <c r="J89" s="12">
        <f>(F89-$I$7)*$I$5+(G89-$I$8)*$I$6+$I$9</f>
        <v>240.88849955068702</v>
      </c>
      <c r="K89" s="6">
        <f>-(J89-$I$9)*$K$5+(H89-$K$7)*$K$6</f>
        <v>-11.354890077303015</v>
      </c>
      <c r="L89" s="6">
        <f>(J89-$I$9)*$K$6+(H89-$K$7)*$K$5+$K$8</f>
        <v>8.830435536962607</v>
      </c>
    </row>
    <row r="90" ht="12.75">
      <c r="A90" t="s">
        <v>47</v>
      </c>
    </row>
    <row r="91" spans="1:12" ht="12.75">
      <c r="A91" s="18" t="s">
        <v>17</v>
      </c>
      <c r="B91" s="21">
        <v>98221.082</v>
      </c>
      <c r="C91" s="21">
        <v>98891.757</v>
      </c>
      <c r="D91" s="20">
        <v>476.56</v>
      </c>
      <c r="E91" s="15">
        <f>D91-D$16</f>
        <v>-0.006969000000026426</v>
      </c>
      <c r="F91" s="20">
        <f>B91-$G$3</f>
        <v>98221.110362</v>
      </c>
      <c r="G91" s="20">
        <f>C91-$G$4</f>
        <v>98891.721964</v>
      </c>
      <c r="H91" s="20">
        <f>D91-$G$5</f>
        <v>476.241491</v>
      </c>
      <c r="I91" s="12">
        <f>(F91-$I$7)*$I$6-(G91-$I$8)*$I$5</f>
        <v>-0.02473868998125357</v>
      </c>
      <c r="J91" s="12">
        <f>(F91-$I$7)*$I$5+(G91-$I$8)*$I$6+$I$9</f>
        <v>232.72927639734658</v>
      </c>
      <c r="K91" s="6">
        <f>-(J91-$I$9)*$K$5+(H91-$K$7)*$K$6</f>
        <v>-0.007310333714847277</v>
      </c>
      <c r="L91" s="6">
        <f>(J91-$I$9)*$K$6+(H91-$K$7)*$K$5+$K$8</f>
        <v>-0.005639235746917276</v>
      </c>
    </row>
    <row r="92" spans="1:12" ht="12.75">
      <c r="A92" s="18"/>
      <c r="B92" s="21">
        <v>98222.3038</v>
      </c>
      <c r="C92" s="21">
        <v>98891.11236</v>
      </c>
      <c r="D92" s="20">
        <v>470.0607</v>
      </c>
      <c r="E92" s="15">
        <f>D92-D$16</f>
        <v>-6.506269000000032</v>
      </c>
      <c r="F92" s="20">
        <f>B92-$G$3</f>
        <v>98222.332162</v>
      </c>
      <c r="G92" s="20">
        <f>C92-$G$4</f>
        <v>98891.077324</v>
      </c>
      <c r="H92" s="20">
        <f>D92-$G$5</f>
        <v>469.742191</v>
      </c>
      <c r="I92" s="12">
        <f>(F92-$I$7)*$I$6-(G92-$I$8)*$I$5</f>
        <v>-0.024740205843762353</v>
      </c>
      <c r="J92" s="12">
        <f>(F92-$I$7)*$I$5+(G92-$I$8)*$I$6+$I$9</f>
        <v>231.34784381861016</v>
      </c>
      <c r="K92" s="6">
        <f>-(J92-$I$9)*$K$5+(H92-$K$7)*$K$6</f>
        <v>-6.576115078676394</v>
      </c>
      <c r="L92" s="6">
        <f>(J92-$I$9)*$K$6+(H92-$K$7)*$K$5+$K$8</f>
        <v>-1.0056695763691874</v>
      </c>
    </row>
    <row r="93" spans="1:10" ht="12.75">
      <c r="A93" t="s">
        <v>49</v>
      </c>
      <c r="D93" s="4">
        <v>484.71</v>
      </c>
      <c r="H93" s="20">
        <f t="shared" si="24"/>
        <v>484.391491</v>
      </c>
      <c r="J93" s="3">
        <v>280</v>
      </c>
    </row>
    <row r="94" spans="2:12" ht="12.75">
      <c r="B94" s="21">
        <v>98221.5469</v>
      </c>
      <c r="C94" s="21">
        <v>98891.51171</v>
      </c>
      <c r="D94" s="4">
        <v>484.71</v>
      </c>
      <c r="E94" s="15">
        <f>D94-D$16</f>
        <v>8.14303099999995</v>
      </c>
      <c r="F94" s="20">
        <f>B94-$G$3</f>
        <v>98221.57526200001</v>
      </c>
      <c r="G94" s="20">
        <f>C94-$G$4</f>
        <v>98891.476674</v>
      </c>
      <c r="H94" s="20">
        <f t="shared" si="24"/>
        <v>484.391491</v>
      </c>
      <c r="I94" s="12">
        <f>(F94-$I$7)*$I$6-(G94-$I$8)*$I$5</f>
        <v>-0.024740849179471558</v>
      </c>
      <c r="J94" s="12">
        <f>(F94-$I$7)*$I$5+(G94-$I$8)*$I$6+$I$9</f>
        <v>232.20363469989752</v>
      </c>
      <c r="K94" s="6">
        <f>-(J94-$I$9)*$K$5+(H94-$K$7)*$K$6</f>
        <v>8.098160662257323</v>
      </c>
      <c r="L94" s="6">
        <f>(J94-$I$9)*$K$6+(H94-$K$7)*$K$5+$K$8</f>
        <v>-1.0057087971028578</v>
      </c>
    </row>
    <row r="95" spans="2:12" ht="12.75">
      <c r="B95" s="21">
        <v>98221.965</v>
      </c>
      <c r="C95" s="21">
        <v>98891.29112</v>
      </c>
      <c r="D95" s="20">
        <v>476.618326</v>
      </c>
      <c r="E95" s="15">
        <f>D95-D$16</f>
        <v>0.05135699999999588</v>
      </c>
      <c r="F95" s="20">
        <f>B95-$G$3</f>
        <v>98221.99336200001</v>
      </c>
      <c r="G95" s="20">
        <f>C95-$G$4</f>
        <v>98891.256084</v>
      </c>
      <c r="H95" s="20">
        <f t="shared" si="24"/>
        <v>476.299817</v>
      </c>
      <c r="I95" s="12">
        <f>(F95-$I$7)*$I$6-(G95-$I$8)*$I$5</f>
        <v>-0.024736212399935953</v>
      </c>
      <c r="J95" s="12">
        <f>(F95-$I$7)*$I$5+(G95-$I$8)*$I$6+$I$9</f>
        <v>231.73091114634877</v>
      </c>
      <c r="K95" s="6">
        <f>-(J95-$I$9)*$K$5+(H95-$K$7)*$K$6</f>
        <v>-0.0073100631448084</v>
      </c>
      <c r="L95" s="6">
        <f>(J95-$I$9)*$K$6+(H95-$K$7)*$K$5+$K$8</f>
        <v>-1.0057067818036045</v>
      </c>
    </row>
    <row r="96" spans="2:12" ht="12.75">
      <c r="B96" s="21">
        <v>98222.3038</v>
      </c>
      <c r="C96" s="21">
        <v>98891.11236</v>
      </c>
      <c r="D96" s="20">
        <v>470.0607</v>
      </c>
      <c r="E96" s="15">
        <f>D96-D$16</f>
        <v>-6.506269000000032</v>
      </c>
      <c r="F96" s="20">
        <f>B96-$G$3</f>
        <v>98222.332162</v>
      </c>
      <c r="G96" s="20">
        <f>C96-$G$4</f>
        <v>98891.077324</v>
      </c>
      <c r="H96" s="20">
        <f t="shared" si="24"/>
        <v>469.742191</v>
      </c>
      <c r="I96" s="12">
        <f>(F96-$I$7)*$I$6-(G96-$I$8)*$I$5</f>
        <v>-0.024740205843762353</v>
      </c>
      <c r="J96" s="12">
        <f>(F96-$I$7)*$I$5+(G96-$I$8)*$I$6+$I$9</f>
        <v>231.34784381861016</v>
      </c>
      <c r="K96" s="6">
        <f>-(J96-$I$9)*$K$5+(H96-$K$7)*$K$6</f>
        <v>-6.576115078676394</v>
      </c>
      <c r="L96" s="6">
        <f>(J96-$I$9)*$K$6+(H96-$K$7)*$K$5+$K$8</f>
        <v>-1.0056695763691874</v>
      </c>
    </row>
    <row r="97" spans="2:12" ht="12.75">
      <c r="B97" s="21">
        <v>98221.082</v>
      </c>
      <c r="C97" s="21">
        <v>98891.757</v>
      </c>
      <c r="D97" s="20">
        <v>469.98</v>
      </c>
      <c r="E97" s="15">
        <f>D97-D$16</f>
        <v>-6.5869690000000105</v>
      </c>
      <c r="F97" s="20">
        <f>B97-$G$3</f>
        <v>98221.110362</v>
      </c>
      <c r="G97" s="20">
        <f>C97-$G$4</f>
        <v>98891.721964</v>
      </c>
      <c r="H97" s="20">
        <f t="shared" si="24"/>
        <v>469.661491</v>
      </c>
      <c r="I97" s="12">
        <f>(F97-$I$7)*$I$6-(G97-$I$8)*$I$5</f>
        <v>-0.02473868998125357</v>
      </c>
      <c r="J97" s="12">
        <f>(F97-$I$7)*$I$5+(G97-$I$8)*$I$6+$I$9</f>
        <v>232.72927639734658</v>
      </c>
      <c r="K97" s="6">
        <f>-(J97-$I$9)*$K$5+(H97-$K$7)*$K$6</f>
        <v>-6.576110092592773</v>
      </c>
      <c r="L97" s="6">
        <f>(J97-$I$9)*$K$6+(H97-$K$7)*$K$5+$K$8</f>
        <v>0.37811814563498547</v>
      </c>
    </row>
    <row r="98" spans="2:12" ht="12.75">
      <c r="B98" s="21">
        <v>98221.082</v>
      </c>
      <c r="C98" s="21">
        <v>98891.757</v>
      </c>
      <c r="D98" s="20">
        <v>464.71</v>
      </c>
      <c r="E98" s="15">
        <f>D98-D$16</f>
        <v>-11.85696900000005</v>
      </c>
      <c r="F98" s="20">
        <f>B98-$G$3</f>
        <v>98221.110362</v>
      </c>
      <c r="G98" s="20">
        <f>C98-$G$4</f>
        <v>98891.721964</v>
      </c>
      <c r="H98" s="20">
        <f>D98-$G$5</f>
        <v>464.391491</v>
      </c>
      <c r="I98" s="12">
        <f>(F98-$I$7)*$I$6-(G98-$I$8)*$I$5</f>
        <v>-0.02473868998125357</v>
      </c>
      <c r="J98" s="12">
        <f>(F98-$I$7)*$I$5+(G98-$I$8)*$I$6+$I$9</f>
        <v>232.72927639734658</v>
      </c>
      <c r="K98" s="6">
        <f>-(J98-$I$9)*$K$5+(H98-$K$7)*$K$6</f>
        <v>-11.837139686709339</v>
      </c>
      <c r="L98" s="6">
        <f>(J98-$I$9)*$K$6+(H98-$K$7)*$K$5+$K$8</f>
        <v>0.6854739814834122</v>
      </c>
    </row>
    <row r="99" spans="2:12" ht="12.75">
      <c r="B99" s="21"/>
      <c r="C99" s="21"/>
      <c r="D99" s="20">
        <v>464.71</v>
      </c>
      <c r="E99" s="15"/>
      <c r="F99" s="20"/>
      <c r="G99" s="20"/>
      <c r="H99" s="20"/>
      <c r="I99" s="12"/>
      <c r="J99" s="3">
        <v>280</v>
      </c>
      <c r="K99" s="6"/>
      <c r="L99" s="6"/>
    </row>
    <row r="100" spans="9:12" ht="12.75">
      <c r="I100" s="23">
        <f>I92-I91</f>
        <v>-1.5158625087836886E-06</v>
      </c>
      <c r="J100" s="22">
        <f>J92-J91</f>
        <v>-1.3814325787364226</v>
      </c>
      <c r="K100" s="23">
        <f>K92-K97</f>
        <v>-4.986083620650561E-06</v>
      </c>
      <c r="L100" s="23">
        <f>L92-L91</f>
        <v>-1.0000303406222701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NuMI/Minos</dc:creator>
  <cp:keywords/>
  <dc:description/>
  <cp:lastModifiedBy>NUMI</cp:lastModifiedBy>
  <cp:lastPrinted>2004-05-21T00:21:33Z</cp:lastPrinted>
  <dcterms:created xsi:type="dcterms:W3CDTF">2004-05-19T20:12:37Z</dcterms:created>
  <dcterms:modified xsi:type="dcterms:W3CDTF">2004-06-14T15:49:32Z</dcterms:modified>
  <cp:category/>
  <cp:version/>
  <cp:contentType/>
  <cp:contentStatus/>
</cp:coreProperties>
</file>