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6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'Sheet1'!$A$1:$I$68</definedName>
  </definedNames>
  <calcPr fullCalcOnLoad="1"/>
</workbook>
</file>

<file path=xl/sharedStrings.xml><?xml version="1.0" encoding="utf-8"?>
<sst xmlns="http://schemas.openxmlformats.org/spreadsheetml/2006/main" count="150" uniqueCount="88">
  <si>
    <t>ag0450</t>
  </si>
  <si>
    <t xml:space="preserve"> </t>
  </si>
  <si>
    <t>ag0452</t>
  </si>
  <si>
    <t>PP1 quadrant</t>
  </si>
  <si>
    <t>seal</t>
  </si>
  <si>
    <t>dwg</t>
  </si>
  <si>
    <t>item</t>
  </si>
  <si>
    <t>marerial</t>
  </si>
  <si>
    <t>sg</t>
  </si>
  <si>
    <t>quantity</t>
  </si>
  <si>
    <t>peek</t>
  </si>
  <si>
    <t>nickel</t>
  </si>
  <si>
    <t>aulminum</t>
  </si>
  <si>
    <t>aluminum</t>
  </si>
  <si>
    <t>volume ea cm3</t>
  </si>
  <si>
    <t>weight (gm)</t>
  </si>
  <si>
    <t>total</t>
  </si>
  <si>
    <t>ag0451</t>
  </si>
  <si>
    <t>fiber connector</t>
  </si>
  <si>
    <t>strip feed thru</t>
  </si>
  <si>
    <t>plastic</t>
  </si>
  <si>
    <t>epoxy</t>
  </si>
  <si>
    <t>SS</t>
  </si>
  <si>
    <t>scerws M2</t>
  </si>
  <si>
    <t>scerws M3</t>
  </si>
  <si>
    <t>paper</t>
  </si>
  <si>
    <t>fiber connector spring</t>
  </si>
  <si>
    <t>mm3</t>
  </si>
  <si>
    <t>cm3</t>
  </si>
  <si>
    <t>fiber connector frame side</t>
  </si>
  <si>
    <t>fiber connector frame base</t>
  </si>
  <si>
    <t>BeCu</t>
  </si>
  <si>
    <t>Bulkhead center</t>
  </si>
  <si>
    <t>Bulkhead center bellows</t>
  </si>
  <si>
    <t>Bulkhead bellows to beam pipe</t>
  </si>
  <si>
    <t xml:space="preserve">PP1 Material List By Drawing </t>
  </si>
  <si>
    <t>ag0440</t>
  </si>
  <si>
    <t>ag0441</t>
  </si>
  <si>
    <t>ag0442</t>
  </si>
  <si>
    <t>Be % 1.7   Co % 0.2   Cu  %98.1</t>
  </si>
  <si>
    <t>Bulkhead center screws M3</t>
  </si>
  <si>
    <t>glass</t>
  </si>
  <si>
    <t>vol per cm</t>
  </si>
  <si>
    <t>length (cm)</t>
  </si>
  <si>
    <t>each</t>
  </si>
  <si>
    <t>Fiber strips glass fiber inside</t>
  </si>
  <si>
    <t>Fiber strips plastic housing inside</t>
  </si>
  <si>
    <t>Fiber strips glass fiber outside</t>
  </si>
  <si>
    <t>Fiber strips plastic housing outside</t>
  </si>
  <si>
    <t xml:space="preserve">tube inside </t>
  </si>
  <si>
    <t xml:space="preserve">tube outside </t>
  </si>
  <si>
    <t>strip insulator</t>
  </si>
  <si>
    <t>strip Conductor</t>
  </si>
  <si>
    <t>kapton</t>
  </si>
  <si>
    <t>copper</t>
  </si>
  <si>
    <t>solder (pb60 sn40)</t>
  </si>
  <si>
    <t>Rmin (mm)</t>
  </si>
  <si>
    <t>Rmax (mm)</t>
  </si>
  <si>
    <t>sliding seal supply</t>
  </si>
  <si>
    <t>bellows to bulkhead supply</t>
  </si>
  <si>
    <t>inner flair connector supply</t>
  </si>
  <si>
    <t>flair bushing supply</t>
  </si>
  <si>
    <t>flair outer supply</t>
  </si>
  <si>
    <t>bellows supply</t>
  </si>
  <si>
    <t>return</t>
  </si>
  <si>
    <t>sliding seal return</t>
  </si>
  <si>
    <t>bellows return ( 48mm )</t>
  </si>
  <si>
    <t>bellows to bulkhead return</t>
  </si>
  <si>
    <t>inner flair connector return</t>
  </si>
  <si>
    <t>flair bushing return</t>
  </si>
  <si>
    <t>flair outer return</t>
  </si>
  <si>
    <t>strip to cable connection out</t>
  </si>
  <si>
    <t>cable from strip conductor out</t>
  </si>
  <si>
    <t>cable from strip insulator out</t>
  </si>
  <si>
    <t>rev date 28 Mar 03   F Goozen</t>
  </si>
  <si>
    <t>WIRE</t>
  </si>
  <si>
    <t>AWG</t>
  </si>
  <si>
    <t>DIA</t>
  </si>
  <si>
    <t>INCH</t>
  </si>
  <si>
    <t xml:space="preserve">DIA </t>
  </si>
  <si>
    <t>SECTION</t>
  </si>
  <si>
    <t>VOLUME</t>
  </si>
  <si>
    <t>CABLES</t>
  </si>
  <si>
    <t>LENGTH (cm)</t>
  </si>
  <si>
    <t>mm</t>
  </si>
  <si>
    <t>mm2</t>
  </si>
  <si>
    <t>cm length</t>
  </si>
  <si>
    <t>TOTAL per cm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</si>
</sst>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"/>
  </numFmts>
  <fonts count="9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2" fontId="0" fillId="0" borderId="0" xfId="0" applyNumberFormat="1" applyAlignment="1">
      <alignment horizontal="left" indent="2"/>
    </xf>
    <xf numFmtId="0" fontId="0" fillId="8" borderId="0" xfId="0" applyFill="1" applyAlignment="1">
      <alignment/>
    </xf>
    <xf numFmtId="0" fontId="6" fillId="0" borderId="0" xfId="0" applyFont="1" applyAlignment="1">
      <alignment/>
    </xf>
    <xf numFmtId="170" fontId="1" fillId="0" borderId="11" xfId="0" applyNumberFormat="1" applyFont="1" applyBorder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left" indent="2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2" fontId="0" fillId="3" borderId="5" xfId="0" applyNumberFormat="1" applyFill="1" applyBorder="1" applyAlignment="1">
      <alignment horizontal="left" indent="2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 horizontal="center"/>
    </xf>
    <xf numFmtId="2" fontId="0" fillId="3" borderId="11" xfId="0" applyNumberFormat="1" applyFill="1" applyBorder="1" applyAlignment="1">
      <alignment horizontal="left" indent="2"/>
    </xf>
    <xf numFmtId="0" fontId="0" fillId="3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left" indent="2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left" indent="2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left" indent="2"/>
    </xf>
    <xf numFmtId="0" fontId="0" fillId="2" borderId="10" xfId="0" applyFill="1" applyBorder="1" applyAlignment="1">
      <alignment horizontal="center"/>
    </xf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left" indent="2"/>
    </xf>
    <xf numFmtId="0" fontId="0" fillId="8" borderId="0" xfId="0" applyFill="1" applyAlignment="1">
      <alignment horizontal="center"/>
    </xf>
    <xf numFmtId="2" fontId="0" fillId="8" borderId="0" xfId="0" applyNumberFormat="1" applyFill="1" applyAlignment="1">
      <alignment horizontal="left" indent="2"/>
    </xf>
    <xf numFmtId="0" fontId="0" fillId="7" borderId="0" xfId="0" applyFill="1" applyAlignment="1">
      <alignment horizontal="center"/>
    </xf>
    <xf numFmtId="2" fontId="0" fillId="7" borderId="0" xfId="0" applyNumberFormat="1" applyFill="1" applyAlignment="1">
      <alignment horizontal="left" indent="2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left" indent="2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left" indent="2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 horizontal="center"/>
    </xf>
    <xf numFmtId="2" fontId="0" fillId="4" borderId="5" xfId="0" applyNumberFormat="1" applyFill="1" applyBorder="1" applyAlignment="1">
      <alignment horizontal="left" indent="2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 horizontal="center"/>
    </xf>
    <xf numFmtId="2" fontId="0" fillId="4" borderId="11" xfId="0" applyNumberFormat="1" applyFill="1" applyBorder="1" applyAlignment="1">
      <alignment horizontal="left" indent="2"/>
    </xf>
    <xf numFmtId="0" fontId="0" fillId="4" borderId="10" xfId="0" applyFill="1" applyBorder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2" fontId="0" fillId="9" borderId="0" xfId="0" applyNumberFormat="1" applyFill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3"/>
  <sheetViews>
    <sheetView tabSelected="1" zoomScale="75" zoomScaleNormal="75" workbookViewId="0" topLeftCell="B21">
      <selection activeCell="L71" sqref="L70:L71"/>
    </sheetView>
  </sheetViews>
  <sheetFormatPr defaultColWidth="9.140625" defaultRowHeight="12.75"/>
  <cols>
    <col min="1" max="1" width="10.8515625" style="0" customWidth="1"/>
    <col min="2" max="2" width="30.7109375" style="0" customWidth="1"/>
    <col min="3" max="3" width="16.421875" style="0" customWidth="1"/>
    <col min="4" max="4" width="7.00390625" style="2" customWidth="1"/>
    <col min="5" max="5" width="19.421875" style="2" customWidth="1"/>
    <col min="6" max="6" width="9.57421875" style="2" customWidth="1"/>
    <col min="7" max="7" width="13.00390625" style="2" customWidth="1"/>
    <col min="8" max="9" width="13.7109375" style="2" customWidth="1"/>
    <col min="10" max="10" width="17.00390625" style="2" customWidth="1"/>
    <col min="11" max="11" width="11.8515625" style="2" customWidth="1"/>
    <col min="13" max="13" width="15.421875" style="0" customWidth="1"/>
    <col min="17" max="17" width="10.00390625" style="0" bestFit="1" customWidth="1"/>
  </cols>
  <sheetData>
    <row r="2" spans="2:11" ht="23.25">
      <c r="B2" t="s">
        <v>74</v>
      </c>
      <c r="C2" s="1" t="s">
        <v>35</v>
      </c>
      <c r="K2" s="3" t="s">
        <v>44</v>
      </c>
    </row>
    <row r="3" spans="1:14" s="3" customFormat="1" ht="13.5" thickBot="1">
      <c r="A3" s="3" t="s">
        <v>5</v>
      </c>
      <c r="B3" s="3" t="s">
        <v>6</v>
      </c>
      <c r="C3" s="3" t="s">
        <v>7</v>
      </c>
      <c r="D3" s="3" t="s">
        <v>8</v>
      </c>
      <c r="E3" s="3" t="s">
        <v>14</v>
      </c>
      <c r="F3" s="3" t="s">
        <v>9</v>
      </c>
      <c r="G3" s="3" t="s">
        <v>15</v>
      </c>
      <c r="H3" s="3" t="s">
        <v>56</v>
      </c>
      <c r="I3" s="3" t="s">
        <v>57</v>
      </c>
      <c r="J3" s="3" t="s">
        <v>42</v>
      </c>
      <c r="K3" s="3" t="s">
        <v>43</v>
      </c>
      <c r="L3" s="10"/>
      <c r="M3" s="11"/>
      <c r="N3" s="12"/>
    </row>
    <row r="4" spans="1:14" ht="12.75">
      <c r="A4" t="s">
        <v>0</v>
      </c>
      <c r="B4" s="66" t="s">
        <v>3</v>
      </c>
      <c r="C4" s="66" t="s">
        <v>13</v>
      </c>
      <c r="D4" s="67">
        <v>2.7</v>
      </c>
      <c r="E4" s="67">
        <v>143.9</v>
      </c>
      <c r="F4" s="67">
        <v>4</v>
      </c>
      <c r="G4" s="68">
        <f>(E4*F4)*D4</f>
        <v>1554.1200000000001</v>
      </c>
      <c r="H4" s="67">
        <v>80</v>
      </c>
      <c r="I4" s="67">
        <v>227.5</v>
      </c>
      <c r="J4" s="67"/>
      <c r="K4" s="67"/>
      <c r="L4" s="13"/>
      <c r="M4" s="4"/>
      <c r="N4" s="14"/>
    </row>
    <row r="5" spans="2:14" ht="12.75">
      <c r="B5" s="20" t="s">
        <v>18</v>
      </c>
      <c r="C5" s="20" t="s">
        <v>20</v>
      </c>
      <c r="D5" s="56">
        <v>1.8</v>
      </c>
      <c r="E5" s="56">
        <v>0.13133</v>
      </c>
      <c r="F5" s="56">
        <v>640</v>
      </c>
      <c r="G5" s="57">
        <f aca="true" t="shared" si="0" ref="G5:G54">(E5*F5)*D5</f>
        <v>151.29216</v>
      </c>
      <c r="H5" s="56">
        <v>117.48</v>
      </c>
      <c r="I5" s="56">
        <v>191.6</v>
      </c>
      <c r="J5" s="56"/>
      <c r="K5" s="56"/>
      <c r="L5" s="15"/>
      <c r="M5" s="5"/>
      <c r="N5" s="16"/>
    </row>
    <row r="6" spans="2:14" ht="12.75">
      <c r="B6" s="20" t="s">
        <v>30</v>
      </c>
      <c r="C6" s="20" t="s">
        <v>20</v>
      </c>
      <c r="D6" s="56">
        <v>1.8</v>
      </c>
      <c r="E6" s="56">
        <v>0.63819</v>
      </c>
      <c r="F6" s="56">
        <v>8</v>
      </c>
      <c r="G6" s="57">
        <f t="shared" si="0"/>
        <v>9.189936000000001</v>
      </c>
      <c r="H6" s="56">
        <v>117.48</v>
      </c>
      <c r="I6" s="56">
        <v>191.6</v>
      </c>
      <c r="J6" s="56"/>
      <c r="K6" s="56"/>
      <c r="L6" s="15"/>
      <c r="M6" s="5"/>
      <c r="N6" s="16"/>
    </row>
    <row r="7" spans="2:14" ht="12.75">
      <c r="B7" s="20" t="s">
        <v>29</v>
      </c>
      <c r="C7" s="20" t="s">
        <v>13</v>
      </c>
      <c r="D7" s="56">
        <v>2.7</v>
      </c>
      <c r="E7" s="56">
        <v>0.58004</v>
      </c>
      <c r="F7" s="56">
        <v>8</v>
      </c>
      <c r="G7" s="57">
        <f t="shared" si="0"/>
        <v>12.528864</v>
      </c>
      <c r="H7" s="56">
        <v>117.48</v>
      </c>
      <c r="I7" s="56">
        <v>191.6</v>
      </c>
      <c r="J7" s="56"/>
      <c r="K7" s="56"/>
      <c r="L7" s="15"/>
      <c r="M7" s="5"/>
      <c r="N7" s="16"/>
    </row>
    <row r="8" spans="2:14" ht="12.75">
      <c r="B8" s="20" t="s">
        <v>26</v>
      </c>
      <c r="C8" s="20" t="s">
        <v>31</v>
      </c>
      <c r="D8" s="56">
        <v>8.26</v>
      </c>
      <c r="E8" s="56">
        <v>0.02452</v>
      </c>
      <c r="F8" s="56">
        <v>640</v>
      </c>
      <c r="G8" s="57">
        <f t="shared" si="0"/>
        <v>129.622528</v>
      </c>
      <c r="H8" s="56">
        <v>117.48</v>
      </c>
      <c r="I8" s="56">
        <v>191.6</v>
      </c>
      <c r="J8" s="56"/>
      <c r="K8" s="56"/>
      <c r="L8" s="15"/>
      <c r="M8" s="5"/>
      <c r="N8" s="16"/>
    </row>
    <row r="9" spans="2:14" ht="12.75">
      <c r="B9" s="20" t="s">
        <v>45</v>
      </c>
      <c r="C9" s="58" t="s">
        <v>41</v>
      </c>
      <c r="D9" s="59">
        <v>2.8</v>
      </c>
      <c r="E9" s="59">
        <f>J9*K9</f>
        <v>0</v>
      </c>
      <c r="F9" s="59">
        <v>320</v>
      </c>
      <c r="G9" s="60">
        <f t="shared" si="0"/>
        <v>0</v>
      </c>
      <c r="H9" s="59"/>
      <c r="I9" s="59"/>
      <c r="J9" s="59">
        <v>0.00132</v>
      </c>
      <c r="K9" s="61">
        <v>0</v>
      </c>
      <c r="L9" s="15"/>
      <c r="M9" s="5"/>
      <c r="N9" s="16"/>
    </row>
    <row r="10" spans="2:14" ht="12.75">
      <c r="B10" s="20" t="s">
        <v>46</v>
      </c>
      <c r="C10" s="62" t="s">
        <v>20</v>
      </c>
      <c r="D10" s="63">
        <v>1.8</v>
      </c>
      <c r="E10" s="63">
        <f>J10*K10</f>
        <v>0</v>
      </c>
      <c r="F10" s="63">
        <v>320</v>
      </c>
      <c r="G10" s="64">
        <f t="shared" si="0"/>
        <v>0</v>
      </c>
      <c r="H10" s="63"/>
      <c r="I10" s="63"/>
      <c r="J10" s="63">
        <v>0.00845</v>
      </c>
      <c r="K10" s="65">
        <v>0</v>
      </c>
      <c r="L10" s="15"/>
      <c r="M10" s="5"/>
      <c r="N10" s="16"/>
    </row>
    <row r="11" spans="2:14" ht="12.75">
      <c r="B11" s="20" t="s">
        <v>47</v>
      </c>
      <c r="C11" s="58" t="s">
        <v>41</v>
      </c>
      <c r="D11" s="59">
        <v>2.8</v>
      </c>
      <c r="E11" s="59">
        <f>J11*K11</f>
        <v>0.0924</v>
      </c>
      <c r="F11" s="59">
        <v>320</v>
      </c>
      <c r="G11" s="60">
        <f>(E11*F11)*D11</f>
        <v>82.79039999999999</v>
      </c>
      <c r="H11" s="59">
        <v>91</v>
      </c>
      <c r="I11" s="59">
        <v>452</v>
      </c>
      <c r="J11" s="59">
        <v>0.00132</v>
      </c>
      <c r="K11" s="61">
        <v>70</v>
      </c>
      <c r="L11" s="15"/>
      <c r="M11" s="5"/>
      <c r="N11" s="16"/>
    </row>
    <row r="12" spans="2:14" ht="12.75">
      <c r="B12" s="20" t="s">
        <v>48</v>
      </c>
      <c r="C12" s="62" t="s">
        <v>20</v>
      </c>
      <c r="D12" s="63">
        <v>1.8</v>
      </c>
      <c r="E12" s="63">
        <f>J12*K12</f>
        <v>0.5914999999999999</v>
      </c>
      <c r="F12" s="63">
        <v>320</v>
      </c>
      <c r="G12" s="64">
        <f>(E12*F12)*D12</f>
        <v>340.70399999999995</v>
      </c>
      <c r="H12" s="63">
        <v>91</v>
      </c>
      <c r="I12" s="63">
        <v>452</v>
      </c>
      <c r="J12" s="63">
        <v>0.00845</v>
      </c>
      <c r="K12" s="65">
        <v>70</v>
      </c>
      <c r="L12" s="15"/>
      <c r="M12" s="5"/>
      <c r="N12" s="16"/>
    </row>
    <row r="13" spans="2:14" ht="12.75">
      <c r="B13" s="21" t="s">
        <v>19</v>
      </c>
      <c r="C13" s="21" t="s">
        <v>13</v>
      </c>
      <c r="D13" s="54">
        <v>2.7</v>
      </c>
      <c r="E13" s="54">
        <v>1.44</v>
      </c>
      <c r="F13" s="54">
        <v>16</v>
      </c>
      <c r="G13" s="55">
        <f t="shared" si="0"/>
        <v>62.208</v>
      </c>
      <c r="H13" s="54">
        <v>92.4</v>
      </c>
      <c r="I13" s="54">
        <v>214</v>
      </c>
      <c r="J13" s="54"/>
      <c r="K13" s="54"/>
      <c r="L13" s="15"/>
      <c r="M13" s="5"/>
      <c r="N13" s="16"/>
    </row>
    <row r="14" spans="2:14" ht="12.75">
      <c r="B14" s="21" t="s">
        <v>19</v>
      </c>
      <c r="C14" s="21" t="s">
        <v>21</v>
      </c>
      <c r="D14" s="54">
        <v>1.8</v>
      </c>
      <c r="E14" s="54"/>
      <c r="F14" s="54"/>
      <c r="G14" s="55">
        <f t="shared" si="0"/>
        <v>0</v>
      </c>
      <c r="H14" s="54">
        <v>92.4</v>
      </c>
      <c r="I14" s="54">
        <v>214</v>
      </c>
      <c r="J14" s="54"/>
      <c r="K14" s="54"/>
      <c r="L14" s="15"/>
      <c r="M14" s="5"/>
      <c r="N14" s="16"/>
    </row>
    <row r="15" spans="2:14" ht="12.75">
      <c r="B15" s="21" t="s">
        <v>52</v>
      </c>
      <c r="C15" s="21" t="s">
        <v>54</v>
      </c>
      <c r="D15" s="54">
        <v>8.96</v>
      </c>
      <c r="E15" s="54">
        <v>5.5047</v>
      </c>
      <c r="F15" s="54">
        <v>8</v>
      </c>
      <c r="G15" s="55">
        <f t="shared" si="0"/>
        <v>394.57689600000003</v>
      </c>
      <c r="H15" s="54">
        <v>92.4</v>
      </c>
      <c r="I15" s="54">
        <v>214</v>
      </c>
      <c r="J15" s="54"/>
      <c r="K15" s="54"/>
      <c r="L15" s="15"/>
      <c r="M15" s="5"/>
      <c r="N15" s="16"/>
    </row>
    <row r="16" spans="2:14" ht="12.75">
      <c r="B16" s="21" t="s">
        <v>51</v>
      </c>
      <c r="C16" s="21" t="s">
        <v>53</v>
      </c>
      <c r="D16" s="54">
        <v>1.42</v>
      </c>
      <c r="E16" s="54"/>
      <c r="F16" s="54">
        <v>8</v>
      </c>
      <c r="G16" s="55">
        <f t="shared" si="0"/>
        <v>0</v>
      </c>
      <c r="H16" s="54">
        <v>92.4</v>
      </c>
      <c r="I16" s="54">
        <v>214</v>
      </c>
      <c r="J16" s="54"/>
      <c r="K16" s="54"/>
      <c r="L16" s="15"/>
      <c r="M16" s="5"/>
      <c r="N16" s="16"/>
    </row>
    <row r="17" spans="2:14" ht="12.75">
      <c r="B17" s="21" t="s">
        <v>71</v>
      </c>
      <c r="C17" s="21" t="s">
        <v>55</v>
      </c>
      <c r="D17" s="54">
        <v>8.8</v>
      </c>
      <c r="E17" s="54"/>
      <c r="F17" s="54"/>
      <c r="G17" s="55">
        <f t="shared" si="0"/>
        <v>0</v>
      </c>
      <c r="H17" s="54">
        <v>92.4</v>
      </c>
      <c r="I17" s="54">
        <v>214</v>
      </c>
      <c r="J17" s="54"/>
      <c r="K17" s="54"/>
      <c r="L17" s="15"/>
      <c r="M17" s="5"/>
      <c r="N17" s="16"/>
    </row>
    <row r="18" spans="2:14" ht="12.75">
      <c r="B18" s="21" t="s">
        <v>72</v>
      </c>
      <c r="C18" s="21" t="s">
        <v>54</v>
      </c>
      <c r="D18" s="54">
        <v>8.96</v>
      </c>
      <c r="E18" s="74">
        <f>J18*K18</f>
        <v>0.45249300000000003</v>
      </c>
      <c r="F18" s="54">
        <v>3488</v>
      </c>
      <c r="G18" s="55">
        <f t="shared" si="0"/>
        <v>14141.528432640003</v>
      </c>
      <c r="H18" s="54">
        <v>92.4</v>
      </c>
      <c r="I18" s="54">
        <v>452</v>
      </c>
      <c r="J18" s="54">
        <v>0.0050277</v>
      </c>
      <c r="K18" s="54">
        <v>90</v>
      </c>
      <c r="L18" s="15"/>
      <c r="M18" s="5"/>
      <c r="N18" s="16"/>
    </row>
    <row r="19" spans="2:14" ht="12.75">
      <c r="B19" s="21" t="s">
        <v>73</v>
      </c>
      <c r="C19" s="21" t="s">
        <v>20</v>
      </c>
      <c r="D19" s="54">
        <v>1.8</v>
      </c>
      <c r="E19" s="74">
        <f>J19*K19</f>
        <v>0.35296199999999994</v>
      </c>
      <c r="F19" s="54">
        <v>3488</v>
      </c>
      <c r="G19" s="55">
        <f t="shared" si="0"/>
        <v>2216.0366207999996</v>
      </c>
      <c r="H19" s="54">
        <v>92.4</v>
      </c>
      <c r="I19" s="54">
        <v>452</v>
      </c>
      <c r="J19" s="54">
        <v>0.0039218</v>
      </c>
      <c r="K19" s="54">
        <v>90</v>
      </c>
      <c r="L19" s="15"/>
      <c r="M19" s="5"/>
      <c r="N19" s="16"/>
    </row>
    <row r="20" spans="2:14" ht="12.75">
      <c r="B20" s="23" t="s">
        <v>23</v>
      </c>
      <c r="C20" s="23" t="s">
        <v>22</v>
      </c>
      <c r="D20" s="52">
        <v>8.03</v>
      </c>
      <c r="E20" s="52">
        <v>0.04498</v>
      </c>
      <c r="F20" s="52">
        <v>116</v>
      </c>
      <c r="G20" s="53">
        <f t="shared" si="0"/>
        <v>41.89797039999999</v>
      </c>
      <c r="H20" s="52"/>
      <c r="I20" s="52"/>
      <c r="J20" s="52"/>
      <c r="K20" s="52"/>
      <c r="L20" s="15"/>
      <c r="M20" s="5"/>
      <c r="N20" s="16"/>
    </row>
    <row r="21" spans="2:14" ht="12.75">
      <c r="B21" s="23" t="s">
        <v>24</v>
      </c>
      <c r="C21" s="23" t="s">
        <v>22</v>
      </c>
      <c r="D21" s="52">
        <v>8.03</v>
      </c>
      <c r="E21" s="52">
        <v>0.1073</v>
      </c>
      <c r="F21" s="52">
        <v>60</v>
      </c>
      <c r="G21" s="53">
        <f t="shared" si="0"/>
        <v>51.69714</v>
      </c>
      <c r="H21" s="52"/>
      <c r="I21" s="52"/>
      <c r="J21" s="52"/>
      <c r="K21" s="52"/>
      <c r="L21" s="15"/>
      <c r="M21" s="5"/>
      <c r="N21" s="16"/>
    </row>
    <row r="22" spans="1:14" ht="12.75">
      <c r="A22" t="s">
        <v>17</v>
      </c>
      <c r="B22" s="25" t="s">
        <v>32</v>
      </c>
      <c r="C22" s="25" t="s">
        <v>13</v>
      </c>
      <c r="D22" s="50">
        <v>2.7</v>
      </c>
      <c r="E22" s="50">
        <v>50.1</v>
      </c>
      <c r="F22" s="50">
        <v>1</v>
      </c>
      <c r="G22" s="51">
        <f t="shared" si="0"/>
        <v>135.27</v>
      </c>
      <c r="H22" s="50">
        <v>56.84</v>
      </c>
      <c r="I22" s="50">
        <v>77</v>
      </c>
      <c r="J22" s="50"/>
      <c r="K22" s="50"/>
      <c r="L22" s="15"/>
      <c r="M22" s="5"/>
      <c r="N22" s="16"/>
    </row>
    <row r="23" spans="2:14" ht="12.75">
      <c r="B23" s="25" t="s">
        <v>33</v>
      </c>
      <c r="C23" s="25" t="s">
        <v>11</v>
      </c>
      <c r="D23" s="50">
        <v>8.9</v>
      </c>
      <c r="E23" s="50">
        <v>11.32</v>
      </c>
      <c r="F23" s="50">
        <v>1</v>
      </c>
      <c r="G23" s="51">
        <f t="shared" si="0"/>
        <v>100.748</v>
      </c>
      <c r="H23" s="50">
        <v>46.68</v>
      </c>
      <c r="I23" s="50">
        <v>58.84</v>
      </c>
      <c r="J23" s="50"/>
      <c r="K23" s="50"/>
      <c r="L23" s="15"/>
      <c r="M23" s="5"/>
      <c r="N23" s="16"/>
    </row>
    <row r="24" spans="2:14" ht="12.75">
      <c r="B24" s="25" t="s">
        <v>40</v>
      </c>
      <c r="C24" s="25" t="s">
        <v>22</v>
      </c>
      <c r="D24" s="50">
        <v>8.03</v>
      </c>
      <c r="E24" s="50">
        <v>0.1073</v>
      </c>
      <c r="F24" s="50">
        <v>12</v>
      </c>
      <c r="G24" s="51">
        <f t="shared" si="0"/>
        <v>10.339428</v>
      </c>
      <c r="H24" s="50" t="s">
        <v>1</v>
      </c>
      <c r="I24" s="50"/>
      <c r="J24" s="50"/>
      <c r="K24" s="50"/>
      <c r="L24" s="15"/>
      <c r="M24" s="5"/>
      <c r="N24" s="16"/>
    </row>
    <row r="25" spans="2:14" ht="12.75">
      <c r="B25" s="25" t="s">
        <v>34</v>
      </c>
      <c r="C25" s="25" t="s">
        <v>20</v>
      </c>
      <c r="D25" s="50">
        <v>1.8</v>
      </c>
      <c r="E25" s="50">
        <v>88.14</v>
      </c>
      <c r="F25" s="50">
        <v>1</v>
      </c>
      <c r="G25" s="51">
        <f t="shared" si="0"/>
        <v>158.65200000000002</v>
      </c>
      <c r="H25" s="50">
        <v>34.7</v>
      </c>
      <c r="I25" s="50">
        <v>62.3</v>
      </c>
      <c r="J25" s="50"/>
      <c r="K25" s="50"/>
      <c r="L25" s="15"/>
      <c r="M25" s="5"/>
      <c r="N25" s="16"/>
    </row>
    <row r="26" spans="1:14" ht="12.75">
      <c r="A26" t="s">
        <v>2</v>
      </c>
      <c r="B26" s="22" t="s">
        <v>4</v>
      </c>
      <c r="C26" s="22" t="s">
        <v>12</v>
      </c>
      <c r="D26" s="48">
        <v>2.7</v>
      </c>
      <c r="E26" s="48">
        <v>114.5</v>
      </c>
      <c r="F26" s="48">
        <v>1</v>
      </c>
      <c r="G26" s="49">
        <f t="shared" si="0"/>
        <v>309.15000000000003</v>
      </c>
      <c r="H26" s="48">
        <v>146</v>
      </c>
      <c r="I26" s="48">
        <v>238.8</v>
      </c>
      <c r="J26" s="48"/>
      <c r="K26" s="48"/>
      <c r="L26" s="15"/>
      <c r="M26" s="5"/>
      <c r="N26" s="16"/>
    </row>
    <row r="27" spans="1:14" ht="12.75">
      <c r="A27" t="s">
        <v>2</v>
      </c>
      <c r="B27" s="22" t="s">
        <v>4</v>
      </c>
      <c r="C27" s="22" t="s">
        <v>25</v>
      </c>
      <c r="D27" s="48"/>
      <c r="E27" s="48"/>
      <c r="F27" s="48">
        <v>1</v>
      </c>
      <c r="G27" s="49">
        <f t="shared" si="0"/>
        <v>0</v>
      </c>
      <c r="H27" s="48"/>
      <c r="I27" s="48"/>
      <c r="J27" s="48"/>
      <c r="K27" s="48"/>
      <c r="L27" s="15"/>
      <c r="M27" s="5"/>
      <c r="N27" s="16"/>
    </row>
    <row r="28" spans="1:14" ht="12.75">
      <c r="A28" t="s">
        <v>1</v>
      </c>
      <c r="B28" s="8" t="s">
        <v>65</v>
      </c>
      <c r="C28" s="8" t="s">
        <v>10</v>
      </c>
      <c r="D28" s="38">
        <v>1.44</v>
      </c>
      <c r="E28" s="38">
        <v>0.61244</v>
      </c>
      <c r="F28" s="38">
        <v>64</v>
      </c>
      <c r="G28" s="39">
        <f t="shared" si="0"/>
        <v>56.4424704</v>
      </c>
      <c r="H28" s="38">
        <v>91</v>
      </c>
      <c r="I28" s="38">
        <v>216</v>
      </c>
      <c r="J28" s="38"/>
      <c r="K28" s="38"/>
      <c r="L28" s="15"/>
      <c r="M28" s="5"/>
      <c r="N28" s="16"/>
    </row>
    <row r="29" spans="1:14" ht="12.75">
      <c r="A29" t="s">
        <v>1</v>
      </c>
      <c r="B29" s="8" t="s">
        <v>66</v>
      </c>
      <c r="C29" s="8" t="s">
        <v>11</v>
      </c>
      <c r="D29" s="38">
        <v>8.9</v>
      </c>
      <c r="E29" s="38">
        <v>1.94714</v>
      </c>
      <c r="F29" s="38">
        <v>64</v>
      </c>
      <c r="G29" s="39">
        <f t="shared" si="0"/>
        <v>1109.090944</v>
      </c>
      <c r="H29" s="38">
        <v>91</v>
      </c>
      <c r="I29" s="38">
        <v>216</v>
      </c>
      <c r="J29" s="38"/>
      <c r="K29" s="38"/>
      <c r="L29" s="15"/>
      <c r="M29" s="5" t="s">
        <v>1</v>
      </c>
      <c r="N29" s="16"/>
    </row>
    <row r="30" spans="2:14" ht="12.75">
      <c r="B30" s="8" t="s">
        <v>67</v>
      </c>
      <c r="C30" s="8" t="s">
        <v>10</v>
      </c>
      <c r="D30" s="38">
        <v>1.44</v>
      </c>
      <c r="E30" s="38">
        <v>1.62388</v>
      </c>
      <c r="F30" s="38">
        <v>64</v>
      </c>
      <c r="G30" s="39">
        <f t="shared" si="0"/>
        <v>149.6567808</v>
      </c>
      <c r="H30" s="38">
        <v>91</v>
      </c>
      <c r="I30" s="38">
        <v>216</v>
      </c>
      <c r="J30" s="38"/>
      <c r="K30" s="38"/>
      <c r="L30" s="15"/>
      <c r="M30" s="5" t="s">
        <v>1</v>
      </c>
      <c r="N30" s="16"/>
    </row>
    <row r="31" spans="1:14" ht="12.75">
      <c r="A31" t="s">
        <v>36</v>
      </c>
      <c r="B31" s="8" t="s">
        <v>68</v>
      </c>
      <c r="C31" s="8" t="s">
        <v>13</v>
      </c>
      <c r="D31" s="38">
        <v>2.7</v>
      </c>
      <c r="E31" s="38">
        <v>2.56822</v>
      </c>
      <c r="F31" s="38">
        <v>64</v>
      </c>
      <c r="G31" s="39">
        <f t="shared" si="0"/>
        <v>443.78841600000004</v>
      </c>
      <c r="H31" s="38">
        <v>91</v>
      </c>
      <c r="I31" s="38">
        <v>216</v>
      </c>
      <c r="J31" s="38"/>
      <c r="K31" s="38"/>
      <c r="L31" s="15"/>
      <c r="M31" s="5" t="s">
        <v>1</v>
      </c>
      <c r="N31" s="16"/>
    </row>
    <row r="32" spans="1:14" ht="12.75">
      <c r="A32" t="s">
        <v>37</v>
      </c>
      <c r="B32" s="8" t="s">
        <v>69</v>
      </c>
      <c r="C32" s="8" t="s">
        <v>10</v>
      </c>
      <c r="D32" s="38">
        <v>1.44</v>
      </c>
      <c r="E32" s="38">
        <v>0.67685</v>
      </c>
      <c r="F32" s="38">
        <v>64</v>
      </c>
      <c r="G32" s="39">
        <f t="shared" si="0"/>
        <v>62.37849599999999</v>
      </c>
      <c r="H32" s="38">
        <v>91</v>
      </c>
      <c r="I32" s="38">
        <v>216</v>
      </c>
      <c r="J32" s="38"/>
      <c r="K32" s="38"/>
      <c r="L32" s="15"/>
      <c r="M32" s="5" t="s">
        <v>1</v>
      </c>
      <c r="N32" s="16"/>
    </row>
    <row r="33" spans="1:14" ht="12.75">
      <c r="A33" t="s">
        <v>38</v>
      </c>
      <c r="B33" s="8" t="s">
        <v>70</v>
      </c>
      <c r="C33" s="8" t="s">
        <v>10</v>
      </c>
      <c r="D33" s="38">
        <v>1.44</v>
      </c>
      <c r="E33" s="38">
        <v>5.07846</v>
      </c>
      <c r="F33" s="38">
        <v>64</v>
      </c>
      <c r="G33" s="39">
        <f t="shared" si="0"/>
        <v>468.03087359999995</v>
      </c>
      <c r="H33" s="38">
        <v>91</v>
      </c>
      <c r="I33" s="38">
        <v>216</v>
      </c>
      <c r="J33" s="38"/>
      <c r="K33" s="38"/>
      <c r="L33" s="15"/>
      <c r="M33" s="5" t="s">
        <v>1</v>
      </c>
      <c r="N33" s="16"/>
    </row>
    <row r="34" spans="2:14" ht="12.75">
      <c r="B34" s="8" t="s">
        <v>49</v>
      </c>
      <c r="C34" s="40" t="s">
        <v>13</v>
      </c>
      <c r="D34" s="41">
        <v>2.7</v>
      </c>
      <c r="E34" s="41">
        <f>J34*K34</f>
        <v>0</v>
      </c>
      <c r="F34" s="41">
        <v>64</v>
      </c>
      <c r="G34" s="42">
        <f t="shared" si="0"/>
        <v>0</v>
      </c>
      <c r="H34" s="41"/>
      <c r="I34" s="41"/>
      <c r="J34" s="41">
        <v>0.10592</v>
      </c>
      <c r="K34" s="43">
        <v>0</v>
      </c>
      <c r="L34" s="17"/>
      <c r="M34" s="5"/>
      <c r="N34" s="16"/>
    </row>
    <row r="35" spans="2:14" ht="12.75">
      <c r="B35" s="8" t="s">
        <v>50</v>
      </c>
      <c r="C35" s="44" t="s">
        <v>13</v>
      </c>
      <c r="D35" s="45">
        <v>2.7</v>
      </c>
      <c r="E35" s="45">
        <f>J35*K35</f>
        <v>10.0624</v>
      </c>
      <c r="F35" s="45">
        <v>64</v>
      </c>
      <c r="G35" s="46">
        <f>(E35*F35)*D35</f>
        <v>1738.7827200000002</v>
      </c>
      <c r="H35" s="45">
        <v>91</v>
      </c>
      <c r="I35" s="45">
        <v>452</v>
      </c>
      <c r="J35" s="45">
        <v>0.10592</v>
      </c>
      <c r="K35" s="47">
        <v>95</v>
      </c>
      <c r="L35" s="17"/>
      <c r="M35" s="5"/>
      <c r="N35" s="16"/>
    </row>
    <row r="36" spans="2:14" ht="12.75">
      <c r="B36" s="69"/>
      <c r="C36" s="70"/>
      <c r="D36" s="71"/>
      <c r="E36" s="71"/>
      <c r="F36" s="71"/>
      <c r="G36" s="72"/>
      <c r="H36" s="71"/>
      <c r="I36" s="71"/>
      <c r="J36" s="71"/>
      <c r="K36" s="71"/>
      <c r="L36" s="17"/>
      <c r="M36" s="5"/>
      <c r="N36" s="16"/>
    </row>
    <row r="37" spans="2:14" ht="12.75">
      <c r="B37" s="22" t="s">
        <v>68</v>
      </c>
      <c r="C37" s="22" t="s">
        <v>13</v>
      </c>
      <c r="D37" s="48">
        <v>2.7</v>
      </c>
      <c r="E37" s="48">
        <v>2.56822</v>
      </c>
      <c r="F37" s="48">
        <v>64</v>
      </c>
      <c r="G37" s="49">
        <f>(E37*F37)*D37</f>
        <v>443.78841600000004</v>
      </c>
      <c r="H37" s="48">
        <v>280</v>
      </c>
      <c r="I37" s="48">
        <v>420</v>
      </c>
      <c r="J37" s="48"/>
      <c r="K37" s="48"/>
      <c r="L37" s="17"/>
      <c r="M37" s="5"/>
      <c r="N37" s="16"/>
    </row>
    <row r="38" spans="2:14" ht="12.75">
      <c r="B38" s="22" t="s">
        <v>69</v>
      </c>
      <c r="C38" s="22" t="s">
        <v>10</v>
      </c>
      <c r="D38" s="48">
        <v>1.44</v>
      </c>
      <c r="E38" s="48">
        <v>0.67685</v>
      </c>
      <c r="F38" s="48">
        <v>64</v>
      </c>
      <c r="G38" s="49">
        <f>(E38*F38)*D38</f>
        <v>62.37849599999999</v>
      </c>
      <c r="H38" s="48">
        <v>280</v>
      </c>
      <c r="I38" s="48">
        <v>420</v>
      </c>
      <c r="J38" s="48"/>
      <c r="K38" s="48"/>
      <c r="L38" s="17"/>
      <c r="M38" s="5"/>
      <c r="N38" s="16"/>
    </row>
    <row r="39" spans="2:14" ht="12.75">
      <c r="B39" s="22" t="s">
        <v>70</v>
      </c>
      <c r="C39" s="22" t="s">
        <v>13</v>
      </c>
      <c r="D39" s="48">
        <v>2.7</v>
      </c>
      <c r="E39" s="48">
        <v>5.07846</v>
      </c>
      <c r="F39" s="48">
        <v>64</v>
      </c>
      <c r="G39" s="49">
        <f>(E39*F39)*D39</f>
        <v>877.557888</v>
      </c>
      <c r="H39" s="48">
        <v>280</v>
      </c>
      <c r="I39" s="48">
        <v>420</v>
      </c>
      <c r="J39" s="48"/>
      <c r="K39" s="48"/>
      <c r="L39" s="17"/>
      <c r="M39" s="5"/>
      <c r="N39" s="16"/>
    </row>
    <row r="40" spans="2:14" ht="12.75">
      <c r="B40" s="69"/>
      <c r="C40" s="70"/>
      <c r="D40" s="71"/>
      <c r="E40" s="71"/>
      <c r="F40" s="71"/>
      <c r="G40" s="72"/>
      <c r="H40" s="71"/>
      <c r="I40" s="71"/>
      <c r="J40" s="71"/>
      <c r="K40" s="71"/>
      <c r="L40" s="17"/>
      <c r="M40" s="5"/>
      <c r="N40" s="16"/>
    </row>
    <row r="41" spans="2:14" ht="12.75">
      <c r="B41" s="21" t="s">
        <v>60</v>
      </c>
      <c r="C41" s="21" t="s">
        <v>13</v>
      </c>
      <c r="D41" s="54">
        <v>2.7</v>
      </c>
      <c r="E41" s="54">
        <v>0.8809</v>
      </c>
      <c r="F41" s="54">
        <v>64</v>
      </c>
      <c r="G41" s="55">
        <f>(E41*F41)*D41</f>
        <v>152.21952000000002</v>
      </c>
      <c r="H41" s="54">
        <v>280</v>
      </c>
      <c r="I41" s="54">
        <v>420</v>
      </c>
      <c r="J41" s="54"/>
      <c r="K41" s="54"/>
      <c r="L41" s="17"/>
      <c r="M41" s="5"/>
      <c r="N41" s="16"/>
    </row>
    <row r="42" spans="2:14" ht="12.75">
      <c r="B42" s="21" t="s">
        <v>61</v>
      </c>
      <c r="C42" s="21" t="s">
        <v>10</v>
      </c>
      <c r="D42" s="54">
        <v>1.44</v>
      </c>
      <c r="E42" s="54">
        <v>0.23216</v>
      </c>
      <c r="F42" s="54">
        <v>64</v>
      </c>
      <c r="G42" s="55">
        <f>(E42*F42)*D42</f>
        <v>21.3958656</v>
      </c>
      <c r="H42" s="54">
        <v>280</v>
      </c>
      <c r="I42" s="54">
        <v>420</v>
      </c>
      <c r="J42" s="54"/>
      <c r="K42" s="54"/>
      <c r="L42" s="17"/>
      <c r="M42" s="5"/>
      <c r="N42" s="16"/>
    </row>
    <row r="43" spans="2:14" ht="12" customHeight="1">
      <c r="B43" s="21" t="s">
        <v>62</v>
      </c>
      <c r="C43" s="21" t="s">
        <v>13</v>
      </c>
      <c r="D43" s="54">
        <v>2.7</v>
      </c>
      <c r="E43" s="54">
        <v>1.74191</v>
      </c>
      <c r="F43" s="54">
        <v>64</v>
      </c>
      <c r="G43" s="55">
        <f>(E43*F43)*D43</f>
        <v>301.00204800000006</v>
      </c>
      <c r="H43" s="54">
        <v>280</v>
      </c>
      <c r="I43" s="54">
        <v>420</v>
      </c>
      <c r="J43" s="54"/>
      <c r="K43" s="54"/>
      <c r="L43" s="17"/>
      <c r="M43" s="5"/>
      <c r="N43" s="16"/>
    </row>
    <row r="44" spans="2:14" ht="12.75">
      <c r="B44" s="69"/>
      <c r="C44" s="70"/>
      <c r="D44" s="71"/>
      <c r="E44" s="71"/>
      <c r="F44" s="71"/>
      <c r="G44" s="72"/>
      <c r="H44" s="71"/>
      <c r="I44" s="71"/>
      <c r="J44" s="71"/>
      <c r="K44" s="71"/>
      <c r="L44" s="17"/>
      <c r="M44" s="5"/>
      <c r="N44" s="16"/>
    </row>
    <row r="45" spans="2:14" ht="12.75">
      <c r="B45" s="69"/>
      <c r="C45" s="70"/>
      <c r="D45" s="71"/>
      <c r="E45" s="71"/>
      <c r="F45" s="71"/>
      <c r="G45" s="72"/>
      <c r="H45" s="71"/>
      <c r="I45" s="71"/>
      <c r="J45" s="71"/>
      <c r="K45" s="71"/>
      <c r="L45" s="17"/>
      <c r="M45" s="5"/>
      <c r="N45" s="16"/>
    </row>
    <row r="46" spans="1:14" ht="12.75">
      <c r="A46" t="s">
        <v>1</v>
      </c>
      <c r="B46" s="9" t="s">
        <v>58</v>
      </c>
      <c r="C46" s="9" t="s">
        <v>10</v>
      </c>
      <c r="D46" s="28">
        <v>1.44</v>
      </c>
      <c r="E46" s="28">
        <v>0.21007</v>
      </c>
      <c r="F46" s="28">
        <v>64</v>
      </c>
      <c r="G46" s="29">
        <f t="shared" si="0"/>
        <v>19.3600512</v>
      </c>
      <c r="H46" s="28">
        <v>91</v>
      </c>
      <c r="I46" s="28">
        <v>216</v>
      </c>
      <c r="J46" s="28"/>
      <c r="K46" s="28"/>
      <c r="L46" s="15"/>
      <c r="M46" s="5">
        <v>9.765</v>
      </c>
      <c r="N46" s="16"/>
    </row>
    <row r="47" spans="1:14" ht="12.75">
      <c r="A47" t="s">
        <v>1</v>
      </c>
      <c r="B47" s="9" t="s">
        <v>63</v>
      </c>
      <c r="C47" s="9" t="s">
        <v>11</v>
      </c>
      <c r="D47" s="28">
        <v>8.9</v>
      </c>
      <c r="E47" s="28">
        <v>0.66787</v>
      </c>
      <c r="F47" s="28">
        <v>64</v>
      </c>
      <c r="G47" s="29">
        <f t="shared" si="0"/>
        <v>380.418752</v>
      </c>
      <c r="H47" s="28">
        <v>91</v>
      </c>
      <c r="I47" s="28">
        <v>216</v>
      </c>
      <c r="J47" s="28"/>
      <c r="K47" s="28"/>
      <c r="L47" s="15"/>
      <c r="M47" s="5" t="s">
        <v>1</v>
      </c>
      <c r="N47" s="16"/>
    </row>
    <row r="48" spans="1:14" ht="12.75">
      <c r="A48" t="s">
        <v>1</v>
      </c>
      <c r="B48" s="9" t="s">
        <v>59</v>
      </c>
      <c r="C48" s="9" t="s">
        <v>10</v>
      </c>
      <c r="D48" s="28">
        <v>1.44</v>
      </c>
      <c r="E48" s="28">
        <v>0.55699</v>
      </c>
      <c r="F48" s="28">
        <v>64</v>
      </c>
      <c r="G48" s="29">
        <f t="shared" si="0"/>
        <v>51.332198399999996</v>
      </c>
      <c r="H48" s="28">
        <v>91</v>
      </c>
      <c r="I48" s="28">
        <v>216</v>
      </c>
      <c r="J48" s="28"/>
      <c r="K48" s="28"/>
      <c r="L48" s="15"/>
      <c r="M48" s="5"/>
      <c r="N48" s="16"/>
    </row>
    <row r="49" spans="1:14" ht="12.75">
      <c r="A49" t="s">
        <v>1</v>
      </c>
      <c r="B49" s="9" t="s">
        <v>60</v>
      </c>
      <c r="C49" s="9" t="s">
        <v>13</v>
      </c>
      <c r="D49" s="28">
        <v>2.7</v>
      </c>
      <c r="E49" s="28">
        <v>0.8809</v>
      </c>
      <c r="F49" s="28">
        <v>64</v>
      </c>
      <c r="G49" s="29">
        <f t="shared" si="0"/>
        <v>152.21952000000002</v>
      </c>
      <c r="H49" s="28">
        <v>91</v>
      </c>
      <c r="I49" s="28">
        <v>216</v>
      </c>
      <c r="J49" s="28"/>
      <c r="K49" s="28"/>
      <c r="L49" s="15"/>
      <c r="M49" s="5"/>
      <c r="N49" s="16"/>
    </row>
    <row r="50" spans="1:14" ht="12.75">
      <c r="A50" t="s">
        <v>1</v>
      </c>
      <c r="B50" s="9" t="s">
        <v>61</v>
      </c>
      <c r="C50" s="9" t="s">
        <v>10</v>
      </c>
      <c r="D50" s="28">
        <v>1.44</v>
      </c>
      <c r="E50" s="28">
        <v>0.23216</v>
      </c>
      <c r="F50" s="28">
        <v>64</v>
      </c>
      <c r="G50" s="29">
        <f t="shared" si="0"/>
        <v>21.3958656</v>
      </c>
      <c r="H50" s="28">
        <v>91</v>
      </c>
      <c r="I50" s="28">
        <v>216</v>
      </c>
      <c r="J50" s="28"/>
      <c r="K50" s="28"/>
      <c r="L50" s="15"/>
      <c r="M50" s="5"/>
      <c r="N50" s="16"/>
    </row>
    <row r="51" spans="1:16" ht="12.75">
      <c r="A51" t="s">
        <v>1</v>
      </c>
      <c r="B51" s="9" t="s">
        <v>62</v>
      </c>
      <c r="C51" s="9" t="s">
        <v>10</v>
      </c>
      <c r="D51" s="28">
        <v>1.44</v>
      </c>
      <c r="E51" s="28">
        <v>1.74191</v>
      </c>
      <c r="F51" s="28">
        <v>64</v>
      </c>
      <c r="G51" s="29">
        <f t="shared" si="0"/>
        <v>160.5344256</v>
      </c>
      <c r="H51" s="28">
        <v>91</v>
      </c>
      <c r="I51" s="28">
        <v>216</v>
      </c>
      <c r="J51" s="28"/>
      <c r="K51" s="28"/>
      <c r="L51" s="15"/>
      <c r="M51" s="5"/>
      <c r="N51" s="16"/>
      <c r="P51" t="s">
        <v>64</v>
      </c>
    </row>
    <row r="52" spans="2:14" ht="12.75">
      <c r="B52" s="9" t="s">
        <v>49</v>
      </c>
      <c r="C52" s="30" t="s">
        <v>13</v>
      </c>
      <c r="D52" s="31">
        <v>2.7</v>
      </c>
      <c r="E52" s="31">
        <f>J52*K52</f>
        <v>0</v>
      </c>
      <c r="F52" s="31">
        <v>64</v>
      </c>
      <c r="G52" s="32">
        <f t="shared" si="0"/>
        <v>0</v>
      </c>
      <c r="H52" s="31"/>
      <c r="I52" s="31"/>
      <c r="J52" s="31">
        <v>0.02705</v>
      </c>
      <c r="K52" s="33">
        <v>0</v>
      </c>
      <c r="L52" s="17"/>
      <c r="M52" s="5"/>
      <c r="N52" s="16"/>
    </row>
    <row r="53" spans="2:14" ht="12.75">
      <c r="B53" s="9" t="s">
        <v>50</v>
      </c>
      <c r="C53" s="34" t="s">
        <v>13</v>
      </c>
      <c r="D53" s="35">
        <v>2.7</v>
      </c>
      <c r="E53" s="35">
        <f>J53*K53</f>
        <v>2.56975</v>
      </c>
      <c r="F53" s="35">
        <v>64</v>
      </c>
      <c r="G53" s="36">
        <f>(E53*F53)*D53</f>
        <v>444.05280000000005</v>
      </c>
      <c r="H53" s="35">
        <v>91</v>
      </c>
      <c r="I53" s="35">
        <v>452</v>
      </c>
      <c r="J53" s="35">
        <v>0.02705</v>
      </c>
      <c r="K53" s="37">
        <v>95</v>
      </c>
      <c r="L53" s="17"/>
      <c r="M53" s="5"/>
      <c r="N53" s="16"/>
    </row>
    <row r="54" spans="7:14" ht="12.75">
      <c r="G54" s="24">
        <f t="shared" si="0"/>
        <v>0</v>
      </c>
      <c r="L54" s="15"/>
      <c r="M54" s="5"/>
      <c r="N54" s="16"/>
    </row>
    <row r="55" spans="7:14" ht="12.75">
      <c r="G55" s="24">
        <f>(E55*F55)*D55</f>
        <v>0</v>
      </c>
      <c r="L55" s="15"/>
      <c r="M55" s="5"/>
      <c r="N55" s="16"/>
    </row>
    <row r="56" spans="7:14" ht="18">
      <c r="G56" s="7">
        <f>SUM(G4:G55)</f>
        <v>27018.17892304</v>
      </c>
      <c r="H56" s="73" t="s">
        <v>16</v>
      </c>
      <c r="L56" s="15"/>
      <c r="M56" s="5"/>
      <c r="N56" s="16"/>
    </row>
    <row r="57" spans="2:14" ht="15.75">
      <c r="B57" s="26" t="s">
        <v>39</v>
      </c>
      <c r="C57" s="2" t="s">
        <v>31</v>
      </c>
      <c r="L57" s="15"/>
      <c r="M57" s="5"/>
      <c r="N57" s="16"/>
    </row>
    <row r="58" spans="12:14" ht="13.5" thickBot="1">
      <c r="L58" s="15"/>
      <c r="M58" s="6"/>
      <c r="N58" s="16"/>
    </row>
    <row r="59" spans="12:14" ht="12.75">
      <c r="L59" s="15"/>
      <c r="M59" s="17"/>
      <c r="N59" s="16"/>
    </row>
    <row r="60" spans="12:14" ht="12.75">
      <c r="L60" s="15" t="s">
        <v>27</v>
      </c>
      <c r="M60" s="17">
        <f>SUM(M4:M58)</f>
        <v>9.765</v>
      </c>
      <c r="N60" s="16"/>
    </row>
    <row r="61" spans="12:14" ht="23.25">
      <c r="L61" s="18" t="s">
        <v>28</v>
      </c>
      <c r="M61" s="27">
        <f>M60/1000</f>
        <v>0.009765000000000001</v>
      </c>
      <c r="N61" s="19"/>
    </row>
    <row r="63" ht="13.5" thickBot="1"/>
    <row r="64" spans="2:16" ht="12.75">
      <c r="B64" s="75"/>
      <c r="C64" s="76"/>
      <c r="D64" s="77"/>
      <c r="E64" s="77"/>
      <c r="F64" s="77"/>
      <c r="G64" s="77" t="s">
        <v>86</v>
      </c>
      <c r="H64" s="77"/>
      <c r="I64" s="78"/>
      <c r="P64" t="s">
        <v>1</v>
      </c>
    </row>
    <row r="65" spans="2:9" ht="12.75">
      <c r="B65" s="79"/>
      <c r="C65" s="17"/>
      <c r="D65" s="80" t="s">
        <v>77</v>
      </c>
      <c r="E65" s="80" t="s">
        <v>79</v>
      </c>
      <c r="F65" s="80" t="s">
        <v>80</v>
      </c>
      <c r="G65" s="80" t="s">
        <v>81</v>
      </c>
      <c r="H65" s="80"/>
      <c r="I65" s="81"/>
    </row>
    <row r="66" spans="2:9" ht="15">
      <c r="B66" s="82" t="s">
        <v>75</v>
      </c>
      <c r="C66" s="17" t="s">
        <v>76</v>
      </c>
      <c r="D66" s="80" t="s">
        <v>78</v>
      </c>
      <c r="E66" s="80" t="s">
        <v>84</v>
      </c>
      <c r="F66" s="80" t="s">
        <v>85</v>
      </c>
      <c r="G66" s="80" t="s">
        <v>28</v>
      </c>
      <c r="H66" s="80"/>
      <c r="I66" s="81"/>
    </row>
    <row r="67" spans="2:9" ht="12.75">
      <c r="B67" s="79"/>
      <c r="C67" s="17">
        <v>22</v>
      </c>
      <c r="D67" s="83">
        <v>0.0253</v>
      </c>
      <c r="E67" s="80">
        <f>D67*25.4</f>
        <v>0.64262</v>
      </c>
      <c r="F67" s="80">
        <f>((E67/2)*(E67/2))*3.1417</f>
        <v>0.32434947275137</v>
      </c>
      <c r="G67" s="80">
        <f>F67/100</f>
        <v>0.0032434947275137</v>
      </c>
      <c r="H67" s="80"/>
      <c r="I67" s="81"/>
    </row>
    <row r="68" spans="2:9" ht="12.75">
      <c r="B68" s="79"/>
      <c r="C68" s="17">
        <v>26</v>
      </c>
      <c r="D68" s="83">
        <v>0.0159</v>
      </c>
      <c r="E68" s="80">
        <f>D68*25.4</f>
        <v>0.40386</v>
      </c>
      <c r="F68" s="80">
        <f>((E68/2)*(E68/2))*3.1417</f>
        <v>0.12810509491833</v>
      </c>
      <c r="G68" s="80">
        <f>F68/100</f>
        <v>0.0012810509491833</v>
      </c>
      <c r="H68" s="80"/>
      <c r="I68" s="81"/>
    </row>
    <row r="69" spans="2:9" ht="12.75">
      <c r="B69" s="79"/>
      <c r="C69" s="17">
        <v>30</v>
      </c>
      <c r="D69" s="83">
        <v>0.01</v>
      </c>
      <c r="E69" s="80">
        <f>D69*25.4</f>
        <v>0.254</v>
      </c>
      <c r="F69" s="80">
        <f>((E69/2)*(E69/2))*3.1417</f>
        <v>0.0506724793</v>
      </c>
      <c r="G69" s="80">
        <f>F69/100</f>
        <v>0.000506724793</v>
      </c>
      <c r="H69" s="80"/>
      <c r="I69" s="81"/>
    </row>
    <row r="70" spans="2:9" ht="12.75">
      <c r="B70" s="79"/>
      <c r="C70" s="17"/>
      <c r="D70" s="80"/>
      <c r="E70" s="80"/>
      <c r="F70" s="80"/>
      <c r="G70" s="80">
        <f>SUM(G67:G69)</f>
        <v>0.005031270469697</v>
      </c>
      <c r="H70" s="80" t="s">
        <v>87</v>
      </c>
      <c r="I70" s="81"/>
    </row>
    <row r="71" spans="2:9" ht="12.75">
      <c r="B71" s="79"/>
      <c r="C71" s="17"/>
      <c r="D71" s="80"/>
      <c r="E71" s="80"/>
      <c r="F71" s="80"/>
      <c r="G71" s="80">
        <f>G70*I71</f>
        <v>17.549071398303138</v>
      </c>
      <c r="H71" s="80" t="s">
        <v>82</v>
      </c>
      <c r="I71" s="81">
        <v>3488</v>
      </c>
    </row>
    <row r="72" spans="2:9" ht="12.75">
      <c r="B72" s="79"/>
      <c r="C72" s="17"/>
      <c r="D72" s="80"/>
      <c r="E72" s="80"/>
      <c r="F72" s="80"/>
      <c r="G72" s="80">
        <f>G71*I72</f>
        <v>1579.4164258472824</v>
      </c>
      <c r="H72" s="80" t="s">
        <v>83</v>
      </c>
      <c r="I72" s="81">
        <v>90</v>
      </c>
    </row>
    <row r="73" spans="2:9" ht="21" thickBot="1">
      <c r="B73" s="84"/>
      <c r="C73" s="85"/>
      <c r="D73" s="86"/>
      <c r="E73" s="86"/>
      <c r="F73" s="86"/>
      <c r="G73" s="88">
        <f>G72*I73</f>
        <v>14151.571175591653</v>
      </c>
      <c r="H73" s="86" t="s">
        <v>8</v>
      </c>
      <c r="I73" s="87">
        <v>8.96</v>
      </c>
    </row>
  </sheetData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Goozen</dc:creator>
  <cp:keywords/>
  <dc:description/>
  <cp:lastModifiedBy>Fred Goozen</cp:lastModifiedBy>
  <dcterms:created xsi:type="dcterms:W3CDTF">2003-03-05T19:57:15Z</dcterms:created>
  <dcterms:modified xsi:type="dcterms:W3CDTF">2003-03-31T19:36:10Z</dcterms:modified>
  <cp:category/>
  <cp:version/>
  <cp:contentType/>
  <cp:contentStatus/>
</cp:coreProperties>
</file>