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1640" tabRatio="794" activeTab="0"/>
  </bookViews>
  <sheets>
    <sheet name="Measurements" sheetId="1" r:id="rId1"/>
    <sheet name="Assumptions" sheetId="2" r:id="rId2"/>
    <sheet name="Client-Open" sheetId="3" r:id="rId3"/>
    <sheet name="Open-Back" sheetId="4" r:id="rId4"/>
    <sheet name="Back-Open" sheetId="5" r:id="rId5"/>
    <sheet name="Open-Client" sheetId="6" r:id="rId6"/>
    <sheet name="Client-Back" sheetId="7" r:id="rId7"/>
    <sheet name="Back-Client" sheetId="8" r:id="rId8"/>
    <sheet name="Total BW" sheetId="9" r:id="rId9"/>
  </sheets>
  <definedNames>
    <definedName name="_xlnm.Print_Area" localSheetId="0">'Measurements'!$A$1:$F$29</definedName>
  </definedNames>
  <calcPr calcMode="manual" fullCalcOnLoad="1"/>
</workbook>
</file>

<file path=xl/sharedStrings.xml><?xml version="1.0" encoding="utf-8"?>
<sst xmlns="http://schemas.openxmlformats.org/spreadsheetml/2006/main" count="198" uniqueCount="89">
  <si>
    <t>Operation</t>
  </si>
  <si>
    <t>Login</t>
  </si>
  <si>
    <t>Client-to-Open Server</t>
  </si>
  <si>
    <t>Open Server-to-Backend Server</t>
  </si>
  <si>
    <t>Backend Server-to-Open Server</t>
  </si>
  <si>
    <t>Open Server-to-Client</t>
  </si>
  <si>
    <t>Schedule Request Summary Reload</t>
  </si>
  <si>
    <t>Active Schedule Summary Reload</t>
  </si>
  <si>
    <t>Comments</t>
  </si>
  <si>
    <t>SAR Submission (inc responses)</t>
  </si>
  <si>
    <t>UPD</t>
  </si>
  <si>
    <t>GCMR Submission (inc responses)</t>
  </si>
  <si>
    <t>Alert</t>
  </si>
  <si>
    <t>Edit SSC</t>
  </si>
  <si>
    <t>View SAR Details</t>
  </si>
  <si>
    <t>View SAR Service Parameters</t>
  </si>
  <si>
    <t>Display Event Services</t>
  </si>
  <si>
    <t>Display Event Service Parameters</t>
  </si>
  <si>
    <t>Print Schedule Request Summary</t>
  </si>
  <si>
    <t>Print Active Schedule Summary</t>
  </si>
  <si>
    <t>TTM</t>
  </si>
  <si>
    <t>RCTDM</t>
  </si>
  <si>
    <t>Protocol Overhead</t>
  </si>
  <si>
    <t>Login with Active Schedule Dowload</t>
  </si>
  <si>
    <t>42 Events</t>
  </si>
  <si>
    <t>Daily Logins/User</t>
  </si>
  <si>
    <t>Simultaneous Users/Customer</t>
  </si>
  <si>
    <t>92 Requests</t>
  </si>
  <si>
    <t>120 Requests</t>
  </si>
  <si>
    <t>155 Requests</t>
  </si>
  <si>
    <t>29 Events</t>
  </si>
  <si>
    <t>8610 bytes (max size)</t>
  </si>
  <si>
    <t>Not measured</t>
  </si>
  <si>
    <t>Active Schedule Upload</t>
  </si>
  <si>
    <t>SSAF, SSARDG1, 5 minutes</t>
  </si>
  <si>
    <t>UPD Rate</t>
  </si>
  <si>
    <t>per service, every 5 seconds</t>
  </si>
  <si>
    <t>TUT Transfer</t>
  </si>
  <si>
    <t>TUT Access</t>
  </si>
  <si>
    <t>TUT query, 9 day window, MAR, all TDRSs</t>
  </si>
  <si>
    <t>Bytes/Day</t>
  </si>
  <si>
    <t>bps</t>
  </si>
  <si>
    <t>Quantity/Day</t>
  </si>
  <si>
    <t>Total</t>
  </si>
  <si>
    <t>Server-Server Compression Ratio</t>
  </si>
  <si>
    <t>Client-Server Compression Ratio</t>
  </si>
  <si>
    <t>Raw</t>
  </si>
  <si>
    <t>Schedule Request Summary Reloads/Day/User</t>
  </si>
  <si>
    <t>View SAR Details/Day/User</t>
  </si>
  <si>
    <t>Active Schedule Summary Reloads/Day/User</t>
  </si>
  <si>
    <t>Display Event Services/Day/User</t>
  </si>
  <si>
    <t>Schedule Request Submissions/Day/Customer</t>
  </si>
  <si>
    <t>Schedule Request Submissions</t>
  </si>
  <si>
    <t>Responses go to all logged in users for that SIC</t>
  </si>
  <si>
    <t>TSW Submissions/Day/Customer</t>
  </si>
  <si>
    <t>TSW Submissions</t>
  </si>
  <si>
    <t>TSW Submission (inc alert response)</t>
  </si>
  <si>
    <t>State Vector Submission (inc alert response)</t>
  </si>
  <si>
    <t>State Vector Submissions/Day/Customer</t>
  </si>
  <si>
    <t>State Vector Submissions</t>
  </si>
  <si>
    <t>Average UPD Size/Service (bytes)</t>
  </si>
  <si>
    <t>Average concurrent events</t>
  </si>
  <si>
    <t>Average services/event</t>
  </si>
  <si>
    <t>Active Schedule Uploads/Day/Customer</t>
  </si>
  <si>
    <t>Safety Margin for peaks, underestimates, DAS, etc.</t>
  </si>
  <si>
    <t>Active Schedule Uploads</t>
  </si>
  <si>
    <t>Uploads go to all logged in users for that SIC</t>
  </si>
  <si>
    <t>TUT Accesses/Day/Customer</t>
  </si>
  <si>
    <t>TUT Transfers</t>
  </si>
  <si>
    <t>Client TUT Accesses</t>
  </si>
  <si>
    <t>Web Page Access (downloads, docs)</t>
  </si>
  <si>
    <t>Closed IONet</t>
  </si>
  <si>
    <t>Open IONet</t>
  </si>
  <si>
    <t>Outbound</t>
  </si>
  <si>
    <t>Inbound</t>
  </si>
  <si>
    <t>Open IONet Customers</t>
  </si>
  <si>
    <t>Closed IONet Customers</t>
  </si>
  <si>
    <t>UPDs go to all logged in users for that SIC</t>
  </si>
  <si>
    <t>Total Customers</t>
  </si>
  <si>
    <t>Summary</t>
  </si>
  <si>
    <t>OH+SM</t>
  </si>
  <si>
    <t>Compressed+OH+SM</t>
  </si>
  <si>
    <t>Compressed Raw</t>
  </si>
  <si>
    <t>Conclusion:  200 Kbps circuits to start, add compression later using proxies if a problem</t>
  </si>
  <si>
    <t>Compresssion experiments: 90% on server-server, 1% on server-client (because of encryption)</t>
  </si>
  <si>
    <t>Development/Maintenance Access</t>
  </si>
  <si>
    <t>Backend Server-Open Server</t>
  </si>
  <si>
    <t>Client-to-Backend Server</t>
  </si>
  <si>
    <t>Backend Server-to-Client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</si>
</sst>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2" fontId="0" fillId="0" borderId="0" xfId="0" applyNumberFormat="1" applyFont="1" applyAlignment="1">
      <alignment/>
    </xf>
    <xf numFmtId="9" fontId="0" fillId="0" borderId="0" xfId="21" applyFon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33.00390625" style="0" customWidth="1"/>
    <col min="2" max="2" width="14.140625" style="0" customWidth="1"/>
    <col min="3" max="3" width="15.28125" style="0" customWidth="1"/>
    <col min="4" max="5" width="14.7109375" style="0" customWidth="1"/>
    <col min="6" max="6" width="37.28125" style="0" customWidth="1"/>
  </cols>
  <sheetData>
    <row r="1" spans="1:6" s="3" customFormat="1" ht="39" customHeight="1" thickBot="1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8</v>
      </c>
    </row>
    <row r="2" spans="1:5" ht="15" customHeight="1" thickTop="1">
      <c r="A2" s="1" t="s">
        <v>1</v>
      </c>
      <c r="B2">
        <v>43037</v>
      </c>
      <c r="C2">
        <v>68</v>
      </c>
      <c r="D2">
        <v>178589</v>
      </c>
      <c r="E2">
        <v>184585</v>
      </c>
    </row>
    <row r="3" spans="1:6" ht="15" customHeight="1">
      <c r="A3" s="1" t="s">
        <v>23</v>
      </c>
      <c r="B3">
        <v>44769</v>
      </c>
      <c r="C3">
        <v>1409</v>
      </c>
      <c r="D3">
        <v>263623</v>
      </c>
      <c r="E3">
        <v>266941</v>
      </c>
      <c r="F3" t="s">
        <v>24</v>
      </c>
    </row>
    <row r="4" spans="1:6" ht="15" customHeight="1">
      <c r="A4" s="1" t="s">
        <v>6</v>
      </c>
      <c r="B4">
        <v>52</v>
      </c>
      <c r="C4">
        <v>5</v>
      </c>
      <c r="D4">
        <v>10519</v>
      </c>
      <c r="E4">
        <v>10645</v>
      </c>
      <c r="F4" t="s">
        <v>27</v>
      </c>
    </row>
    <row r="5" spans="1:6" ht="15" customHeight="1">
      <c r="A5" s="1" t="s">
        <v>6</v>
      </c>
      <c r="B5">
        <v>604</v>
      </c>
      <c r="C5">
        <v>95</v>
      </c>
      <c r="D5">
        <v>14950</v>
      </c>
      <c r="E5">
        <v>15118</v>
      </c>
      <c r="F5" t="s">
        <v>28</v>
      </c>
    </row>
    <row r="6" spans="1:6" ht="15" customHeight="1">
      <c r="A6" s="1" t="s">
        <v>6</v>
      </c>
      <c r="B6">
        <v>605</v>
      </c>
      <c r="C6">
        <v>96</v>
      </c>
      <c r="D6">
        <v>19083</v>
      </c>
      <c r="E6">
        <v>19293</v>
      </c>
      <c r="F6" t="s">
        <v>29</v>
      </c>
    </row>
    <row r="7" spans="1:5" ht="15" customHeight="1">
      <c r="A7" s="1" t="s">
        <v>14</v>
      </c>
      <c r="B7">
        <v>863</v>
      </c>
      <c r="C7">
        <v>105</v>
      </c>
      <c r="D7">
        <v>1791</v>
      </c>
      <c r="E7">
        <v>1686</v>
      </c>
    </row>
    <row r="8" spans="1:5" ht="15" customHeight="1">
      <c r="A8" s="1" t="s">
        <v>15</v>
      </c>
      <c r="B8">
        <v>0</v>
      </c>
      <c r="C8">
        <v>0</v>
      </c>
      <c r="D8">
        <v>0</v>
      </c>
      <c r="E8">
        <v>0</v>
      </c>
    </row>
    <row r="9" spans="1:6" ht="15" customHeight="1">
      <c r="A9" s="1" t="s">
        <v>7</v>
      </c>
      <c r="B9">
        <v>26</v>
      </c>
      <c r="C9">
        <v>5</v>
      </c>
      <c r="D9">
        <v>3062</v>
      </c>
      <c r="E9">
        <v>3104</v>
      </c>
      <c r="F9" t="s">
        <v>30</v>
      </c>
    </row>
    <row r="10" spans="1:5" ht="15" customHeight="1">
      <c r="A10" s="1" t="s">
        <v>16</v>
      </c>
      <c r="B10">
        <v>926</v>
      </c>
      <c r="C10">
        <v>147</v>
      </c>
      <c r="D10">
        <v>1433</v>
      </c>
      <c r="E10">
        <v>1454</v>
      </c>
    </row>
    <row r="11" spans="1:5" ht="15" customHeight="1">
      <c r="A11" s="1" t="s">
        <v>17</v>
      </c>
      <c r="B11">
        <v>0</v>
      </c>
      <c r="C11">
        <v>0</v>
      </c>
      <c r="D11">
        <v>0</v>
      </c>
      <c r="E11">
        <v>0</v>
      </c>
    </row>
    <row r="12" spans="1:5" ht="15" customHeight="1">
      <c r="A12" s="1" t="s">
        <v>9</v>
      </c>
      <c r="B12">
        <v>2384</v>
      </c>
      <c r="C12">
        <v>2061</v>
      </c>
      <c r="D12">
        <v>648</v>
      </c>
      <c r="E12">
        <v>1606</v>
      </c>
    </row>
    <row r="13" spans="1:6" ht="15" customHeight="1">
      <c r="A13" s="1" t="s">
        <v>56</v>
      </c>
      <c r="B13">
        <v>9063</v>
      </c>
      <c r="C13">
        <v>8722</v>
      </c>
      <c r="D13">
        <v>117</v>
      </c>
      <c r="E13">
        <v>857</v>
      </c>
      <c r="F13" t="s">
        <v>31</v>
      </c>
    </row>
    <row r="14" spans="1:5" ht="15" customHeight="1">
      <c r="A14" s="1" t="s">
        <v>57</v>
      </c>
      <c r="B14">
        <v>1260</v>
      </c>
      <c r="C14">
        <v>1038</v>
      </c>
      <c r="D14">
        <v>152</v>
      </c>
      <c r="E14">
        <v>225</v>
      </c>
    </row>
    <row r="15" spans="1:6" ht="15" customHeight="1">
      <c r="A15" s="1" t="s">
        <v>11</v>
      </c>
      <c r="F15" t="s">
        <v>32</v>
      </c>
    </row>
    <row r="16" spans="1:6" ht="15" customHeight="1">
      <c r="A16" s="1" t="s">
        <v>10</v>
      </c>
      <c r="B16">
        <v>3120</v>
      </c>
      <c r="C16">
        <v>0</v>
      </c>
      <c r="D16">
        <v>110532</v>
      </c>
      <c r="E16">
        <v>102186</v>
      </c>
      <c r="F16" t="s">
        <v>34</v>
      </c>
    </row>
    <row r="17" spans="1:6" ht="15" customHeight="1">
      <c r="A17" s="1" t="s">
        <v>35</v>
      </c>
      <c r="B17">
        <f>((B16/2)/300)*5</f>
        <v>26</v>
      </c>
      <c r="C17">
        <f>((C16/2)/300)*5</f>
        <v>0</v>
      </c>
      <c r="D17">
        <f>((D16/2)/300)*5</f>
        <v>921.1</v>
      </c>
      <c r="E17">
        <f>((E16/2)/300)*5</f>
        <v>851.55</v>
      </c>
      <c r="F17" t="s">
        <v>36</v>
      </c>
    </row>
    <row r="18" spans="1:6" ht="15" customHeight="1">
      <c r="A18" s="1" t="s">
        <v>12</v>
      </c>
      <c r="F18" t="s">
        <v>32</v>
      </c>
    </row>
    <row r="19" ht="15" customHeight="1">
      <c r="A19" s="1" t="s">
        <v>18</v>
      </c>
    </row>
    <row r="20" ht="15" customHeight="1">
      <c r="A20" s="1" t="s">
        <v>19</v>
      </c>
    </row>
    <row r="21" spans="1:6" ht="15" customHeight="1">
      <c r="A21" s="1" t="s">
        <v>20</v>
      </c>
      <c r="F21" t="s">
        <v>32</v>
      </c>
    </row>
    <row r="22" spans="1:6" ht="15" customHeight="1">
      <c r="A22" s="1" t="s">
        <v>21</v>
      </c>
      <c r="F22" t="s">
        <v>32</v>
      </c>
    </row>
    <row r="23" spans="1:6" ht="15" customHeight="1">
      <c r="A23" s="1" t="s">
        <v>13</v>
      </c>
      <c r="F23" t="s">
        <v>32</v>
      </c>
    </row>
    <row r="24" spans="1:6" ht="15" customHeight="1">
      <c r="A24" s="1" t="s">
        <v>33</v>
      </c>
      <c r="B24">
        <v>128</v>
      </c>
      <c r="C24">
        <v>0</v>
      </c>
      <c r="D24">
        <v>85155</v>
      </c>
      <c r="E24">
        <v>86079</v>
      </c>
      <c r="F24" t="s">
        <v>24</v>
      </c>
    </row>
    <row r="25" spans="1:5" ht="15" customHeight="1">
      <c r="A25" s="1" t="s">
        <v>37</v>
      </c>
      <c r="B25">
        <v>0</v>
      </c>
      <c r="D25">
        <v>3000000</v>
      </c>
      <c r="E25">
        <v>0</v>
      </c>
    </row>
    <row r="26" spans="1:6" ht="15" customHeight="1">
      <c r="A26" s="1" t="s">
        <v>38</v>
      </c>
      <c r="B26">
        <v>8396</v>
      </c>
      <c r="C26">
        <v>0</v>
      </c>
      <c r="D26">
        <v>0</v>
      </c>
      <c r="E26">
        <v>106251</v>
      </c>
      <c r="F26" t="s">
        <v>39</v>
      </c>
    </row>
    <row r="27" ht="15" customHeight="1">
      <c r="A27" s="1" t="s">
        <v>70</v>
      </c>
    </row>
    <row r="28" ht="15" customHeight="1">
      <c r="A28" s="1" t="s">
        <v>70</v>
      </c>
    </row>
    <row r="29" ht="15" customHeight="1">
      <c r="A29" s="1" t="s">
        <v>85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printOptions gridLines="1"/>
  <pageMargins left="0.33" right="0.17" top="1.11" bottom="0.64" header="0.5" footer="0.5"/>
  <pageSetup horizontalDpi="600" verticalDpi="600" orientation="landscape" r:id="rId1"/>
  <headerFooter alignWithMargins="0">
    <oddHeader>&amp;C&amp;"Arial,Bold"&amp;12SWSI Network Performance Measurements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53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41.28125" style="0" bestFit="1" customWidth="1"/>
    <col min="2" max="2" width="7.421875" style="8" customWidth="1"/>
    <col min="3" max="3" width="12.140625" style="6" customWidth="1"/>
    <col min="4" max="4" width="13.57421875" style="0" customWidth="1"/>
    <col min="5" max="5" width="11.28125" style="0" customWidth="1"/>
    <col min="6" max="6" width="22.00390625" style="0" customWidth="1"/>
    <col min="7" max="7" width="11.7109375" style="0" customWidth="1"/>
    <col min="8" max="8" width="13.140625" style="0" customWidth="1"/>
    <col min="9" max="9" width="12.7109375" style="0" customWidth="1"/>
    <col min="10" max="10" width="13.140625" style="0" customWidth="1"/>
  </cols>
  <sheetData>
    <row r="1" spans="1:2" ht="12.75">
      <c r="A1" t="s">
        <v>78</v>
      </c>
      <c r="B1" s="8">
        <v>21</v>
      </c>
    </row>
    <row r="2" spans="1:6" ht="15.75">
      <c r="A2" t="s">
        <v>75</v>
      </c>
      <c r="B2" s="8">
        <v>14</v>
      </c>
      <c r="F2" s="16"/>
    </row>
    <row r="3" spans="1:9" ht="12.75">
      <c r="A3" t="s">
        <v>76</v>
      </c>
      <c r="B3" s="8">
        <v>7</v>
      </c>
      <c r="G3" s="14"/>
      <c r="I3" s="14"/>
    </row>
    <row r="4" spans="1:10" ht="12.75">
      <c r="A4" t="s">
        <v>26</v>
      </c>
      <c r="B4" s="8">
        <v>3</v>
      </c>
      <c r="H4" s="14"/>
      <c r="I4" s="14"/>
      <c r="J4" s="14"/>
    </row>
    <row r="5" spans="1:10" s="8" customFormat="1" ht="12.75">
      <c r="A5" t="s">
        <v>25</v>
      </c>
      <c r="B5" s="8">
        <v>5</v>
      </c>
      <c r="C5" s="6"/>
      <c r="D5"/>
      <c r="E5"/>
      <c r="F5" s="14"/>
      <c r="G5" s="6"/>
      <c r="H5" s="6"/>
      <c r="I5" s="12"/>
      <c r="J5" s="6"/>
    </row>
    <row r="6" spans="6:10" ht="12.75">
      <c r="F6" s="14"/>
      <c r="G6" s="6"/>
      <c r="H6" s="6"/>
      <c r="I6" s="12"/>
      <c r="J6" s="6"/>
    </row>
    <row r="7" spans="1:5" ht="12.75">
      <c r="A7" s="8" t="s">
        <v>47</v>
      </c>
      <c r="B7" s="8">
        <v>20</v>
      </c>
      <c r="C7" s="12"/>
      <c r="D7" s="8"/>
      <c r="E7" s="8"/>
    </row>
    <row r="8" spans="1:2" ht="12.75">
      <c r="A8" s="8" t="s">
        <v>48</v>
      </c>
      <c r="B8" s="8">
        <v>20</v>
      </c>
    </row>
    <row r="9" spans="1:2" ht="12.75">
      <c r="A9" s="8" t="s">
        <v>49</v>
      </c>
      <c r="B9" s="8">
        <v>20</v>
      </c>
    </row>
    <row r="10" spans="1:6" ht="15.75">
      <c r="A10" s="8" t="s">
        <v>50</v>
      </c>
      <c r="B10" s="8">
        <v>20</v>
      </c>
      <c r="F10" s="16"/>
    </row>
    <row r="11" spans="1:2" ht="12.75">
      <c r="A11" s="8" t="s">
        <v>51</v>
      </c>
      <c r="B11" s="8">
        <v>20</v>
      </c>
    </row>
    <row r="12" spans="1:2" ht="12.75">
      <c r="A12" s="8" t="s">
        <v>54</v>
      </c>
      <c r="B12" s="8">
        <v>3</v>
      </c>
    </row>
    <row r="13" spans="1:2" ht="12.75">
      <c r="A13" s="8" t="s">
        <v>58</v>
      </c>
      <c r="B13" s="8">
        <v>3</v>
      </c>
    </row>
    <row r="14" spans="1:2" ht="12.75">
      <c r="A14" s="8" t="s">
        <v>60</v>
      </c>
      <c r="B14" s="8">
        <v>1000</v>
      </c>
    </row>
    <row r="15" spans="1:2" ht="12.75">
      <c r="A15" s="8" t="s">
        <v>61</v>
      </c>
      <c r="B15" s="8">
        <v>10</v>
      </c>
    </row>
    <row r="16" spans="1:6" ht="15.75">
      <c r="A16" s="8" t="s">
        <v>62</v>
      </c>
      <c r="B16" s="8">
        <v>3</v>
      </c>
      <c r="F16" s="16"/>
    </row>
    <row r="17" spans="1:2" ht="12.75">
      <c r="A17" s="8" t="s">
        <v>63</v>
      </c>
      <c r="B17" s="8">
        <v>20</v>
      </c>
    </row>
    <row r="18" spans="1:2" ht="12.75">
      <c r="A18" s="8" t="s">
        <v>67</v>
      </c>
      <c r="B18" s="8">
        <v>5</v>
      </c>
    </row>
    <row r="19" ht="12.75">
      <c r="A19" s="8"/>
    </row>
    <row r="21" ht="12.75">
      <c r="B21" s="9"/>
    </row>
    <row r="22" ht="12.75">
      <c r="B22" s="13"/>
    </row>
    <row r="23" ht="12.75">
      <c r="B23" s="13"/>
    </row>
    <row r="24" ht="12.75">
      <c r="B24" s="13"/>
    </row>
    <row r="27" spans="1:4" ht="12.75">
      <c r="A27" s="5"/>
      <c r="B27"/>
      <c r="C27" s="10"/>
      <c r="D27" s="7"/>
    </row>
    <row r="28" spans="1:4" ht="12.75">
      <c r="A28" s="4"/>
      <c r="B28" s="4"/>
      <c r="C28" s="8"/>
      <c r="D28" s="6"/>
    </row>
    <row r="29" spans="1:4" ht="12.75">
      <c r="A29" s="4"/>
      <c r="B29" s="4"/>
      <c r="C29" s="8"/>
      <c r="D29" s="6"/>
    </row>
    <row r="30" spans="1:4" ht="12.75">
      <c r="A30" s="4"/>
      <c r="B30" s="4"/>
      <c r="C30" s="8"/>
      <c r="D30" s="6"/>
    </row>
    <row r="31" spans="1:4" ht="12.75">
      <c r="A31" s="15"/>
      <c r="B31" s="4"/>
      <c r="C31" s="8"/>
      <c r="D31" s="6"/>
    </row>
    <row r="32" spans="1:4" ht="12.75">
      <c r="A32" s="15"/>
      <c r="B32" s="4"/>
      <c r="C32" s="8"/>
      <c r="D32" s="6"/>
    </row>
    <row r="33" spans="1:4" ht="12.75">
      <c r="A33" s="15"/>
      <c r="B33" s="4"/>
      <c r="C33" s="8"/>
      <c r="D33" s="6"/>
    </row>
    <row r="34" spans="1:4" ht="12.75">
      <c r="A34" s="15"/>
      <c r="B34" s="4"/>
      <c r="C34" s="8"/>
      <c r="D34" s="6"/>
    </row>
    <row r="35" spans="1:4" ht="12.75">
      <c r="A35" s="15"/>
      <c r="B35" s="4"/>
      <c r="C35" s="8"/>
      <c r="D35" s="6"/>
    </row>
    <row r="36" spans="1:4" ht="12.75">
      <c r="A36" s="15"/>
      <c r="B36" s="4"/>
      <c r="C36" s="8"/>
      <c r="D36" s="6"/>
    </row>
    <row r="37" spans="1:4" ht="12.75">
      <c r="A37" s="15"/>
      <c r="B37" s="4"/>
      <c r="C37" s="8"/>
      <c r="D37" s="6"/>
    </row>
    <row r="38" spans="1:4" ht="12.75">
      <c r="A38" s="15"/>
      <c r="B38" s="4"/>
      <c r="C38" s="8"/>
      <c r="D38" s="6"/>
    </row>
    <row r="39" spans="1:4" ht="12.75">
      <c r="A39" s="15"/>
      <c r="B39" s="4"/>
      <c r="C39" s="8"/>
      <c r="D39" s="6"/>
    </row>
    <row r="40" spans="1:4" ht="12.75">
      <c r="A40" s="15"/>
      <c r="B40" s="4"/>
      <c r="C40" s="8"/>
      <c r="D40" s="6"/>
    </row>
    <row r="41" spans="1:4" ht="12.75">
      <c r="A41" s="4"/>
      <c r="B41" s="4"/>
      <c r="C41" s="8"/>
      <c r="D41" s="6"/>
    </row>
    <row r="42" spans="1:4" ht="12.75">
      <c r="A42" s="4"/>
      <c r="B42" s="4"/>
      <c r="C42" s="8"/>
      <c r="D42" s="6"/>
    </row>
    <row r="43" spans="1:4" ht="12.75">
      <c r="A43" s="4"/>
      <c r="B43" s="4"/>
      <c r="C43" s="8"/>
      <c r="D43" s="6"/>
    </row>
    <row r="44" spans="1:4" ht="12.75">
      <c r="A44" s="4"/>
      <c r="B44" s="4"/>
      <c r="C44" s="8"/>
      <c r="D44" s="6"/>
    </row>
    <row r="45" spans="1:4" ht="12.75">
      <c r="A45" s="5"/>
      <c r="B45" s="5"/>
      <c r="C45" s="8"/>
      <c r="D45" s="6"/>
    </row>
    <row r="46" spans="1:4" ht="12.75">
      <c r="A46" s="4"/>
      <c r="B46" s="4"/>
      <c r="C46" s="8"/>
      <c r="D46" s="6"/>
    </row>
    <row r="47" spans="1:4" ht="12.75">
      <c r="A47" s="4"/>
      <c r="B47" s="4"/>
      <c r="C47" s="8"/>
      <c r="D47" s="6"/>
    </row>
    <row r="48" spans="1:4" ht="12.75">
      <c r="A48" s="4"/>
      <c r="B48" s="4"/>
      <c r="C48" s="8"/>
      <c r="D48" s="6"/>
    </row>
    <row r="49" spans="1:4" ht="12.75">
      <c r="A49" s="15"/>
      <c r="B49" s="4"/>
      <c r="C49" s="8"/>
      <c r="D49" s="6"/>
    </row>
    <row r="50" spans="1:4" ht="12.75">
      <c r="A50" s="15"/>
      <c r="B50" s="4"/>
      <c r="C50" s="8"/>
      <c r="D50" s="6"/>
    </row>
    <row r="51" spans="1:4" ht="12.75">
      <c r="A51" s="15"/>
      <c r="B51" s="15"/>
      <c r="C51" s="8"/>
      <c r="D51" s="6"/>
    </row>
    <row r="52" spans="1:4" ht="12.75">
      <c r="A52" s="15"/>
      <c r="B52" s="15"/>
      <c r="C52" s="8"/>
      <c r="D52" s="6"/>
    </row>
    <row r="53" spans="1:4" ht="12.75">
      <c r="A53" s="15"/>
      <c r="B53" s="15"/>
      <c r="C53" s="8"/>
      <c r="D53" s="6"/>
    </row>
    <row r="54" spans="1:4" ht="12.75">
      <c r="A54" s="15"/>
      <c r="B54" s="15"/>
      <c r="C54" s="8"/>
      <c r="D54" s="6"/>
    </row>
    <row r="55" spans="1:4" ht="12.75">
      <c r="A55" s="15"/>
      <c r="B55" s="4"/>
      <c r="C55" s="8"/>
      <c r="D55" s="6"/>
    </row>
    <row r="56" spans="1:4" ht="12.75">
      <c r="A56" s="15"/>
      <c r="B56" s="4"/>
      <c r="C56" s="8"/>
      <c r="D56" s="6"/>
    </row>
    <row r="57" spans="1:4" ht="12.75">
      <c r="A57" s="15"/>
      <c r="B57" s="4"/>
      <c r="C57" s="8"/>
      <c r="D57" s="6"/>
    </row>
    <row r="58" spans="1:4" ht="12.75">
      <c r="A58" s="15"/>
      <c r="B58" s="15"/>
      <c r="C58" s="8"/>
      <c r="D58" s="6"/>
    </row>
    <row r="59" spans="1:4" ht="12.75">
      <c r="A59" s="4"/>
      <c r="B59" s="4"/>
      <c r="C59" s="8"/>
      <c r="D59" s="6"/>
    </row>
    <row r="60" spans="1:4" ht="12.75">
      <c r="A60" s="4"/>
      <c r="B60" s="4"/>
      <c r="C60" s="8"/>
      <c r="D60" s="6"/>
    </row>
    <row r="61" spans="1:4" ht="12.75">
      <c r="A61" s="4"/>
      <c r="B61" s="4"/>
      <c r="C61" s="8"/>
      <c r="D61" s="6"/>
    </row>
    <row r="62" spans="1:4" ht="12.75">
      <c r="A62" s="4"/>
      <c r="B62" s="4"/>
      <c r="C62" s="8"/>
      <c r="D62" s="6"/>
    </row>
    <row r="63" spans="1:4" ht="12.75">
      <c r="A63" s="5"/>
      <c r="B63" s="5"/>
      <c r="C63" s="8"/>
      <c r="D63" s="6"/>
    </row>
    <row r="64" spans="1:4" ht="12.75">
      <c r="A64" s="4"/>
      <c r="B64" s="4"/>
      <c r="C64" s="8"/>
      <c r="D64" s="6"/>
    </row>
    <row r="65" spans="1:4" ht="12.75">
      <c r="A65" s="4"/>
      <c r="B65" s="4"/>
      <c r="C65" s="8"/>
      <c r="D65" s="6"/>
    </row>
    <row r="66" spans="1:4" ht="12.75">
      <c r="A66" s="4"/>
      <c r="B66" s="4"/>
      <c r="C66" s="8"/>
      <c r="D66" s="6"/>
    </row>
    <row r="67" spans="1:4" ht="12.75">
      <c r="A67" s="15"/>
      <c r="B67" s="4"/>
      <c r="C67" s="8"/>
      <c r="D67" s="6"/>
    </row>
    <row r="68" spans="1:4" ht="12.75">
      <c r="A68" s="15"/>
      <c r="B68" s="4"/>
      <c r="C68" s="8"/>
      <c r="D68" s="6"/>
    </row>
    <row r="69" spans="1:4" ht="12.75">
      <c r="A69" s="15"/>
      <c r="B69" s="4"/>
      <c r="C69" s="8"/>
      <c r="D69" s="6"/>
    </row>
    <row r="70" spans="1:4" ht="12.75">
      <c r="A70" s="15"/>
      <c r="B70" s="15"/>
      <c r="C70" s="8"/>
      <c r="D70" s="6"/>
    </row>
    <row r="71" spans="1:4" ht="12.75">
      <c r="A71" s="15"/>
      <c r="B71" s="4"/>
      <c r="C71" s="8"/>
      <c r="D71" s="6"/>
    </row>
    <row r="72" spans="1:4" ht="12.75">
      <c r="A72" s="15"/>
      <c r="B72" s="4"/>
      <c r="C72" s="8"/>
      <c r="D72" s="6"/>
    </row>
    <row r="73" spans="1:4" ht="12.75">
      <c r="A73" s="15"/>
      <c r="B73" s="4"/>
      <c r="C73" s="8"/>
      <c r="D73" s="6"/>
    </row>
    <row r="74" spans="1:4" ht="12.75">
      <c r="A74" s="15"/>
      <c r="B74" s="4"/>
      <c r="C74" s="8"/>
      <c r="D74" s="6"/>
    </row>
    <row r="75" spans="1:4" ht="12.75">
      <c r="A75" s="15"/>
      <c r="B75" s="4"/>
      <c r="C75" s="8"/>
      <c r="D75" s="6"/>
    </row>
    <row r="76" spans="1:4" ht="12.75">
      <c r="A76" s="15"/>
      <c r="B76" s="4"/>
      <c r="C76" s="8"/>
      <c r="D76" s="6"/>
    </row>
    <row r="77" spans="1:4" ht="12.75">
      <c r="A77" s="4"/>
      <c r="B77" s="4"/>
      <c r="C77" s="8"/>
      <c r="D77" s="6"/>
    </row>
    <row r="78" spans="1:4" ht="12.75">
      <c r="A78" s="4"/>
      <c r="B78" s="4"/>
      <c r="C78" s="8"/>
      <c r="D78" s="6"/>
    </row>
    <row r="79" spans="1:4" ht="12.75">
      <c r="A79" s="4"/>
      <c r="B79" s="4"/>
      <c r="C79" s="8"/>
      <c r="D79" s="6"/>
    </row>
    <row r="80" spans="1:4" ht="12.75">
      <c r="A80" s="5"/>
      <c r="C80" s="8"/>
      <c r="D80" s="6"/>
    </row>
    <row r="81" ht="12.75">
      <c r="A81" s="5"/>
    </row>
    <row r="82" spans="1:4" ht="12.75">
      <c r="A82" s="4"/>
      <c r="B82" s="11"/>
      <c r="C82" s="8"/>
      <c r="D82" s="6"/>
    </row>
    <row r="83" spans="1:4" ht="12.75">
      <c r="A83" s="4"/>
      <c r="B83" s="11"/>
      <c r="C83" s="8"/>
      <c r="D83" s="6"/>
    </row>
    <row r="84" spans="1:4" ht="12.75">
      <c r="A84" s="15"/>
      <c r="B84" s="4"/>
      <c r="C84" s="8"/>
      <c r="D84" s="6"/>
    </row>
    <row r="85" spans="1:4" ht="12.75">
      <c r="A85" s="15"/>
      <c r="B85" s="4"/>
      <c r="C85" s="8"/>
      <c r="D85" s="6"/>
    </row>
    <row r="86" spans="1:4" ht="12.75">
      <c r="A86" s="15"/>
      <c r="B86" s="4"/>
      <c r="C86" s="8"/>
      <c r="D86" s="6"/>
    </row>
    <row r="87" spans="1:4" ht="12.75">
      <c r="A87" s="15"/>
      <c r="B87" s="15"/>
      <c r="C87" s="8"/>
      <c r="D87" s="6"/>
    </row>
    <row r="88" spans="1:4" ht="12.75">
      <c r="A88" s="15"/>
      <c r="B88" s="4"/>
      <c r="C88" s="8"/>
      <c r="D88" s="6"/>
    </row>
    <row r="89" spans="1:4" ht="12.75">
      <c r="A89" s="15"/>
      <c r="B89" s="4"/>
      <c r="C89" s="8"/>
      <c r="D89" s="6"/>
    </row>
    <row r="90" spans="1:4" ht="12.75">
      <c r="A90" s="15"/>
      <c r="B90" s="4"/>
      <c r="C90" s="8"/>
      <c r="D90" s="6"/>
    </row>
    <row r="91" spans="1:4" ht="12.75">
      <c r="A91" s="15"/>
      <c r="B91" s="4"/>
      <c r="C91" s="8"/>
      <c r="D91" s="6"/>
    </row>
    <row r="92" spans="1:4" ht="12.75">
      <c r="A92" s="15"/>
      <c r="B92" s="4"/>
      <c r="C92" s="8"/>
      <c r="D92" s="6"/>
    </row>
    <row r="93" spans="1:4" ht="12.75">
      <c r="A93" s="15"/>
      <c r="B93" s="4"/>
      <c r="C93" s="8"/>
      <c r="D93" s="6"/>
    </row>
    <row r="94" spans="1:4" ht="12.75">
      <c r="A94" s="4"/>
      <c r="B94" s="4"/>
      <c r="C94" s="8"/>
      <c r="D94" s="6"/>
    </row>
    <row r="95" spans="1:4" ht="12.75">
      <c r="A95" s="4"/>
      <c r="B95" s="4"/>
      <c r="C95" s="8"/>
      <c r="D95" s="6"/>
    </row>
    <row r="96" spans="1:4" ht="12.75">
      <c r="A96" s="4"/>
      <c r="B96" s="4"/>
      <c r="C96" s="8"/>
      <c r="D96" s="6"/>
    </row>
    <row r="97" spans="1:4" ht="12.75">
      <c r="A97" s="4"/>
      <c r="B97" s="4"/>
      <c r="C97" s="8"/>
      <c r="D97" s="6"/>
    </row>
    <row r="98" spans="1:4" ht="12.75">
      <c r="A98" s="4"/>
      <c r="B98" s="4"/>
      <c r="C98" s="8"/>
      <c r="D98" s="6"/>
    </row>
    <row r="99" spans="1:4" ht="12.75">
      <c r="A99" s="4"/>
      <c r="B99" s="4"/>
      <c r="C99" s="8"/>
      <c r="D99" s="6"/>
    </row>
    <row r="100" spans="1:4" ht="12.75">
      <c r="A100" s="5"/>
      <c r="B100"/>
      <c r="C100" s="10"/>
      <c r="D100" s="7"/>
    </row>
    <row r="101" spans="1:4" ht="12.75">
      <c r="A101" s="4"/>
      <c r="B101" s="4"/>
      <c r="C101" s="8"/>
      <c r="D101" s="6"/>
    </row>
    <row r="102" spans="1:4" ht="12.75">
      <c r="A102" s="4"/>
      <c r="B102" s="4"/>
      <c r="C102" s="8"/>
      <c r="D102" s="6"/>
    </row>
    <row r="103" spans="1:4" ht="12.75">
      <c r="A103" s="4"/>
      <c r="B103" s="4"/>
      <c r="C103" s="8"/>
      <c r="D103" s="6"/>
    </row>
    <row r="104" spans="1:4" ht="12.75">
      <c r="A104" s="15"/>
      <c r="B104" s="4"/>
      <c r="C104" s="8"/>
      <c r="D104" s="6"/>
    </row>
    <row r="105" spans="1:4" ht="12.75">
      <c r="A105" s="15"/>
      <c r="B105" s="4"/>
      <c r="C105" s="8"/>
      <c r="D105" s="6"/>
    </row>
    <row r="106" spans="1:4" ht="12.75">
      <c r="A106" s="15"/>
      <c r="B106" s="4"/>
      <c r="C106" s="8"/>
      <c r="D106" s="6"/>
    </row>
    <row r="107" spans="1:4" ht="12.75">
      <c r="A107" s="15"/>
      <c r="B107" s="4"/>
      <c r="C107" s="8"/>
      <c r="D107" s="6"/>
    </row>
    <row r="108" spans="1:4" ht="12.75">
      <c r="A108" s="15"/>
      <c r="B108" s="4"/>
      <c r="C108" s="8"/>
      <c r="D108" s="6"/>
    </row>
    <row r="109" spans="1:4" ht="12.75">
      <c r="A109" s="15"/>
      <c r="B109" s="4"/>
      <c r="C109" s="8"/>
      <c r="D109" s="6"/>
    </row>
    <row r="110" spans="1:4" ht="12.75">
      <c r="A110" s="15"/>
      <c r="B110" s="4"/>
      <c r="C110" s="8"/>
      <c r="D110" s="6"/>
    </row>
    <row r="111" spans="1:4" ht="12.75">
      <c r="A111" s="15"/>
      <c r="B111" s="4"/>
      <c r="C111" s="8"/>
      <c r="D111" s="6"/>
    </row>
    <row r="112" spans="1:4" ht="12.75">
      <c r="A112" s="15"/>
      <c r="B112" s="4"/>
      <c r="C112" s="8"/>
      <c r="D112" s="6"/>
    </row>
    <row r="113" spans="1:4" ht="12.75">
      <c r="A113" s="15"/>
      <c r="B113" s="4"/>
      <c r="C113" s="8"/>
      <c r="D113" s="6"/>
    </row>
    <row r="114" spans="1:4" ht="12.75">
      <c r="A114" s="4"/>
      <c r="B114" s="4"/>
      <c r="C114" s="8"/>
      <c r="D114" s="6"/>
    </row>
    <row r="115" spans="1:4" ht="12.75">
      <c r="A115" s="4"/>
      <c r="B115" s="4"/>
      <c r="C115" s="8"/>
      <c r="D115" s="6"/>
    </row>
    <row r="116" spans="1:4" ht="12.75">
      <c r="A116" s="4"/>
      <c r="B116" s="4"/>
      <c r="C116" s="8"/>
      <c r="D116" s="6"/>
    </row>
    <row r="117" spans="1:4" ht="12.75">
      <c r="A117" s="4"/>
      <c r="B117" s="4"/>
      <c r="C117" s="8"/>
      <c r="D117" s="6"/>
    </row>
    <row r="118" spans="1:4" ht="12.75">
      <c r="A118" s="5"/>
      <c r="C118" s="8"/>
      <c r="D118" s="6"/>
    </row>
    <row r="119" ht="12.75">
      <c r="A119" s="5"/>
    </row>
    <row r="120" spans="1:4" ht="12.75">
      <c r="A120" s="4"/>
      <c r="B120" s="11"/>
      <c r="C120" s="8"/>
      <c r="D120" s="6"/>
    </row>
    <row r="121" spans="1:4" ht="12.75">
      <c r="A121" s="4"/>
      <c r="B121" s="11"/>
      <c r="C121" s="8"/>
      <c r="D121" s="6"/>
    </row>
    <row r="122" spans="1:4" ht="12.75">
      <c r="A122" s="15"/>
      <c r="B122" s="4"/>
      <c r="C122" s="8"/>
      <c r="D122" s="6"/>
    </row>
    <row r="123" spans="1:4" ht="12.75">
      <c r="A123" s="15"/>
      <c r="B123" s="4"/>
      <c r="C123" s="8"/>
      <c r="D123" s="6"/>
    </row>
    <row r="124" spans="1:4" ht="12.75">
      <c r="A124" s="15"/>
      <c r="B124" s="4"/>
      <c r="C124" s="8"/>
      <c r="D124" s="6"/>
    </row>
    <row r="125" spans="1:4" ht="12.75">
      <c r="A125" s="15"/>
      <c r="B125" s="15"/>
      <c r="C125" s="8"/>
      <c r="D125" s="6"/>
    </row>
    <row r="126" spans="1:4" ht="12.75">
      <c r="A126" s="15"/>
      <c r="B126" s="4"/>
      <c r="C126" s="8"/>
      <c r="D126" s="6"/>
    </row>
    <row r="127" spans="1:4" ht="12.75">
      <c r="A127" s="15"/>
      <c r="B127" s="4"/>
      <c r="C127" s="8"/>
      <c r="D127" s="6"/>
    </row>
    <row r="128" spans="1:4" ht="12.75">
      <c r="A128" s="15"/>
      <c r="B128" s="4"/>
      <c r="C128" s="8"/>
      <c r="D128" s="6"/>
    </row>
    <row r="129" spans="1:4" ht="12.75">
      <c r="A129" s="15"/>
      <c r="B129" s="4"/>
      <c r="C129" s="8"/>
      <c r="D129" s="6"/>
    </row>
    <row r="130" spans="1:4" ht="12.75">
      <c r="A130" s="15"/>
      <c r="B130" s="4"/>
      <c r="C130" s="8"/>
      <c r="D130" s="6"/>
    </row>
    <row r="131" spans="1:4" ht="12.75">
      <c r="A131" s="15"/>
      <c r="B131" s="4"/>
      <c r="C131" s="8"/>
      <c r="D131" s="6"/>
    </row>
    <row r="132" spans="1:4" ht="12.75">
      <c r="A132" s="4"/>
      <c r="B132" s="4"/>
      <c r="C132" s="8"/>
      <c r="D132" s="6"/>
    </row>
    <row r="133" spans="1:4" ht="12.75">
      <c r="A133" s="4"/>
      <c r="B133" s="4"/>
      <c r="C133" s="8"/>
      <c r="D133" s="6"/>
    </row>
    <row r="134" spans="1:4" ht="12.75">
      <c r="A134" s="4"/>
      <c r="B134" s="4"/>
      <c r="C134" s="8"/>
      <c r="D134" s="6"/>
    </row>
    <row r="135" spans="1:4" ht="12.75">
      <c r="A135" s="4"/>
      <c r="B135" s="4"/>
      <c r="C135" s="8"/>
      <c r="D135" s="6"/>
    </row>
    <row r="136" spans="1:4" ht="12.75">
      <c r="A136" s="4"/>
      <c r="B136" s="4"/>
      <c r="C136" s="8"/>
      <c r="D136" s="6"/>
    </row>
    <row r="137" spans="1:4" ht="12.75">
      <c r="A137" s="4"/>
      <c r="B137" s="4"/>
      <c r="C137" s="8"/>
      <c r="D137" s="6"/>
    </row>
    <row r="138" spans="1:4" ht="12.75">
      <c r="A138" s="4"/>
      <c r="B138" s="4"/>
      <c r="C138" s="8"/>
      <c r="D138" s="6"/>
    </row>
    <row r="139" spans="1:4" ht="12.75">
      <c r="A139" s="4"/>
      <c r="B139" s="4"/>
      <c r="C139" s="8"/>
      <c r="D139" s="6"/>
    </row>
    <row r="140" spans="1:4" ht="12.75">
      <c r="A140" s="4"/>
      <c r="B140" s="4"/>
      <c r="C140" s="8"/>
      <c r="D140" s="6"/>
    </row>
    <row r="141" spans="1:4" ht="12.75">
      <c r="A141" s="4"/>
      <c r="B141" s="4"/>
      <c r="C141" s="8"/>
      <c r="D141" s="6"/>
    </row>
    <row r="142" spans="1:4" ht="12.75">
      <c r="A142" s="4"/>
      <c r="B142" s="4"/>
      <c r="C142" s="8"/>
      <c r="D142" s="6"/>
    </row>
    <row r="143" spans="1:4" ht="12.75">
      <c r="A143" s="4"/>
      <c r="B143" s="4"/>
      <c r="C143" s="8"/>
      <c r="D143" s="6"/>
    </row>
    <row r="144" spans="1:4" ht="12.75">
      <c r="A144" s="4"/>
      <c r="B144" s="4"/>
      <c r="C144" s="8"/>
      <c r="D144" s="6"/>
    </row>
    <row r="145" spans="1:4" ht="12.75">
      <c r="A145" s="4"/>
      <c r="B145" s="4"/>
      <c r="C145" s="8"/>
      <c r="D145" s="6"/>
    </row>
    <row r="146" spans="1:4" ht="12.75">
      <c r="A146" s="4"/>
      <c r="B146" s="4"/>
      <c r="C146" s="8"/>
      <c r="D146" s="6"/>
    </row>
    <row r="147" spans="1:4" ht="12.75">
      <c r="A147" s="4"/>
      <c r="B147" s="4"/>
      <c r="C147" s="8"/>
      <c r="D147" s="6"/>
    </row>
    <row r="148" spans="1:4" ht="12.75">
      <c r="A148" s="4"/>
      <c r="B148" s="4"/>
      <c r="C148" s="8"/>
      <c r="D148" s="6"/>
    </row>
    <row r="149" spans="1:4" ht="12.75">
      <c r="A149" s="4"/>
      <c r="B149" s="4"/>
      <c r="C149" s="8"/>
      <c r="D149" s="6"/>
    </row>
    <row r="150" spans="1:4" ht="12.75">
      <c r="A150" s="4"/>
      <c r="B150" s="4"/>
      <c r="C150" s="8"/>
      <c r="D150" s="6"/>
    </row>
    <row r="151" spans="1:4" ht="12.75">
      <c r="A151" s="4"/>
      <c r="B151" s="4"/>
      <c r="C151" s="8"/>
      <c r="D151" s="6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ht="12.75">
      <c r="A636" s="4"/>
    </row>
    <row r="637" ht="12.75">
      <c r="A637" s="4"/>
    </row>
    <row r="638" ht="12.75">
      <c r="A638" s="4"/>
    </row>
    <row r="639" ht="12.75">
      <c r="A639" s="4"/>
    </row>
    <row r="640" ht="12.75">
      <c r="A640" s="4"/>
    </row>
    <row r="641" ht="12.75">
      <c r="A641" s="4"/>
    </row>
    <row r="642" ht="12.75">
      <c r="A642" s="4"/>
    </row>
    <row r="643" ht="12.75">
      <c r="A643" s="4"/>
    </row>
    <row r="644" ht="12.75">
      <c r="A644" s="4"/>
    </row>
    <row r="645" ht="12.75">
      <c r="A645" s="4"/>
    </row>
    <row r="646" ht="12.75">
      <c r="A646" s="4"/>
    </row>
    <row r="647" ht="12.75">
      <c r="A647" s="4"/>
    </row>
    <row r="648" ht="12.75">
      <c r="A648" s="4"/>
    </row>
    <row r="649" ht="12.75">
      <c r="A649" s="4"/>
    </row>
    <row r="650" ht="12.75">
      <c r="A650" s="4"/>
    </row>
    <row r="651" ht="12.75">
      <c r="A651" s="4"/>
    </row>
    <row r="652" ht="12.75">
      <c r="A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  <row r="657" ht="12.75">
      <c r="A657" s="4"/>
    </row>
    <row r="658" ht="12.75">
      <c r="A658" s="4"/>
    </row>
    <row r="659" ht="12.75">
      <c r="A659" s="4"/>
    </row>
    <row r="660" ht="12.75">
      <c r="A660" s="4"/>
    </row>
    <row r="661" ht="12.75">
      <c r="A661" s="4"/>
    </row>
    <row r="662" ht="12.75">
      <c r="A662" s="4"/>
    </row>
    <row r="663" ht="12.75">
      <c r="A663" s="4"/>
    </row>
    <row r="664" ht="12.75">
      <c r="A664" s="4"/>
    </row>
    <row r="665" ht="12.75">
      <c r="A665" s="4"/>
    </row>
    <row r="666" ht="12.75">
      <c r="A666" s="4"/>
    </row>
    <row r="667" ht="12.75">
      <c r="A667" s="4"/>
    </row>
    <row r="668" ht="12.75">
      <c r="A668" s="4"/>
    </row>
    <row r="669" ht="12.75">
      <c r="A669" s="4"/>
    </row>
    <row r="670" ht="12.75">
      <c r="A670" s="4"/>
    </row>
    <row r="671" ht="12.75">
      <c r="A671" s="4"/>
    </row>
    <row r="672" ht="12.75">
      <c r="A672" s="4"/>
    </row>
    <row r="673" ht="12.75">
      <c r="A673" s="4"/>
    </row>
    <row r="674" ht="12.75">
      <c r="A674" s="4"/>
    </row>
    <row r="675" ht="12.75">
      <c r="A675" s="4"/>
    </row>
    <row r="676" ht="12.75">
      <c r="A676" s="4"/>
    </row>
    <row r="677" ht="12.75">
      <c r="A677" s="4"/>
    </row>
    <row r="678" ht="12.75">
      <c r="A678" s="4"/>
    </row>
    <row r="679" ht="12.75">
      <c r="A679" s="4"/>
    </row>
    <row r="680" ht="12.75">
      <c r="A680" s="4"/>
    </row>
    <row r="681" ht="12.75">
      <c r="A681" s="4"/>
    </row>
    <row r="682" ht="12.75">
      <c r="A682" s="4"/>
    </row>
    <row r="683" ht="12.75">
      <c r="A683" s="4"/>
    </row>
    <row r="684" ht="12.75">
      <c r="A684" s="4"/>
    </row>
    <row r="685" ht="12.75">
      <c r="A685" s="4"/>
    </row>
    <row r="686" ht="12.75">
      <c r="A686" s="4"/>
    </row>
    <row r="687" ht="12.75">
      <c r="A687" s="4"/>
    </row>
    <row r="688" ht="12.75">
      <c r="A688" s="4"/>
    </row>
    <row r="689" ht="12.75">
      <c r="A689" s="4"/>
    </row>
    <row r="690" ht="12.75">
      <c r="A690" s="4"/>
    </row>
    <row r="691" ht="12.75">
      <c r="A691" s="4"/>
    </row>
    <row r="692" ht="12.75">
      <c r="A692" s="4"/>
    </row>
    <row r="693" ht="12.75">
      <c r="A693" s="4"/>
    </row>
    <row r="694" ht="12.75">
      <c r="A694" s="4"/>
    </row>
    <row r="695" ht="12.75">
      <c r="A695" s="4"/>
    </row>
    <row r="696" ht="12.75">
      <c r="A696" s="4"/>
    </row>
    <row r="697" ht="12.75">
      <c r="A697" s="4"/>
    </row>
    <row r="698" ht="12.75">
      <c r="A698" s="4"/>
    </row>
    <row r="699" ht="12.75">
      <c r="A699" s="4"/>
    </row>
    <row r="700" ht="12.75">
      <c r="A700" s="4"/>
    </row>
    <row r="701" ht="12.75">
      <c r="A701" s="4"/>
    </row>
    <row r="702" ht="12.75">
      <c r="A702" s="4"/>
    </row>
    <row r="703" ht="12.75">
      <c r="A703" s="4"/>
    </row>
    <row r="704" ht="12.75">
      <c r="A704" s="4"/>
    </row>
    <row r="705" ht="12.75">
      <c r="A705" s="4"/>
    </row>
    <row r="706" ht="12.75">
      <c r="A706" s="4"/>
    </row>
    <row r="707" ht="12.75">
      <c r="A707" s="4"/>
    </row>
    <row r="708" ht="12.75">
      <c r="A708" s="4"/>
    </row>
    <row r="709" ht="12.75">
      <c r="A709" s="4"/>
    </row>
    <row r="710" ht="12.75">
      <c r="A710" s="4"/>
    </row>
    <row r="711" ht="12.75">
      <c r="A711" s="4"/>
    </row>
    <row r="712" ht="12.75">
      <c r="A712" s="4"/>
    </row>
    <row r="713" ht="12.75">
      <c r="A713" s="4"/>
    </row>
    <row r="714" ht="12.75">
      <c r="A714" s="4"/>
    </row>
    <row r="715" ht="12.75">
      <c r="A715" s="4"/>
    </row>
    <row r="716" ht="12.75">
      <c r="A716" s="4"/>
    </row>
    <row r="717" ht="12.75">
      <c r="A717" s="4"/>
    </row>
    <row r="718" ht="12.75">
      <c r="A718" s="4"/>
    </row>
    <row r="719" ht="12.75">
      <c r="A719" s="4"/>
    </row>
    <row r="720" ht="12.75">
      <c r="A720" s="4"/>
    </row>
    <row r="721" ht="12.75">
      <c r="A721" s="4"/>
    </row>
    <row r="722" ht="12.75">
      <c r="A722" s="4"/>
    </row>
    <row r="723" ht="12.75">
      <c r="A723" s="4"/>
    </row>
    <row r="724" ht="12.75">
      <c r="A724" s="4"/>
    </row>
    <row r="725" ht="12.75">
      <c r="A725" s="4"/>
    </row>
    <row r="726" ht="12.75">
      <c r="A726" s="4"/>
    </row>
    <row r="727" ht="12.75">
      <c r="A727" s="4"/>
    </row>
    <row r="728" ht="12.75">
      <c r="A728" s="4"/>
    </row>
    <row r="729" ht="12.75">
      <c r="A729" s="4"/>
    </row>
    <row r="730" ht="12.75">
      <c r="A730" s="4"/>
    </row>
    <row r="731" ht="12.75">
      <c r="A731" s="4"/>
    </row>
    <row r="732" ht="12.75">
      <c r="A732" s="4"/>
    </row>
    <row r="733" ht="12.75">
      <c r="A733" s="4"/>
    </row>
    <row r="734" ht="12.75">
      <c r="A734" s="4"/>
    </row>
    <row r="735" ht="12.75">
      <c r="A735" s="4"/>
    </row>
    <row r="736" ht="12.75">
      <c r="A736" s="4"/>
    </row>
    <row r="737" ht="12.75">
      <c r="A737" s="4"/>
    </row>
    <row r="738" ht="12.75">
      <c r="A738" s="4"/>
    </row>
    <row r="739" ht="12.75">
      <c r="A739" s="4"/>
    </row>
    <row r="740" ht="12.75">
      <c r="A740" s="4"/>
    </row>
    <row r="741" ht="12.75">
      <c r="A741" s="4"/>
    </row>
    <row r="742" ht="12.75">
      <c r="A742" s="4"/>
    </row>
    <row r="743" ht="12.75">
      <c r="A743" s="4"/>
    </row>
    <row r="744" ht="12.75">
      <c r="A744" s="4"/>
    </row>
    <row r="745" ht="12.75">
      <c r="A745" s="4"/>
    </row>
    <row r="746" ht="12.75">
      <c r="A746" s="4"/>
    </row>
    <row r="747" ht="12.75">
      <c r="A747" s="4"/>
    </row>
    <row r="748" ht="12.75">
      <c r="A748" s="4"/>
    </row>
    <row r="749" ht="12.75">
      <c r="A749" s="4"/>
    </row>
    <row r="750" ht="12.75">
      <c r="A750" s="4"/>
    </row>
    <row r="751" ht="12.75">
      <c r="A751" s="4"/>
    </row>
    <row r="752" ht="12.75">
      <c r="A752" s="4"/>
    </row>
    <row r="753" ht="12.75">
      <c r="A753" s="4"/>
    </row>
  </sheetData>
  <printOptions gridLines="1"/>
  <pageMargins left="0.33" right="0.17" top="1.11" bottom="0.64" header="0.5" footer="0.5"/>
  <pageSetup horizontalDpi="600" verticalDpi="600" orientation="landscape" r:id="rId1"/>
  <headerFooter alignWithMargins="0">
    <oddHeader>&amp;C&amp;"Arial,Bold"&amp;12SWSI Network Performance Measurements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31.7109375" style="0" bestFit="1" customWidth="1"/>
    <col min="2" max="2" width="11.8515625" style="0" bestFit="1" customWidth="1"/>
    <col min="3" max="3" width="13.57421875" style="0" customWidth="1"/>
    <col min="4" max="4" width="12.00390625" style="0" customWidth="1"/>
  </cols>
  <sheetData>
    <row r="1" spans="1:4" ht="15" customHeight="1">
      <c r="A1" s="5"/>
      <c r="B1" t="s">
        <v>42</v>
      </c>
      <c r="C1" s="10" t="s">
        <v>40</v>
      </c>
      <c r="D1" s="7" t="s">
        <v>41</v>
      </c>
    </row>
    <row r="2" spans="1:4" ht="12.75">
      <c r="A2" s="4"/>
      <c r="B2" s="4"/>
      <c r="C2" s="8"/>
      <c r="D2" s="6"/>
    </row>
    <row r="3" spans="1:4" ht="12.75">
      <c r="A3" s="4" t="s">
        <v>1</v>
      </c>
      <c r="B3" s="4">
        <f>Assumptions!B2*Assumptions!B4*Assumptions!B5</f>
        <v>210</v>
      </c>
      <c r="C3" s="8">
        <f>B3*Measurements!B3</f>
        <v>9401490</v>
      </c>
      <c r="D3" s="6">
        <f>(C3*8)/(24*60*60)</f>
        <v>870.5083333333333</v>
      </c>
    </row>
    <row r="4" spans="1:4" ht="12.75">
      <c r="A4" s="4" t="s">
        <v>6</v>
      </c>
      <c r="B4" s="4">
        <f>Assumptions!B2*Assumptions!B4*Assumptions!B7</f>
        <v>840</v>
      </c>
      <c r="C4" s="8">
        <f>B4*Measurements!B6</f>
        <v>508200</v>
      </c>
      <c r="D4" s="6">
        <f aca="true" t="shared" si="0" ref="D4:D14">(C4*8)/(24*60*60)</f>
        <v>47.05555555555556</v>
      </c>
    </row>
    <row r="5" spans="1:4" ht="12.75">
      <c r="A5" s="15" t="s">
        <v>14</v>
      </c>
      <c r="B5" s="4">
        <f>Assumptions!B2*Assumptions!B4*Assumptions!B8</f>
        <v>840</v>
      </c>
      <c r="C5" s="8">
        <f>B5*Measurements!B7</f>
        <v>724920</v>
      </c>
      <c r="D5" s="6">
        <f t="shared" si="0"/>
        <v>67.12222222222222</v>
      </c>
    </row>
    <row r="6" spans="1:4" ht="12.75">
      <c r="A6" s="15" t="s">
        <v>7</v>
      </c>
      <c r="B6" s="4">
        <f>Assumptions!B2*Assumptions!B4*Assumptions!B9</f>
        <v>840</v>
      </c>
      <c r="C6" s="8">
        <f>B6*Measurements!B9</f>
        <v>21840</v>
      </c>
      <c r="D6" s="6">
        <f t="shared" si="0"/>
        <v>2.022222222222222</v>
      </c>
    </row>
    <row r="7" spans="1:4" ht="12.75">
      <c r="A7" s="15" t="s">
        <v>16</v>
      </c>
      <c r="B7" s="4">
        <f>Assumptions!B2*Assumptions!B4*Assumptions!B10</f>
        <v>840</v>
      </c>
      <c r="C7" s="8">
        <f>B7*Measurements!B10</f>
        <v>777840</v>
      </c>
      <c r="D7" s="6">
        <f t="shared" si="0"/>
        <v>72.02222222222223</v>
      </c>
    </row>
    <row r="8" spans="1:4" ht="12.75">
      <c r="A8" s="15" t="s">
        <v>52</v>
      </c>
      <c r="B8" s="4">
        <f>Assumptions!B2*Assumptions!B11</f>
        <v>280</v>
      </c>
      <c r="C8" s="8">
        <f>B8*Measurements!B12</f>
        <v>667520</v>
      </c>
      <c r="D8" s="6">
        <f t="shared" si="0"/>
        <v>61.80740740740741</v>
      </c>
    </row>
    <row r="9" spans="1:4" ht="12.75">
      <c r="A9" s="15" t="s">
        <v>55</v>
      </c>
      <c r="B9" s="4">
        <f>Assumptions!B2*Assumptions!B12</f>
        <v>42</v>
      </c>
      <c r="C9" s="8">
        <f>B9*Measurements!B13</f>
        <v>380646</v>
      </c>
      <c r="D9" s="6">
        <f t="shared" si="0"/>
        <v>35.245</v>
      </c>
    </row>
    <row r="10" spans="1:4" ht="12.75">
      <c r="A10" s="15" t="s">
        <v>59</v>
      </c>
      <c r="B10" s="4">
        <f>Assumptions!B2*Assumptions!B13</f>
        <v>42</v>
      </c>
      <c r="C10" s="8">
        <f>B10*Measurements!B14</f>
        <v>52920</v>
      </c>
      <c r="D10" s="6">
        <f t="shared" si="0"/>
        <v>4.9</v>
      </c>
    </row>
    <row r="11" spans="1:4" ht="12.75">
      <c r="A11" s="15" t="s">
        <v>10</v>
      </c>
      <c r="B11" s="4">
        <v>0</v>
      </c>
      <c r="C11" s="8">
        <v>0</v>
      </c>
      <c r="D11" s="6">
        <f t="shared" si="0"/>
        <v>0</v>
      </c>
    </row>
    <row r="12" spans="1:4" ht="12.75">
      <c r="A12" s="15" t="s">
        <v>65</v>
      </c>
      <c r="B12" s="4">
        <v>0</v>
      </c>
      <c r="C12" s="8">
        <v>0</v>
      </c>
      <c r="D12" s="6">
        <f t="shared" si="0"/>
        <v>0</v>
      </c>
    </row>
    <row r="13" spans="1:4" ht="12.75">
      <c r="A13" s="15" t="s">
        <v>68</v>
      </c>
      <c r="B13" s="4">
        <v>0</v>
      </c>
      <c r="C13" s="8">
        <v>0</v>
      </c>
      <c r="D13" s="6">
        <f t="shared" si="0"/>
        <v>0</v>
      </c>
    </row>
    <row r="14" spans="1:4" ht="12.75">
      <c r="A14" s="15" t="s">
        <v>69</v>
      </c>
      <c r="B14" s="4">
        <f>Assumptions!B2*Assumptions!B18</f>
        <v>70</v>
      </c>
      <c r="C14" s="8">
        <f>B14*Measurements!B26</f>
        <v>587720</v>
      </c>
      <c r="D14" s="6">
        <f t="shared" si="0"/>
        <v>54.41851851851852</v>
      </c>
    </row>
    <row r="15" spans="1:4" ht="12.75">
      <c r="A15" s="4"/>
      <c r="B15" s="4"/>
      <c r="C15" s="8"/>
      <c r="D15" s="6"/>
    </row>
    <row r="16" spans="1:4" s="14" customFormat="1" ht="12.75">
      <c r="A16" s="18" t="s">
        <v>43</v>
      </c>
      <c r="B16" s="18"/>
      <c r="D16" s="17">
        <f>SUM(D3:D15)</f>
        <v>1215.1014814814816</v>
      </c>
    </row>
  </sheetData>
  <printOptions gridLines="1"/>
  <pageMargins left="0.33" right="0.17" top="1.11" bottom="0.64" header="0.5" footer="0.5"/>
  <pageSetup horizontalDpi="600" verticalDpi="600" orientation="landscape" r:id="rId1"/>
  <headerFooter alignWithMargins="0">
    <oddHeader>&amp;C&amp;"Arial,Bold"&amp;12SWSI Network Performance Measurements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31.7109375" style="0" bestFit="1" customWidth="1"/>
    <col min="2" max="2" width="13.421875" style="0" customWidth="1"/>
    <col min="3" max="3" width="11.421875" style="0" customWidth="1"/>
    <col min="4" max="4" width="12.00390625" style="0" customWidth="1"/>
  </cols>
  <sheetData>
    <row r="1" spans="1:4" ht="12.75">
      <c r="A1" s="5"/>
      <c r="B1" t="s">
        <v>42</v>
      </c>
      <c r="C1" s="10" t="s">
        <v>40</v>
      </c>
      <c r="D1" s="7" t="s">
        <v>41</v>
      </c>
    </row>
    <row r="2" spans="1:4" ht="12.75">
      <c r="A2" s="4"/>
      <c r="B2" s="4"/>
      <c r="C2" s="8"/>
      <c r="D2" s="6"/>
    </row>
    <row r="3" spans="1:4" ht="12.75">
      <c r="A3" s="4" t="s">
        <v>1</v>
      </c>
      <c r="B3" s="4">
        <f>Assumptions!B2*Assumptions!B4*Assumptions!B5</f>
        <v>210</v>
      </c>
      <c r="C3" s="8">
        <f>B3*Measurements!C3</f>
        <v>295890</v>
      </c>
      <c r="D3" s="6">
        <f aca="true" t="shared" si="0" ref="D3:D14">(C3*8)/(24*60*60)</f>
        <v>27.397222222222222</v>
      </c>
    </row>
    <row r="4" spans="1:4" ht="12.75">
      <c r="A4" s="4" t="s">
        <v>6</v>
      </c>
      <c r="B4" s="4">
        <f>Assumptions!B2*Assumptions!B4*Assumptions!B7</f>
        <v>840</v>
      </c>
      <c r="C4" s="8">
        <f>B4*Measurements!C6</f>
        <v>80640</v>
      </c>
      <c r="D4" s="6">
        <f t="shared" si="0"/>
        <v>7.466666666666667</v>
      </c>
    </row>
    <row r="5" spans="1:4" ht="12.75">
      <c r="A5" s="15" t="s">
        <v>14</v>
      </c>
      <c r="B5" s="4">
        <f>Assumptions!B2*Assumptions!B4*Assumptions!B8</f>
        <v>840</v>
      </c>
      <c r="C5" s="8">
        <f>B5*Measurements!C7</f>
        <v>88200</v>
      </c>
      <c r="D5" s="6">
        <f t="shared" si="0"/>
        <v>8.166666666666666</v>
      </c>
    </row>
    <row r="6" spans="1:4" ht="12.75">
      <c r="A6" s="15" t="s">
        <v>7</v>
      </c>
      <c r="B6" s="4">
        <f>Assumptions!B2*Assumptions!B4*Assumptions!B9</f>
        <v>840</v>
      </c>
      <c r="C6" s="8">
        <f>B6*Measurements!C9</f>
        <v>4200</v>
      </c>
      <c r="D6" s="6">
        <f t="shared" si="0"/>
        <v>0.3888888888888889</v>
      </c>
    </row>
    <row r="7" spans="1:4" ht="12.75">
      <c r="A7" s="15" t="s">
        <v>16</v>
      </c>
      <c r="B7" s="4">
        <f>Assumptions!B2*Assumptions!B4*Assumptions!B10</f>
        <v>840</v>
      </c>
      <c r="C7" s="8">
        <f>B7*Measurements!C10</f>
        <v>123480</v>
      </c>
      <c r="D7" s="6">
        <f t="shared" si="0"/>
        <v>11.433333333333334</v>
      </c>
    </row>
    <row r="8" spans="1:4" ht="12.75">
      <c r="A8" s="15" t="s">
        <v>52</v>
      </c>
      <c r="B8" s="4">
        <f>Assumptions!B2*Assumptions!B11</f>
        <v>280</v>
      </c>
      <c r="C8" s="8">
        <f>B8*Measurements!C12</f>
        <v>577080</v>
      </c>
      <c r="D8" s="6">
        <f t="shared" si="0"/>
        <v>53.43333333333333</v>
      </c>
    </row>
    <row r="9" spans="1:4" ht="12.75">
      <c r="A9" s="15" t="s">
        <v>55</v>
      </c>
      <c r="B9" s="4">
        <f>Assumptions!B2*Assumptions!B12</f>
        <v>42</v>
      </c>
      <c r="C9" s="8">
        <f>B9*Measurements!C13</f>
        <v>366324</v>
      </c>
      <c r="D9" s="6">
        <f t="shared" si="0"/>
        <v>33.91888888888889</v>
      </c>
    </row>
    <row r="10" spans="1:4" ht="12.75">
      <c r="A10" s="15" t="s">
        <v>59</v>
      </c>
      <c r="B10" s="4">
        <f>Assumptions!B2*Assumptions!B13</f>
        <v>42</v>
      </c>
      <c r="C10" s="8">
        <f>B10*Measurements!C14</f>
        <v>43596</v>
      </c>
      <c r="D10" s="6">
        <f t="shared" si="0"/>
        <v>4.036666666666667</v>
      </c>
    </row>
    <row r="11" spans="1:4" ht="12.75">
      <c r="A11" s="15" t="s">
        <v>10</v>
      </c>
      <c r="B11" s="4">
        <v>0</v>
      </c>
      <c r="C11" s="8">
        <v>0</v>
      </c>
      <c r="D11" s="6">
        <f t="shared" si="0"/>
        <v>0</v>
      </c>
    </row>
    <row r="12" spans="1:4" ht="12.75">
      <c r="A12" s="15" t="s">
        <v>65</v>
      </c>
      <c r="B12" s="4">
        <v>0</v>
      </c>
      <c r="C12" s="8">
        <v>0</v>
      </c>
      <c r="D12" s="6">
        <f t="shared" si="0"/>
        <v>0</v>
      </c>
    </row>
    <row r="13" spans="1:4" ht="12.75">
      <c r="A13" s="15" t="s">
        <v>68</v>
      </c>
      <c r="B13" s="4">
        <v>48</v>
      </c>
      <c r="C13" s="8">
        <f>B13*Measurements!C25</f>
        <v>0</v>
      </c>
      <c r="D13" s="6">
        <f t="shared" si="0"/>
        <v>0</v>
      </c>
    </row>
    <row r="14" spans="1:4" ht="12.75">
      <c r="A14" s="15" t="s">
        <v>69</v>
      </c>
      <c r="B14" s="4">
        <v>0</v>
      </c>
      <c r="C14" s="8">
        <v>0</v>
      </c>
      <c r="D14" s="6">
        <f t="shared" si="0"/>
        <v>0</v>
      </c>
    </row>
    <row r="15" spans="1:4" ht="12.75">
      <c r="A15" s="4"/>
      <c r="B15" s="4"/>
      <c r="C15" s="8"/>
      <c r="D15" s="6"/>
    </row>
    <row r="16" spans="1:4" s="14" customFormat="1" ht="12.75">
      <c r="A16" s="18" t="s">
        <v>43</v>
      </c>
      <c r="B16" s="18"/>
      <c r="D16" s="17">
        <f>SUM(D3:D15)</f>
        <v>146.24166666666665</v>
      </c>
    </row>
  </sheetData>
  <printOptions gridLines="1"/>
  <pageMargins left="0.33" right="0.17" top="1.11" bottom="0.64" header="0.5" footer="0.5"/>
  <pageSetup horizontalDpi="600" verticalDpi="600" orientation="landscape" r:id="rId1"/>
  <headerFooter alignWithMargins="0">
    <oddHeader>&amp;C&amp;"Arial,Bold"&amp;12SWSI Network Performance Measurements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31.7109375" style="0" bestFit="1" customWidth="1"/>
    <col min="2" max="2" width="12.28125" style="0" customWidth="1"/>
    <col min="3" max="3" width="11.421875" style="0" customWidth="1"/>
    <col min="4" max="4" width="12.00390625" style="0" customWidth="1"/>
  </cols>
  <sheetData>
    <row r="1" spans="1:4" ht="12.75">
      <c r="A1" s="5"/>
      <c r="B1" t="s">
        <v>42</v>
      </c>
      <c r="C1" s="10" t="s">
        <v>40</v>
      </c>
      <c r="D1" s="7" t="s">
        <v>41</v>
      </c>
    </row>
    <row r="2" spans="1:4" ht="12.75">
      <c r="A2" s="4"/>
      <c r="B2" s="4"/>
      <c r="C2" s="8"/>
      <c r="D2" s="6"/>
    </row>
    <row r="3" spans="1:4" ht="12.75">
      <c r="A3" s="4" t="s">
        <v>1</v>
      </c>
      <c r="B3" s="4">
        <f>Assumptions!B2*Assumptions!B4*Assumptions!B5</f>
        <v>210</v>
      </c>
      <c r="C3" s="8">
        <f>B3*Measurements!D3</f>
        <v>55360830</v>
      </c>
      <c r="D3" s="6">
        <f aca="true" t="shared" si="0" ref="D3:D14">(C3*8)/(24*60*60)</f>
        <v>5126.002777777778</v>
      </c>
    </row>
    <row r="4" spans="1:4" ht="12.75">
      <c r="A4" s="4" t="s">
        <v>6</v>
      </c>
      <c r="B4" s="4">
        <f>Assumptions!B2*Assumptions!B4*Assumptions!B7</f>
        <v>840</v>
      </c>
      <c r="C4" s="8">
        <f>B4*Measurements!D6</f>
        <v>16029720</v>
      </c>
      <c r="D4" s="6">
        <f t="shared" si="0"/>
        <v>1484.2333333333333</v>
      </c>
    </row>
    <row r="5" spans="1:4" ht="12.75">
      <c r="A5" s="15" t="s">
        <v>14</v>
      </c>
      <c r="B5" s="4">
        <f>Assumptions!B2*Assumptions!B4*Assumptions!B8</f>
        <v>840</v>
      </c>
      <c r="C5" s="8">
        <f>B5*Measurements!D7</f>
        <v>1504440</v>
      </c>
      <c r="D5" s="6">
        <f t="shared" si="0"/>
        <v>139.3</v>
      </c>
    </row>
    <row r="6" spans="1:4" ht="12.75">
      <c r="A6" s="15" t="s">
        <v>7</v>
      </c>
      <c r="B6" s="4">
        <f>Assumptions!B2*Assumptions!B4*Assumptions!B9</f>
        <v>840</v>
      </c>
      <c r="C6" s="8">
        <f>B6*Measurements!D9</f>
        <v>2572080</v>
      </c>
      <c r="D6" s="6">
        <f t="shared" si="0"/>
        <v>238.15555555555557</v>
      </c>
    </row>
    <row r="7" spans="1:4" ht="12.75">
      <c r="A7" s="15" t="s">
        <v>16</v>
      </c>
      <c r="B7" s="4">
        <f>Assumptions!B2*Assumptions!B4*Assumptions!B10</f>
        <v>840</v>
      </c>
      <c r="C7" s="8">
        <f>B7*Measurements!D10</f>
        <v>1203720</v>
      </c>
      <c r="D7" s="6">
        <f t="shared" si="0"/>
        <v>111.45555555555555</v>
      </c>
    </row>
    <row r="8" spans="1:4" ht="12.75">
      <c r="A8" s="15" t="s">
        <v>52</v>
      </c>
      <c r="B8" s="4">
        <f>Assumptions!B2*Assumptions!B11</f>
        <v>280</v>
      </c>
      <c r="C8" s="8">
        <f>B8*Measurements!D12</f>
        <v>181440</v>
      </c>
      <c r="D8" s="6">
        <f t="shared" si="0"/>
        <v>16.8</v>
      </c>
    </row>
    <row r="9" spans="1:4" ht="12.75">
      <c r="A9" s="15" t="s">
        <v>55</v>
      </c>
      <c r="B9" s="4">
        <f>Assumptions!B2*Assumptions!B12</f>
        <v>42</v>
      </c>
      <c r="C9" s="8">
        <f>B9*Measurements!D13</f>
        <v>4914</v>
      </c>
      <c r="D9" s="6">
        <f t="shared" si="0"/>
        <v>0.455</v>
      </c>
    </row>
    <row r="10" spans="1:4" ht="12.75">
      <c r="A10" s="15" t="s">
        <v>59</v>
      </c>
      <c r="B10" s="4">
        <f>Assumptions!B2*Assumptions!B13</f>
        <v>42</v>
      </c>
      <c r="C10" s="8">
        <f>B10*Measurements!D14</f>
        <v>6384</v>
      </c>
      <c r="D10" s="6">
        <f t="shared" si="0"/>
        <v>0.5911111111111111</v>
      </c>
    </row>
    <row r="11" spans="1:4" ht="12.75">
      <c r="A11" s="15" t="s">
        <v>10</v>
      </c>
      <c r="B11" s="4">
        <f>Assumptions!B15*Assumptions!B16*12*60*24</f>
        <v>518400</v>
      </c>
      <c r="C11" s="8">
        <f>B11*Assumptions!B14</f>
        <v>518400000</v>
      </c>
      <c r="D11" s="6">
        <f t="shared" si="0"/>
        <v>48000</v>
      </c>
    </row>
    <row r="12" spans="1:4" ht="12.75">
      <c r="A12" s="15" t="s">
        <v>65</v>
      </c>
      <c r="B12" s="4">
        <f>Assumptions!B2*Assumptions!B17</f>
        <v>280</v>
      </c>
      <c r="C12" s="8">
        <f>B12*Measurements!D24</f>
        <v>23843400</v>
      </c>
      <c r="D12" s="6">
        <f t="shared" si="0"/>
        <v>2207.722222222222</v>
      </c>
    </row>
    <row r="13" spans="1:4" ht="12.75">
      <c r="A13" s="15" t="s">
        <v>68</v>
      </c>
      <c r="B13" s="4">
        <v>48</v>
      </c>
      <c r="C13" s="8">
        <f>B13*Measurements!D25</f>
        <v>144000000</v>
      </c>
      <c r="D13" s="6">
        <f t="shared" si="0"/>
        <v>13333.333333333334</v>
      </c>
    </row>
    <row r="14" spans="1:4" ht="12.75">
      <c r="A14" s="15" t="s">
        <v>69</v>
      </c>
      <c r="B14" s="4">
        <v>0</v>
      </c>
      <c r="C14" s="8">
        <v>0</v>
      </c>
      <c r="D14" s="6">
        <f t="shared" si="0"/>
        <v>0</v>
      </c>
    </row>
    <row r="15" spans="1:4" ht="12.75">
      <c r="A15" s="4"/>
      <c r="B15" s="4"/>
      <c r="C15" s="8"/>
      <c r="D15" s="6"/>
    </row>
    <row r="16" spans="1:4" s="14" customFormat="1" ht="12.75">
      <c r="A16" s="18" t="s">
        <v>43</v>
      </c>
      <c r="B16" s="18"/>
      <c r="D16" s="17">
        <f>SUM(D3:D15)</f>
        <v>70658.04888888888</v>
      </c>
    </row>
  </sheetData>
  <printOptions gridLines="1"/>
  <pageMargins left="0.33" right="0.17" top="1.11" bottom="0.64" header="0.5" footer="0.5"/>
  <pageSetup horizontalDpi="600" verticalDpi="600" orientation="landscape" r:id="rId1"/>
  <headerFooter alignWithMargins="0">
    <oddHeader>&amp;C&amp;"Arial,Bold"&amp;12SWSI Network Performance Measurements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31.7109375" style="0" bestFit="1" customWidth="1"/>
    <col min="2" max="2" width="12.28125" style="0" customWidth="1"/>
    <col min="3" max="3" width="11.421875" style="0" customWidth="1"/>
    <col min="4" max="4" width="12.00390625" style="0" customWidth="1"/>
    <col min="5" max="5" width="44.421875" style="0" customWidth="1"/>
  </cols>
  <sheetData>
    <row r="1" spans="1:4" ht="12.75">
      <c r="A1" s="5"/>
      <c r="B1" t="s">
        <v>42</v>
      </c>
      <c r="C1" s="10" t="s">
        <v>40</v>
      </c>
      <c r="D1" s="7" t="s">
        <v>41</v>
      </c>
    </row>
    <row r="2" spans="1:4" ht="12.75">
      <c r="A2" s="4"/>
      <c r="B2" s="4"/>
      <c r="C2" s="8"/>
      <c r="D2" s="6"/>
    </row>
    <row r="3" spans="1:4" ht="12.75">
      <c r="A3" s="4" t="s">
        <v>1</v>
      </c>
      <c r="B3" s="4">
        <f>Assumptions!B2*Assumptions!B4*Assumptions!B5</f>
        <v>210</v>
      </c>
      <c r="C3" s="8">
        <f>B3*Measurements!E3</f>
        <v>56057610</v>
      </c>
      <c r="D3" s="6">
        <f aca="true" t="shared" si="0" ref="D3:D14">(C3*8)/(24*60*60)</f>
        <v>5190.519444444444</v>
      </c>
    </row>
    <row r="4" spans="1:4" ht="12.75">
      <c r="A4" s="4" t="s">
        <v>6</v>
      </c>
      <c r="B4" s="4">
        <f>Assumptions!B2*Assumptions!B4*Assumptions!B7</f>
        <v>840</v>
      </c>
      <c r="C4" s="8">
        <f>B4*Measurements!E6</f>
        <v>16206120</v>
      </c>
      <c r="D4" s="6">
        <f t="shared" si="0"/>
        <v>1500.5666666666666</v>
      </c>
    </row>
    <row r="5" spans="1:4" ht="12.75">
      <c r="A5" s="15" t="s">
        <v>14</v>
      </c>
      <c r="B5" s="4">
        <f>Assumptions!B2*Assumptions!B4*Assumptions!B8</f>
        <v>840</v>
      </c>
      <c r="C5" s="8">
        <f>B5*Measurements!E7</f>
        <v>1416240</v>
      </c>
      <c r="D5" s="6">
        <f t="shared" si="0"/>
        <v>131.13333333333333</v>
      </c>
    </row>
    <row r="6" spans="1:4" ht="12.75">
      <c r="A6" s="15" t="s">
        <v>7</v>
      </c>
      <c r="B6" s="4">
        <f>Assumptions!B2*Assumptions!B4*Assumptions!B9</f>
        <v>840</v>
      </c>
      <c r="C6" s="8">
        <f>B6*Measurements!E9</f>
        <v>2607360</v>
      </c>
      <c r="D6" s="6">
        <f t="shared" si="0"/>
        <v>241.42222222222222</v>
      </c>
    </row>
    <row r="7" spans="1:4" ht="12.75">
      <c r="A7" s="15" t="s">
        <v>16</v>
      </c>
      <c r="B7" s="4">
        <f>Assumptions!B2*Assumptions!B4*Assumptions!B10</f>
        <v>840</v>
      </c>
      <c r="C7" s="8">
        <f>B7*Measurements!E10</f>
        <v>1221360</v>
      </c>
      <c r="D7" s="6">
        <f t="shared" si="0"/>
        <v>113.08888888888889</v>
      </c>
    </row>
    <row r="8" spans="1:5" ht="12.75">
      <c r="A8" s="15" t="s">
        <v>52</v>
      </c>
      <c r="B8" s="4">
        <f>Assumptions!B2*Assumptions!B4*Assumptions!B11</f>
        <v>840</v>
      </c>
      <c r="C8" s="8">
        <f>B8*Measurements!E12</f>
        <v>1349040</v>
      </c>
      <c r="D8" s="6">
        <f t="shared" si="0"/>
        <v>124.91111111111111</v>
      </c>
      <c r="E8" t="s">
        <v>53</v>
      </c>
    </row>
    <row r="9" spans="1:5" ht="12.75">
      <c r="A9" s="15" t="s">
        <v>55</v>
      </c>
      <c r="B9" s="4">
        <f>Assumptions!B2*Assumptions!B4*Assumptions!B12</f>
        <v>126</v>
      </c>
      <c r="C9" s="8">
        <f>B9*Measurements!E13</f>
        <v>107982</v>
      </c>
      <c r="D9" s="6">
        <f t="shared" si="0"/>
        <v>9.998333333333333</v>
      </c>
      <c r="E9" t="s">
        <v>53</v>
      </c>
    </row>
    <row r="10" spans="1:5" ht="12.75">
      <c r="A10" s="15" t="s">
        <v>59</v>
      </c>
      <c r="B10" s="4">
        <f>Assumptions!B2*Assumptions!B4*Assumptions!B13</f>
        <v>126</v>
      </c>
      <c r="C10" s="8">
        <f>B10*Measurements!E14</f>
        <v>28350</v>
      </c>
      <c r="D10" s="6">
        <f t="shared" si="0"/>
        <v>2.625</v>
      </c>
      <c r="E10" t="s">
        <v>53</v>
      </c>
    </row>
    <row r="11" spans="1:5" ht="12.75">
      <c r="A11" s="15" t="s">
        <v>10</v>
      </c>
      <c r="B11" s="4">
        <f>Assumptions!B15*Assumptions!B16*Assumptions!B4*(Assumptions!B2/Assumptions!B1)*12*60*24</f>
        <v>1036800</v>
      </c>
      <c r="C11" s="8">
        <f>B11*Assumptions!B14</f>
        <v>1036800000</v>
      </c>
      <c r="D11" s="6">
        <f t="shared" si="0"/>
        <v>96000</v>
      </c>
      <c r="E11" t="s">
        <v>77</v>
      </c>
    </row>
    <row r="12" spans="1:5" ht="12.75">
      <c r="A12" s="15" t="s">
        <v>65</v>
      </c>
      <c r="B12" s="4">
        <f>Assumptions!B2*Assumptions!B4*Assumptions!B17</f>
        <v>840</v>
      </c>
      <c r="C12" s="8">
        <f>B12*Measurements!E24</f>
        <v>72306360</v>
      </c>
      <c r="D12" s="6">
        <f t="shared" si="0"/>
        <v>6695.033333333334</v>
      </c>
      <c r="E12" t="s">
        <v>66</v>
      </c>
    </row>
    <row r="13" spans="1:4" ht="12.75">
      <c r="A13" s="15" t="s">
        <v>68</v>
      </c>
      <c r="B13" s="4">
        <v>0</v>
      </c>
      <c r="C13" s="8">
        <v>0</v>
      </c>
      <c r="D13" s="6">
        <f t="shared" si="0"/>
        <v>0</v>
      </c>
    </row>
    <row r="14" spans="1:4" ht="12.75">
      <c r="A14" s="15" t="s">
        <v>69</v>
      </c>
      <c r="B14" s="4">
        <f>Assumptions!B2*Assumptions!B18</f>
        <v>70</v>
      </c>
      <c r="C14" s="8">
        <f>B14*Measurements!E26</f>
        <v>7437570</v>
      </c>
      <c r="D14" s="6">
        <f t="shared" si="0"/>
        <v>688.6638888888889</v>
      </c>
    </row>
    <row r="15" spans="1:4" ht="12.75">
      <c r="A15" s="4"/>
      <c r="B15" s="4"/>
      <c r="C15" s="8"/>
      <c r="D15" s="6"/>
    </row>
    <row r="16" spans="1:4" s="14" customFormat="1" ht="12.75">
      <c r="A16" s="18" t="s">
        <v>43</v>
      </c>
      <c r="B16" s="18"/>
      <c r="D16" s="17">
        <f>SUM(D3:D15)</f>
        <v>110697.96222222222</v>
      </c>
    </row>
  </sheetData>
  <printOptions gridLines="1"/>
  <pageMargins left="0.33" right="0.17" top="1.11" bottom="0.64" header="0.5" footer="0.5"/>
  <pageSetup horizontalDpi="600" verticalDpi="600" orientation="landscape" r:id="rId1"/>
  <headerFooter alignWithMargins="0">
    <oddHeader>&amp;C&amp;"Arial,Bold"&amp;12SWSI Network Performance Measurements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31.7109375" style="0" bestFit="1" customWidth="1"/>
    <col min="2" max="2" width="17.8515625" style="0" customWidth="1"/>
    <col min="3" max="3" width="13.00390625" style="0" customWidth="1"/>
    <col min="4" max="4" width="12.00390625" style="0" customWidth="1"/>
  </cols>
  <sheetData>
    <row r="1" spans="1:4" ht="12.75">
      <c r="A1" s="5"/>
      <c r="B1" t="s">
        <v>42</v>
      </c>
      <c r="C1" s="10" t="s">
        <v>40</v>
      </c>
      <c r="D1" s="7" t="s">
        <v>41</v>
      </c>
    </row>
    <row r="2" spans="1:4" ht="12.75">
      <c r="A2" s="4"/>
      <c r="B2" s="4"/>
      <c r="C2" s="8"/>
      <c r="D2" s="6"/>
    </row>
    <row r="3" spans="1:4" ht="12.75">
      <c r="A3" s="4" t="s">
        <v>1</v>
      </c>
      <c r="B3" s="4">
        <f>Assumptions!B3*Assumptions!B4*Assumptions!B5</f>
        <v>105</v>
      </c>
      <c r="C3" s="8">
        <f>B3*Measurements!B3</f>
        <v>4700745</v>
      </c>
      <c r="D3" s="6">
        <f aca="true" t="shared" si="0" ref="D3:D14">(C3*8)/(24*60*60)</f>
        <v>435.25416666666666</v>
      </c>
    </row>
    <row r="4" spans="1:4" ht="12.75">
      <c r="A4" s="4" t="s">
        <v>6</v>
      </c>
      <c r="B4" s="4">
        <f>Assumptions!B3*Assumptions!B4*Assumptions!B7</f>
        <v>420</v>
      </c>
      <c r="C4" s="8">
        <f>B4*Measurements!B6</f>
        <v>254100</v>
      </c>
      <c r="D4" s="6">
        <f t="shared" si="0"/>
        <v>23.52777777777778</v>
      </c>
    </row>
    <row r="5" spans="1:4" ht="12.75">
      <c r="A5" s="15" t="s">
        <v>14</v>
      </c>
      <c r="B5" s="4">
        <f>Assumptions!B3*Assumptions!B4*Assumptions!B8</f>
        <v>420</v>
      </c>
      <c r="C5" s="8">
        <f>B5*Measurements!B7</f>
        <v>362460</v>
      </c>
      <c r="D5" s="6">
        <f t="shared" si="0"/>
        <v>33.56111111111111</v>
      </c>
    </row>
    <row r="6" spans="1:4" ht="12.75">
      <c r="A6" s="15" t="s">
        <v>7</v>
      </c>
      <c r="B6" s="4">
        <f>Assumptions!B3*Assumptions!B4*Assumptions!B9</f>
        <v>420</v>
      </c>
      <c r="C6" s="8">
        <f>B6*Measurements!B9</f>
        <v>10920</v>
      </c>
      <c r="D6" s="6">
        <f t="shared" si="0"/>
        <v>1.011111111111111</v>
      </c>
    </row>
    <row r="7" spans="1:4" ht="12.75">
      <c r="A7" s="15" t="s">
        <v>16</v>
      </c>
      <c r="B7" s="4">
        <f>Assumptions!B3*Assumptions!B4*Assumptions!B10</f>
        <v>420</v>
      </c>
      <c r="C7" s="8">
        <f>B7*Measurements!B10</f>
        <v>388920</v>
      </c>
      <c r="D7" s="6">
        <f t="shared" si="0"/>
        <v>36.01111111111111</v>
      </c>
    </row>
    <row r="8" spans="1:4" ht="12.75">
      <c r="A8" s="15" t="s">
        <v>52</v>
      </c>
      <c r="B8" s="4">
        <f>Assumptions!B3*Assumptions!B11</f>
        <v>140</v>
      </c>
      <c r="C8" s="8">
        <f>B8*Measurements!B12</f>
        <v>333760</v>
      </c>
      <c r="D8" s="6">
        <f t="shared" si="0"/>
        <v>30.903703703703705</v>
      </c>
    </row>
    <row r="9" spans="1:4" ht="12.75">
      <c r="A9" s="15" t="s">
        <v>55</v>
      </c>
      <c r="B9" s="4">
        <f>Assumptions!B3*Assumptions!B12</f>
        <v>21</v>
      </c>
      <c r="C9" s="8">
        <f>B9*Measurements!B13</f>
        <v>190323</v>
      </c>
      <c r="D9" s="6">
        <f t="shared" si="0"/>
        <v>17.6225</v>
      </c>
    </row>
    <row r="10" spans="1:4" ht="12.75">
      <c r="A10" s="15" t="s">
        <v>59</v>
      </c>
      <c r="B10" s="4">
        <f>Assumptions!B3*Assumptions!B13</f>
        <v>21</v>
      </c>
      <c r="C10" s="8">
        <f>B10*Measurements!B14</f>
        <v>26460</v>
      </c>
      <c r="D10" s="6">
        <f t="shared" si="0"/>
        <v>2.45</v>
      </c>
    </row>
    <row r="11" spans="1:4" ht="12.75">
      <c r="A11" s="15" t="s">
        <v>10</v>
      </c>
      <c r="B11" s="4">
        <v>0</v>
      </c>
      <c r="C11" s="8">
        <v>0</v>
      </c>
      <c r="D11" s="6">
        <f t="shared" si="0"/>
        <v>0</v>
      </c>
    </row>
    <row r="12" spans="1:4" ht="12.75">
      <c r="A12" s="15" t="s">
        <v>65</v>
      </c>
      <c r="B12" s="4">
        <v>0</v>
      </c>
      <c r="C12" s="8">
        <v>0</v>
      </c>
      <c r="D12" s="6">
        <f t="shared" si="0"/>
        <v>0</v>
      </c>
    </row>
    <row r="13" spans="1:4" ht="12.75">
      <c r="A13" s="15" t="s">
        <v>68</v>
      </c>
      <c r="B13" s="4">
        <v>0</v>
      </c>
      <c r="C13" s="8">
        <v>0</v>
      </c>
      <c r="D13" s="6">
        <f t="shared" si="0"/>
        <v>0</v>
      </c>
    </row>
    <row r="14" spans="1:4" ht="12.75">
      <c r="A14" s="15" t="s">
        <v>69</v>
      </c>
      <c r="B14" s="4">
        <f>Assumptions!B3*Assumptions!B18</f>
        <v>35</v>
      </c>
      <c r="C14" s="8">
        <f>B14*Measurements!B26</f>
        <v>293860</v>
      </c>
      <c r="D14" s="6">
        <f t="shared" si="0"/>
        <v>27.20925925925926</v>
      </c>
    </row>
    <row r="15" spans="1:4" ht="12.75">
      <c r="A15" s="4"/>
      <c r="B15" s="4"/>
      <c r="C15" s="8"/>
      <c r="D15" s="6"/>
    </row>
    <row r="16" spans="1:4" s="14" customFormat="1" ht="12.75">
      <c r="A16" s="18" t="s">
        <v>43</v>
      </c>
      <c r="B16" s="18"/>
      <c r="D16" s="17">
        <f>SUM(D3:D15)</f>
        <v>607.5507407407408</v>
      </c>
    </row>
  </sheetData>
  <printOptions gridLines="1"/>
  <pageMargins left="0.33" right="0.17" top="1.11" bottom="0.64" header="0.5" footer="0.5"/>
  <pageSetup horizontalDpi="600" verticalDpi="600" orientation="landscape" r:id="rId1"/>
  <headerFooter alignWithMargins="0">
    <oddHeader>&amp;C&amp;"Arial,Bold"&amp;12SWSI Network Performance Measurements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31.7109375" style="0" bestFit="1" customWidth="1"/>
    <col min="2" max="2" width="12.28125" style="0" customWidth="1"/>
    <col min="3" max="3" width="11.421875" style="0" customWidth="1"/>
    <col min="4" max="4" width="12.00390625" style="0" customWidth="1"/>
    <col min="5" max="5" width="44.421875" style="0" customWidth="1"/>
  </cols>
  <sheetData>
    <row r="1" spans="1:4" ht="12.75">
      <c r="A1" s="5"/>
      <c r="B1" t="s">
        <v>42</v>
      </c>
      <c r="C1" s="10" t="s">
        <v>40</v>
      </c>
      <c r="D1" s="7" t="s">
        <v>41</v>
      </c>
    </row>
    <row r="2" spans="1:4" ht="12.75">
      <c r="A2" s="4"/>
      <c r="B2" s="4"/>
      <c r="C2" s="8"/>
      <c r="D2" s="6"/>
    </row>
    <row r="3" spans="1:4" ht="12.75">
      <c r="A3" s="4" t="s">
        <v>1</v>
      </c>
      <c r="B3" s="4">
        <f>Assumptions!B3*Assumptions!B4*Assumptions!B5</f>
        <v>105</v>
      </c>
      <c r="C3" s="8">
        <f>B3*Measurements!E3</f>
        <v>28028805</v>
      </c>
      <c r="D3" s="6">
        <f aca="true" t="shared" si="0" ref="D3:D14">(C3*8)/(24*60*60)</f>
        <v>2595.259722222222</v>
      </c>
    </row>
    <row r="4" spans="1:4" ht="12.75">
      <c r="A4" s="4" t="s">
        <v>6</v>
      </c>
      <c r="B4" s="4">
        <f>Assumptions!B3*Assumptions!B4*Assumptions!B7</f>
        <v>420</v>
      </c>
      <c r="C4" s="8">
        <f>B4*Measurements!E6</f>
        <v>8103060</v>
      </c>
      <c r="D4" s="6">
        <f t="shared" si="0"/>
        <v>750.2833333333333</v>
      </c>
    </row>
    <row r="5" spans="1:4" ht="12.75">
      <c r="A5" s="15" t="s">
        <v>14</v>
      </c>
      <c r="B5" s="4">
        <f>Assumptions!B3*Assumptions!B4*Assumptions!B8</f>
        <v>420</v>
      </c>
      <c r="C5" s="8">
        <f>B5*Measurements!E7</f>
        <v>708120</v>
      </c>
      <c r="D5" s="6">
        <f t="shared" si="0"/>
        <v>65.56666666666666</v>
      </c>
    </row>
    <row r="6" spans="1:4" ht="12.75">
      <c r="A6" s="15" t="s">
        <v>7</v>
      </c>
      <c r="B6" s="4">
        <f>Assumptions!B3*Assumptions!B4*Assumptions!B9</f>
        <v>420</v>
      </c>
      <c r="C6" s="8">
        <f>B6*Measurements!E9</f>
        <v>1303680</v>
      </c>
      <c r="D6" s="6">
        <f t="shared" si="0"/>
        <v>120.71111111111111</v>
      </c>
    </row>
    <row r="7" spans="1:4" ht="12.75">
      <c r="A7" s="15" t="s">
        <v>16</v>
      </c>
      <c r="B7" s="4">
        <f>Assumptions!B3*Assumptions!B4*Assumptions!B10</f>
        <v>420</v>
      </c>
      <c r="C7" s="8">
        <f>B7*Measurements!E10</f>
        <v>610680</v>
      </c>
      <c r="D7" s="6">
        <f t="shared" si="0"/>
        <v>56.544444444444444</v>
      </c>
    </row>
    <row r="8" spans="1:5" ht="12.75">
      <c r="A8" s="15" t="s">
        <v>52</v>
      </c>
      <c r="B8" s="4">
        <f>Assumptions!B3*Assumptions!B4*Assumptions!B11</f>
        <v>420</v>
      </c>
      <c r="C8" s="8">
        <f>B8*Measurements!E12</f>
        <v>674520</v>
      </c>
      <c r="D8" s="6">
        <f t="shared" si="0"/>
        <v>62.455555555555556</v>
      </c>
      <c r="E8" t="s">
        <v>53</v>
      </c>
    </row>
    <row r="9" spans="1:5" ht="12.75">
      <c r="A9" s="15" t="s">
        <v>55</v>
      </c>
      <c r="B9" s="4">
        <f>Assumptions!B3*Assumptions!B4*Assumptions!B12</f>
        <v>63</v>
      </c>
      <c r="C9" s="8">
        <f>B9*Measurements!E13</f>
        <v>53991</v>
      </c>
      <c r="D9" s="6">
        <f t="shared" si="0"/>
        <v>4.9991666666666665</v>
      </c>
      <c r="E9" t="s">
        <v>53</v>
      </c>
    </row>
    <row r="10" spans="1:5" ht="12.75">
      <c r="A10" s="15" t="s">
        <v>59</v>
      </c>
      <c r="B10" s="4">
        <f>Assumptions!B3*Assumptions!B4*Assumptions!B13</f>
        <v>63</v>
      </c>
      <c r="C10" s="8">
        <f>B10*Measurements!E14</f>
        <v>14175</v>
      </c>
      <c r="D10" s="6">
        <f t="shared" si="0"/>
        <v>1.3125</v>
      </c>
      <c r="E10" t="s">
        <v>53</v>
      </c>
    </row>
    <row r="11" spans="1:5" ht="12.75">
      <c r="A11" s="15" t="s">
        <v>10</v>
      </c>
      <c r="B11" s="4">
        <f>Assumptions!B15*Assumptions!B16*Assumptions!B4*(Assumptions!B3/Assumptions!B1)*12*60*24</f>
        <v>518400</v>
      </c>
      <c r="C11" s="8">
        <f>B11*Assumptions!B14</f>
        <v>518400000</v>
      </c>
      <c r="D11" s="6">
        <f t="shared" si="0"/>
        <v>48000</v>
      </c>
      <c r="E11" t="s">
        <v>77</v>
      </c>
    </row>
    <row r="12" spans="1:5" ht="12.75">
      <c r="A12" s="15" t="s">
        <v>65</v>
      </c>
      <c r="B12" s="4">
        <f>Assumptions!B3*Assumptions!B4*Assumptions!B17</f>
        <v>420</v>
      </c>
      <c r="C12" s="8">
        <f>B12*Measurements!E24</f>
        <v>36153180</v>
      </c>
      <c r="D12" s="6">
        <f t="shared" si="0"/>
        <v>3347.516666666667</v>
      </c>
      <c r="E12" t="s">
        <v>66</v>
      </c>
    </row>
    <row r="13" spans="1:4" ht="12.75">
      <c r="A13" s="15" t="s">
        <v>68</v>
      </c>
      <c r="B13" s="4">
        <v>0</v>
      </c>
      <c r="C13" s="8">
        <v>0</v>
      </c>
      <c r="D13" s="6">
        <f t="shared" si="0"/>
        <v>0</v>
      </c>
    </row>
    <row r="14" spans="1:4" ht="12.75">
      <c r="A14" s="15" t="s">
        <v>69</v>
      </c>
      <c r="B14" s="4">
        <f>Assumptions!B3*Assumptions!B18</f>
        <v>35</v>
      </c>
      <c r="C14" s="8">
        <f>B14*Measurements!E26</f>
        <v>3718785</v>
      </c>
      <c r="D14" s="6">
        <f t="shared" si="0"/>
        <v>344.33194444444445</v>
      </c>
    </row>
    <row r="15" spans="1:4" ht="12.75">
      <c r="A15" s="4"/>
      <c r="B15" s="4"/>
      <c r="C15" s="8"/>
      <c r="D15" s="6"/>
    </row>
    <row r="16" spans="1:4" s="14" customFormat="1" ht="12.75">
      <c r="A16" s="18" t="s">
        <v>43</v>
      </c>
      <c r="B16" s="18"/>
      <c r="D16" s="17">
        <f>SUM(D3:D15)</f>
        <v>55348.98111111111</v>
      </c>
    </row>
  </sheetData>
  <printOptions gridLines="1"/>
  <pageMargins left="0.33" right="0.17" top="1.11" bottom="0.64" header="0.5" footer="0.5"/>
  <pageSetup horizontalDpi="600" verticalDpi="600" orientation="landscape" r:id="rId1"/>
  <headerFooter alignWithMargins="0">
    <oddHeader>&amp;C&amp;"Arial,Bold"&amp;12SWSI Network Performance Measurements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44.00390625" style="0" customWidth="1"/>
    <col min="2" max="2" width="11.7109375" style="0" customWidth="1"/>
    <col min="3" max="3" width="13.00390625" style="0" customWidth="1"/>
    <col min="4" max="4" width="16.28125" style="6" customWidth="1"/>
    <col min="5" max="5" width="20.00390625" style="0" customWidth="1"/>
  </cols>
  <sheetData>
    <row r="1" spans="1:4" ht="15.75">
      <c r="A1" s="16" t="s">
        <v>79</v>
      </c>
      <c r="B1" s="14"/>
      <c r="D1" s="17"/>
    </row>
    <row r="2" spans="3:5" ht="12.75">
      <c r="C2" s="14"/>
      <c r="D2" s="17"/>
      <c r="E2" s="14"/>
    </row>
    <row r="3" spans="1:5" ht="12.75" customHeight="1">
      <c r="A3" s="11" t="s">
        <v>2</v>
      </c>
      <c r="B3" s="6">
        <f>'Client-Open'!D16</f>
        <v>1215.1014814814816</v>
      </c>
      <c r="C3" s="14"/>
      <c r="D3" s="17"/>
      <c r="E3" s="14"/>
    </row>
    <row r="4" spans="1:5" ht="12.75" customHeight="1">
      <c r="A4" s="11" t="s">
        <v>3</v>
      </c>
      <c r="B4" s="6">
        <f>'Open-Back'!D16</f>
        <v>146.24166666666665</v>
      </c>
      <c r="C4" s="14"/>
      <c r="D4" s="17"/>
      <c r="E4" s="14"/>
    </row>
    <row r="5" spans="1:5" ht="12.75" customHeight="1">
      <c r="A5" t="s">
        <v>86</v>
      </c>
      <c r="B5" s="6">
        <f>'Back-Open'!D16</f>
        <v>70658.04888888888</v>
      </c>
      <c r="C5" s="14"/>
      <c r="D5" s="17"/>
      <c r="E5" s="14"/>
    </row>
    <row r="6" spans="1:5" s="8" customFormat="1" ht="12.75" customHeight="1">
      <c r="A6" s="8" t="s">
        <v>5</v>
      </c>
      <c r="B6" s="12">
        <f>'Open-Client'!D16</f>
        <v>110697.96222222222</v>
      </c>
      <c r="C6" s="12"/>
      <c r="D6" s="12"/>
      <c r="E6" s="12"/>
    </row>
    <row r="7" spans="1:5" s="8" customFormat="1" ht="12.75" customHeight="1">
      <c r="A7" s="8" t="s">
        <v>87</v>
      </c>
      <c r="B7" s="12">
        <f>'Client-Back'!D16</f>
        <v>607.5507407407408</v>
      </c>
      <c r="C7" s="12"/>
      <c r="D7" s="12"/>
      <c r="E7" s="12"/>
    </row>
    <row r="8" spans="1:4" s="8" customFormat="1" ht="12.75" customHeight="1">
      <c r="A8" s="8" t="s">
        <v>88</v>
      </c>
      <c r="B8" s="12">
        <f>'Back-Client'!D16</f>
        <v>55348.98111111111</v>
      </c>
      <c r="D8" s="12"/>
    </row>
    <row r="9" spans="2:4" s="8" customFormat="1" ht="12.75" customHeight="1">
      <c r="B9" s="12"/>
      <c r="D9" s="12"/>
    </row>
    <row r="10" spans="2:4" s="8" customFormat="1" ht="12.75" customHeight="1">
      <c r="B10" s="12"/>
      <c r="D10" s="12"/>
    </row>
    <row r="11" spans="1:4" s="8" customFormat="1" ht="12.75" customHeight="1">
      <c r="A11" t="s">
        <v>22</v>
      </c>
      <c r="B11" s="9">
        <v>0.5</v>
      </c>
      <c r="D11" s="12"/>
    </row>
    <row r="12" spans="1:4" s="8" customFormat="1" ht="12.75" customHeight="1">
      <c r="A12" t="s">
        <v>64</v>
      </c>
      <c r="B12" s="13">
        <v>1</v>
      </c>
      <c r="D12" s="12"/>
    </row>
    <row r="13" spans="1:4" s="8" customFormat="1" ht="12.75" customHeight="1">
      <c r="A13" t="s">
        <v>44</v>
      </c>
      <c r="B13" s="13">
        <v>0.9</v>
      </c>
      <c r="D13" s="12"/>
    </row>
    <row r="14" spans="1:4" s="8" customFormat="1" ht="12.75">
      <c r="A14" t="s">
        <v>45</v>
      </c>
      <c r="B14" s="13">
        <v>0</v>
      </c>
      <c r="D14" s="12"/>
    </row>
    <row r="15" s="8" customFormat="1" ht="12.75">
      <c r="D15" s="12"/>
    </row>
    <row r="16" s="8" customFormat="1" ht="12.75">
      <c r="D16" s="12"/>
    </row>
    <row r="17" spans="1:5" ht="15.75">
      <c r="A17" s="16" t="s">
        <v>71</v>
      </c>
      <c r="B17" t="s">
        <v>46</v>
      </c>
      <c r="C17" t="s">
        <v>80</v>
      </c>
      <c r="D17" s="6" t="s">
        <v>82</v>
      </c>
      <c r="E17" t="s">
        <v>81</v>
      </c>
    </row>
    <row r="19" spans="1:5" ht="12.75">
      <c r="A19" t="s">
        <v>73</v>
      </c>
      <c r="B19" s="6">
        <f>B5+B8</f>
        <v>126007.03</v>
      </c>
      <c r="C19" s="17">
        <f>B19*(1+B11)*(1+B12)</f>
        <v>378021.08999999997</v>
      </c>
      <c r="D19" s="6">
        <f>(B5*(1-B13))+(B8*(1-B14))</f>
        <v>62414.786</v>
      </c>
      <c r="E19" s="17">
        <f>D19*(1+B11)*(1+B12)</f>
        <v>187244.358</v>
      </c>
    </row>
    <row r="20" spans="1:5" ht="12.75">
      <c r="A20" t="s">
        <v>74</v>
      </c>
      <c r="B20" s="6">
        <f>B4+B7</f>
        <v>753.7924074074075</v>
      </c>
      <c r="C20" s="17">
        <f>B20*(1+B11)*(1+B12)</f>
        <v>2261.3772222222224</v>
      </c>
      <c r="D20" s="6">
        <f>(B4*(1-B13))+(B7*(1-B14))</f>
        <v>622.1749074074074</v>
      </c>
      <c r="E20" s="17">
        <f>D20*(1+B11)*(1+B12)</f>
        <v>1866.5247222222224</v>
      </c>
    </row>
    <row r="21" spans="3:5" ht="12.75">
      <c r="C21" s="14"/>
      <c r="E21" s="14"/>
    </row>
    <row r="22" spans="3:5" ht="12.75">
      <c r="C22" s="14"/>
      <c r="E22" s="14"/>
    </row>
    <row r="23" spans="1:5" ht="15.75">
      <c r="A23" s="16" t="s">
        <v>72</v>
      </c>
      <c r="C23" s="14"/>
      <c r="E23" s="14"/>
    </row>
    <row r="24" spans="3:5" ht="12.75">
      <c r="C24" s="14"/>
      <c r="E24" s="14"/>
    </row>
    <row r="25" spans="1:5" ht="12.75">
      <c r="A25" t="s">
        <v>73</v>
      </c>
      <c r="B25" s="6">
        <f>B4+B6</f>
        <v>110844.2038888889</v>
      </c>
      <c r="C25" s="17">
        <f>B25*(1+B11)*(1+B12)</f>
        <v>332532.6116666667</v>
      </c>
      <c r="D25" s="6">
        <f>(B4*(1-B13))+(B6*(1-B14))</f>
        <v>110712.58638888889</v>
      </c>
      <c r="E25" s="17">
        <f>D25*(1+B11)*(1+B12)</f>
        <v>332137.75916666666</v>
      </c>
    </row>
    <row r="26" spans="1:5" ht="12.75">
      <c r="A26" t="s">
        <v>74</v>
      </c>
      <c r="B26" s="6">
        <f>B3+B5</f>
        <v>71873.15037037036</v>
      </c>
      <c r="C26" s="17">
        <f>B26*(1+B11)*(1+B12)</f>
        <v>215619.4511111111</v>
      </c>
      <c r="D26" s="6">
        <f>(B3*(1-B13))+(B5*(1-B14))</f>
        <v>70779.55903703703</v>
      </c>
      <c r="E26" s="17">
        <f>D26*(1+B11)*(1+B12)</f>
        <v>212338.67711111112</v>
      </c>
    </row>
    <row r="29" ht="15.75">
      <c r="A29" s="16" t="s">
        <v>43</v>
      </c>
    </row>
    <row r="31" spans="1:5" ht="12.75">
      <c r="A31" t="s">
        <v>73</v>
      </c>
      <c r="B31" s="6">
        <f aca="true" t="shared" si="0" ref="B31:E32">B19+B25</f>
        <v>236851.2338888889</v>
      </c>
      <c r="C31" s="6">
        <f t="shared" si="0"/>
        <v>710553.7016666667</v>
      </c>
      <c r="D31" s="6">
        <f t="shared" si="0"/>
        <v>173127.37238888888</v>
      </c>
      <c r="E31" s="6">
        <f t="shared" si="0"/>
        <v>519382.11716666666</v>
      </c>
    </row>
    <row r="32" spans="1:5" ht="12.75">
      <c r="A32" t="s">
        <v>74</v>
      </c>
      <c r="B32" s="6">
        <f t="shared" si="0"/>
        <v>72626.94277777777</v>
      </c>
      <c r="C32" s="6">
        <f t="shared" si="0"/>
        <v>217880.8283333333</v>
      </c>
      <c r="D32" s="6">
        <f t="shared" si="0"/>
        <v>71401.73394444444</v>
      </c>
      <c r="E32" s="6">
        <f t="shared" si="0"/>
        <v>214205.20183333333</v>
      </c>
    </row>
    <row r="34" ht="12.75">
      <c r="A34" s="14" t="s">
        <v>83</v>
      </c>
    </row>
    <row r="36" ht="12.75">
      <c r="A36" t="s">
        <v>84</v>
      </c>
    </row>
  </sheetData>
  <printOptions gridLines="1"/>
  <pageMargins left="0.33" right="0.17" top="1.11" bottom="0.64" header="0.5" footer="0.5"/>
  <pageSetup horizontalDpi="600" verticalDpi="600" orientation="landscape" r:id="rId1"/>
  <headerFooter alignWithMargins="0">
    <oddHeader>&amp;C&amp;"Arial,Bold"&amp;12SWSI Network Performance Measurements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NASA/GSFC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Sardella</dc:creator>
  <cp:keywords/>
  <dc:description/>
  <cp:lastModifiedBy>Tom Sardella</cp:lastModifiedBy>
  <cp:lastPrinted>2002-10-07T18:15:22Z</cp:lastPrinted>
  <dcterms:created xsi:type="dcterms:W3CDTF">2002-09-26T14:08:02Z</dcterms:created>
  <dcterms:modified xsi:type="dcterms:W3CDTF">2002-10-07T18:15:27Z</dcterms:modified>
  <cp:category/>
  <cp:version/>
  <cp:contentType/>
  <cp:contentStatus/>
</cp:coreProperties>
</file>