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190" windowHeight="8115" activeTab="0"/>
  </bookViews>
  <sheets>
    <sheet name="ecal_tb_inv" sheetId="1" r:id="rId1"/>
    <sheet name="Sheet3" sheetId="2" r:id="rId2"/>
  </sheets>
  <definedNames>
    <definedName name="Pos">'ecal_tb_inv'!$A$5</definedName>
    <definedName name="_xlnm.Print_Area" localSheetId="0">'ecal_tb_inv'!$A$1:$M$146</definedName>
    <definedName name="_xlnm.Print_Titles" localSheetId="0">'ecal_tb_inv'!$1:$5</definedName>
    <definedName name="year">'ecal_tb_inv'!$I$4</definedName>
  </definedNames>
  <calcPr fullCalcOnLoad="1"/>
</workbook>
</file>

<file path=xl/sharedStrings.xml><?xml version="1.0" encoding="utf-8"?>
<sst xmlns="http://schemas.openxmlformats.org/spreadsheetml/2006/main" count="610" uniqueCount="243">
  <si>
    <t>LeCroy</t>
  </si>
  <si>
    <t>2285a</t>
  </si>
  <si>
    <t>Qnty</t>
  </si>
  <si>
    <t>CAMAC  ADC</t>
  </si>
  <si>
    <t>CAMAC  ADC controller</t>
  </si>
  <si>
    <t>CAMAC Gate and delay gen</t>
  </si>
  <si>
    <t xml:space="preserve">LeCroy </t>
  </si>
  <si>
    <t>CAMAC Scaler</t>
  </si>
  <si>
    <t>CAMAC HV interface</t>
  </si>
  <si>
    <t>KinSys</t>
  </si>
  <si>
    <t>CAMAC Dataway display</t>
  </si>
  <si>
    <t>RFD04</t>
  </si>
  <si>
    <t>CAMAC NIM to ECL conv</t>
  </si>
  <si>
    <t>RFD05</t>
  </si>
  <si>
    <t>CAMAC ECL to NIM conv</t>
  </si>
  <si>
    <t>Jorway</t>
  </si>
  <si>
    <t>CAMAC Output register</t>
  </si>
  <si>
    <t>CAMAC Input Register</t>
  </si>
  <si>
    <t>71b</t>
  </si>
  <si>
    <t>CAMAC Type A2 crate contr</t>
  </si>
  <si>
    <t>FNAL</t>
  </si>
  <si>
    <t>CAMAC Visual branch terminator</t>
  </si>
  <si>
    <t>DSP Tech</t>
  </si>
  <si>
    <t>CAMAC Crate</t>
  </si>
  <si>
    <t>CES</t>
  </si>
  <si>
    <t>CBD8210</t>
  </si>
  <si>
    <t>VME Camac branch driver</t>
  </si>
  <si>
    <t>612AM</t>
  </si>
  <si>
    <t>MechTron</t>
  </si>
  <si>
    <t>2465B</t>
  </si>
  <si>
    <t>Micron</t>
  </si>
  <si>
    <t>Sony</t>
  </si>
  <si>
    <t>Microsoft</t>
  </si>
  <si>
    <t>2.1A</t>
  </si>
  <si>
    <t>P6136</t>
  </si>
  <si>
    <t>K212</t>
  </si>
  <si>
    <t>CAMAC Power Supply Controller</t>
  </si>
  <si>
    <t>Dawn</t>
  </si>
  <si>
    <t>Tektronix</t>
  </si>
  <si>
    <t>ASB</t>
  </si>
  <si>
    <t>60 meter HV Cables</t>
  </si>
  <si>
    <t>VME-PCI Interface cable</t>
  </si>
  <si>
    <t>1449M</t>
  </si>
  <si>
    <t>HV 1440 system mainframe</t>
  </si>
  <si>
    <t>Power supply for 1440</t>
  </si>
  <si>
    <t>2465A</t>
  </si>
  <si>
    <t>Bit3</t>
  </si>
  <si>
    <t>Fermilab PREP Equipment Loan to Protvino</t>
  </si>
  <si>
    <t>per Joel Butler (from Dave Carlson):</t>
  </si>
  <si>
    <t>electronics:</t>
  </si>
  <si>
    <t>10 year straight-line depreciation</t>
  </si>
  <si>
    <t>computers:</t>
  </si>
  <si>
    <t>5 year straight-line depreciation</t>
  </si>
  <si>
    <t>Property Number</t>
  </si>
  <si>
    <t>Description</t>
  </si>
  <si>
    <t>Manufacturer</t>
  </si>
  <si>
    <t>Index</t>
  </si>
  <si>
    <t xml:space="preserve">Total: </t>
  </si>
  <si>
    <t>Po_Date</t>
  </si>
  <si>
    <t>Po_Item_Cost</t>
  </si>
  <si>
    <t>87100600</t>
  </si>
  <si>
    <t>CRATE,CAMAC</t>
  </si>
  <si>
    <t>SEC: 850C</t>
  </si>
  <si>
    <t>FAN,CRATE,CAMAC</t>
  </si>
  <si>
    <t>SEC: 850F</t>
  </si>
  <si>
    <t>SEC: PCS850</t>
  </si>
  <si>
    <t>B36655</t>
  </si>
  <si>
    <t>B36688</t>
  </si>
  <si>
    <t>B37417</t>
  </si>
  <si>
    <t>B37428</t>
  </si>
  <si>
    <t>B37413</t>
  </si>
  <si>
    <t>B37388</t>
  </si>
  <si>
    <t>B37402</t>
  </si>
  <si>
    <t>B49211</t>
  </si>
  <si>
    <t>B013850</t>
  </si>
  <si>
    <t>A38200</t>
  </si>
  <si>
    <t>A29088</t>
  </si>
  <si>
    <t>A28922</t>
  </si>
  <si>
    <t>A28963</t>
  </si>
  <si>
    <t>A40094</t>
  </si>
  <si>
    <t>A38435</t>
  </si>
  <si>
    <t>FERMI: RFDVS</t>
  </si>
  <si>
    <t>Mechtronics</t>
  </si>
  <si>
    <t>Fermilab</t>
  </si>
  <si>
    <t>1987</t>
  </si>
  <si>
    <t>1974</t>
  </si>
  <si>
    <t>1975</t>
  </si>
  <si>
    <t>1976</t>
  </si>
  <si>
    <t>1977</t>
  </si>
  <si>
    <t>1984</t>
  </si>
  <si>
    <t>1985</t>
  </si>
  <si>
    <t>1994</t>
  </si>
  <si>
    <t>1986</t>
  </si>
  <si>
    <t>NIM 2 chan 4-fold Majority Logic</t>
  </si>
  <si>
    <t>Serial Number</t>
  </si>
  <si>
    <t>NIM 4chan 100Mhz Discriminator</t>
  </si>
  <si>
    <t>621AL</t>
  </si>
  <si>
    <t>NIM 2 Chan Gate Generator</t>
  </si>
  <si>
    <t>NIM 4Chan Logic FAN In/Out</t>
  </si>
  <si>
    <t>Camac PS 6V50A,12V3A,24V6A</t>
  </si>
  <si>
    <t>545627</t>
  </si>
  <si>
    <t>Oscilloscope, 4Chan 350Mhz</t>
  </si>
  <si>
    <t>Oscilloscope, Portable Cart</t>
  </si>
  <si>
    <t>PD</t>
  </si>
  <si>
    <t>AEC-320-9</t>
  </si>
  <si>
    <t>TDC Camac 32Ch 16Bit Multihit</t>
  </si>
  <si>
    <t>1443PF/12</t>
  </si>
  <si>
    <t>1440 Sys 16 Chan Pos HV Card</t>
  </si>
  <si>
    <t>1443NF/12</t>
  </si>
  <si>
    <t>1440 Sys 16 Chan Neg HV Card</t>
  </si>
  <si>
    <t>CRD-ASBT</t>
  </si>
  <si>
    <t>Card, ASB Terminator for 2280 Sys</t>
  </si>
  <si>
    <t>CBL-ASB</t>
  </si>
  <si>
    <t>Preamp, FET Low Noise, 7500X</t>
  </si>
  <si>
    <t>Model
(Class_Name)</t>
  </si>
  <si>
    <t>Russian Customs Needs a Picture of each item, sorted by shipping box</t>
  </si>
  <si>
    <t>Box#</t>
  </si>
  <si>
    <t>Yellow Background indicates equipment from the Bay Test Stand</t>
  </si>
  <si>
    <t>Light Blue background indicates equipment new issue from PREP</t>
  </si>
  <si>
    <t xml:space="preserve"> to a minimum of 2%</t>
  </si>
  <si>
    <t>to a minimum of 2%</t>
  </si>
  <si>
    <t>n/a</t>
  </si>
  <si>
    <t>A02170</t>
  </si>
  <si>
    <t>B37484</t>
  </si>
  <si>
    <t>B37423</t>
  </si>
  <si>
    <t>A01125</t>
  </si>
  <si>
    <t>N/A</t>
  </si>
  <si>
    <t>w/ gradded LAM conn on back</t>
  </si>
  <si>
    <t>branch CAMAC cable, 1 meter</t>
  </si>
  <si>
    <t>Fan,Crate,CAMAC</t>
  </si>
  <si>
    <t>A02647</t>
  </si>
  <si>
    <t>A02517</t>
  </si>
  <si>
    <t>LV Power supply for 1440 Sys</t>
  </si>
  <si>
    <t>HV controller for 1440 Sys</t>
  </si>
  <si>
    <t>Serial Control Cable for 1440 Sys</t>
  </si>
  <si>
    <t>Power cord for 1440 Mainframe</t>
  </si>
  <si>
    <t>NIM 12chan X10 Photomultiplier Amp</t>
  </si>
  <si>
    <t>&lt;homemade&gt;</t>
  </si>
  <si>
    <t>B050534</t>
  </si>
  <si>
    <t>PC Pentium w power cord.
Sensitive Item # 53444,
System Tag # S07092.</t>
  </si>
  <si>
    <t>980800-004</t>
  </si>
  <si>
    <t xml:space="preserve">       Lxa
M55HIPLUS-
       P200-MT</t>
  </si>
  <si>
    <t>Display with power cord.</t>
  </si>
  <si>
    <t>CPP-17sf-2</t>
  </si>
  <si>
    <t>RT5158TW</t>
  </si>
  <si>
    <t>Keyboard</t>
  </si>
  <si>
    <t>Mouse</t>
  </si>
  <si>
    <t>Mouse pad</t>
  </si>
  <si>
    <t>Scaler, Visual, 3 Channel, 100MHz, Rackmount, w power cord</t>
  </si>
  <si>
    <t>Patch panel attached to 16 Ribbon Coax Cables for 2280 ADC System</t>
  </si>
  <si>
    <t>Depreciated Value</t>
  </si>
  <si>
    <t>Blue Background indicates hand carried, from Julia Yarba</t>
  </si>
  <si>
    <t>ASB cable for 2280 w unmarked ASBT</t>
  </si>
  <si>
    <t>Cable, ASB for 2280 ADC Sys</t>
  </si>
  <si>
    <t>Julia Handcarry</t>
  </si>
  <si>
    <t>index</t>
  </si>
  <si>
    <t>through index</t>
  </si>
  <si>
    <t xml:space="preserve">But, </t>
  </si>
  <si>
    <t xml:space="preserve">and </t>
  </si>
  <si>
    <t>Electronics: 10 year straight-line depreciation to a 2% minimum value</t>
  </si>
  <si>
    <t>Computers: 5 year straight-line depreciation to a 2% minimum value</t>
  </si>
  <si>
    <t>HV1</t>
  </si>
  <si>
    <t>BH-1M26</t>
  </si>
  <si>
    <t>860C</t>
  </si>
  <si>
    <t>860F</t>
  </si>
  <si>
    <t>860P</t>
  </si>
  <si>
    <t>850C</t>
  </si>
  <si>
    <t>Camac PS 6V50A, 12V3A, 24V6A</t>
  </si>
  <si>
    <t>SEC</t>
  </si>
  <si>
    <t>Not Sent</t>
  </si>
  <si>
    <t>A</t>
  </si>
  <si>
    <t>T</t>
  </si>
  <si>
    <t>VME1</t>
  </si>
  <si>
    <t>Nim1</t>
  </si>
  <si>
    <t>Nim2</t>
  </si>
  <si>
    <t>PP-96/16 &lt;homemade&gt;</t>
  </si>
  <si>
    <t>Oscilloscope w/power cord &amp; probe bag</t>
  </si>
  <si>
    <t>Oscilloscope, Passive Probe (in probe bag)</t>
  </si>
  <si>
    <t>BTeV-1 - 60</t>
  </si>
  <si>
    <t>MISC</t>
  </si>
  <si>
    <t>VME crate</t>
  </si>
  <si>
    <t xml:space="preserve">&lt;Homemade&gt; </t>
  </si>
  <si>
    <t>&lt;n/a&gt;</t>
  </si>
  <si>
    <t>NIM Pulse Amplifier, 16-512x</t>
  </si>
  <si>
    <t>NIM BIN</t>
  </si>
  <si>
    <t>NIM BIN PS 6v10a,12v3a,24v1.5a</t>
  </si>
  <si>
    <t>CMC1</t>
  </si>
  <si>
    <t>CBL1      in MISC</t>
  </si>
  <si>
    <t>SC1       in MISC</t>
  </si>
  <si>
    <t>Polymicro Technologies</t>
  </si>
  <si>
    <t>Part#
2001562-000</t>
  </si>
  <si>
    <t>One 250 Meter Reel of 300 Micron Quartz Fiber</t>
  </si>
  <si>
    <t>CA596-601, 604, 609-612, 614, 616-617, 621-623, 626, 628, 633, 637-638, 641, 645</t>
  </si>
  <si>
    <t>R5800</t>
  </si>
  <si>
    <t>Osc1 
in MISC</t>
  </si>
  <si>
    <t>1978</t>
  </si>
  <si>
    <t>PP-96/16 in MISC</t>
  </si>
  <si>
    <t>Hamamatsu PhotoMultiplier Tubes (PMT's)</t>
  </si>
  <si>
    <t xml:space="preserve">   extrapolated from other P6136 probes</t>
  </si>
  <si>
    <t>extrapolated from other carts</t>
  </si>
  <si>
    <r>
      <t xml:space="preserve">Estimated Cost.  </t>
    </r>
    <r>
      <rPr>
        <b/>
        <i/>
        <u val="single"/>
        <sz val="10"/>
        <rFont val="Arial"/>
        <family val="2"/>
      </rPr>
      <t>5</t>
    </r>
    <r>
      <rPr>
        <sz val="10"/>
        <rFont val="Arial"/>
        <family val="0"/>
      </rPr>
      <t xml:space="preserve"> year depreciation! </t>
    </r>
  </si>
  <si>
    <t>Estimated Cost.</t>
  </si>
  <si>
    <t>CA639, CA640 &amp; CA646, kept at FNAL for testing. Original invoice cost includes bases left at Fermilab.</t>
  </si>
  <si>
    <t>reflects the computer CPU &amp; Monitor cost</t>
  </si>
  <si>
    <t>reflects the computer Keyboard, Mouse &amp; Mousepad cost</t>
  </si>
  <si>
    <t>total</t>
  </si>
  <si>
    <t>out of</t>
  </si>
  <si>
    <t>which is</t>
  </si>
  <si>
    <t>of the total value of this shipment.</t>
  </si>
  <si>
    <t>The majority of the cost is attributable to a few items:</t>
  </si>
  <si>
    <r>
      <t xml:space="preserve">reflects the Hamamatsu </t>
    </r>
    <r>
      <rPr>
        <b/>
        <sz val="10"/>
        <rFont val="Arial"/>
        <family val="2"/>
      </rPr>
      <t>Phototube</t>
    </r>
    <r>
      <rPr>
        <sz val="10"/>
        <rFont val="Arial"/>
        <family val="0"/>
      </rPr>
      <t xml:space="preserve"> cost</t>
    </r>
  </si>
  <si>
    <r>
      <t xml:space="preserve">reflects the </t>
    </r>
    <r>
      <rPr>
        <b/>
        <sz val="10"/>
        <rFont val="Arial"/>
        <family val="2"/>
      </rPr>
      <t>fiber</t>
    </r>
    <r>
      <rPr>
        <sz val="10"/>
        <rFont val="Arial"/>
        <family val="0"/>
      </rPr>
      <t xml:space="preserve">-optic cable </t>
    </r>
    <r>
      <rPr>
        <b/>
        <sz val="10"/>
        <rFont val="Arial"/>
        <family val="2"/>
      </rPr>
      <t>reel</t>
    </r>
    <r>
      <rPr>
        <sz val="10"/>
        <rFont val="Arial"/>
        <family val="0"/>
      </rPr>
      <t xml:space="preserve"> cost</t>
    </r>
  </si>
  <si>
    <t xml:space="preserve">    w/unmarked ASBT</t>
  </si>
  <si>
    <t xml:space="preserve">    5 year depreciation!</t>
  </si>
  <si>
    <t>use BTeV budget code "BAN"</t>
  </si>
  <si>
    <t>reflects the Oscilloscopes and probes cost.</t>
  </si>
  <si>
    <t>reflects the 2 scope carts cost.</t>
  </si>
  <si>
    <t>reflects the current value of the Oscilloscopes, scope-carts and probes.</t>
  </si>
  <si>
    <r>
      <t xml:space="preserve">reflects the current value of the 3377 </t>
    </r>
    <r>
      <rPr>
        <b/>
        <sz val="10"/>
        <rFont val="Arial"/>
        <family val="2"/>
      </rPr>
      <t>TDC</t>
    </r>
    <r>
      <rPr>
        <sz val="10"/>
        <rFont val="Arial"/>
        <family val="0"/>
      </rPr>
      <t xml:space="preserve"> modules.</t>
    </r>
  </si>
  <si>
    <r>
      <t xml:space="preserve">reflects the current value of the CBD </t>
    </r>
    <r>
      <rPr>
        <b/>
        <sz val="10"/>
        <rFont val="Arial"/>
        <family val="2"/>
      </rPr>
      <t>Camac</t>
    </r>
    <r>
      <rPr>
        <sz val="10"/>
        <rFont val="Arial"/>
        <family val="0"/>
      </rPr>
      <t xml:space="preserve"> Branch </t>
    </r>
    <r>
      <rPr>
        <b/>
        <sz val="10"/>
        <rFont val="Arial"/>
        <family val="2"/>
      </rPr>
      <t>Driver</t>
    </r>
    <r>
      <rPr>
        <sz val="10"/>
        <rFont val="Arial"/>
        <family val="0"/>
      </rPr>
      <t xml:space="preserve"> VME module</t>
    </r>
  </si>
  <si>
    <r>
      <t>reflects the current value of the Computer System (</t>
    </r>
    <r>
      <rPr>
        <b/>
        <sz val="10"/>
        <rFont val="Arial"/>
        <family val="2"/>
      </rPr>
      <t>CPU, Monitor, Keyboard, Mouse &amp; Mouse pad</t>
    </r>
    <r>
      <rPr>
        <sz val="10"/>
        <rFont val="Arial"/>
        <family val="0"/>
      </rPr>
      <t>)</t>
    </r>
  </si>
  <si>
    <t>IHEP/FNAL Attachment number</t>
  </si>
  <si>
    <t>2 1</t>
  </si>
  <si>
    <t>2 2</t>
  </si>
  <si>
    <t xml:space="preserve">  Need to verify the data for this 3377</t>
  </si>
  <si>
    <t>2 3</t>
  </si>
  <si>
    <t>4 1</t>
  </si>
  <si>
    <t>4 2</t>
  </si>
  <si>
    <t>Subtotal of the 3 CAMAC subsystems</t>
  </si>
  <si>
    <t>subtotal of the 3 NIM subsystems</t>
  </si>
  <si>
    <t>w/o subtotals, w/o PMT's &amp; Fiber</t>
  </si>
  <si>
    <t>Reminder:</t>
  </si>
  <si>
    <t>Nim to Camac converter</t>
  </si>
  <si>
    <t>Nim to Camac converter
Returned to PREP dated 2/12/01</t>
  </si>
  <si>
    <t>Card, ASB Terminator for 2280 Sys
Returned to PREP dated 2/12/01</t>
  </si>
  <si>
    <t>Cable, ASB for 2280 ADC Sys
Returned to PREP dated 2/12/01</t>
  </si>
  <si>
    <t>Post-Shipment Change?(Date)</t>
  </si>
  <si>
    <r>
      <t>2 original shipping boxes "PMT1" and "PMT2" are both packed in the original outer box marked "PMT", in box MISC.</t>
    </r>
    <r>
      <rPr>
        <b/>
        <sz val="10"/>
        <color indexed="13"/>
        <rFont val="Arial"/>
        <family val="2"/>
      </rPr>
      <t xml:space="preserve"> 
24 new PMT's @ $140 each total $3360.</t>
    </r>
  </si>
  <si>
    <t>PMT
in MISC</t>
  </si>
  <si>
    <t>FIBER1
in MISC</t>
  </si>
  <si>
    <t>&lt;Handcarried&gt;</t>
  </si>
  <si>
    <t>PREP return
dated 2/12/01</t>
  </si>
  <si>
    <t xml:space="preserve"> 4501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</si>
</sst>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m/d"/>
    <numFmt numFmtId="169" formatCode="m/d/yy"/>
    <numFmt numFmtId="170" formatCode="&quot;$&quot;#,##0.000"/>
    <numFmt numFmtId="171" formatCode="0.0%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trike/>
      <sz val="10"/>
      <name val="Arial"/>
      <family val="2"/>
    </font>
    <font>
      <b/>
      <sz val="10"/>
      <color indexed="13"/>
      <name val="Arial"/>
      <family val="2"/>
    </font>
    <font>
      <strike/>
      <sz val="8"/>
      <name val="Arial"/>
      <family val="2"/>
    </font>
    <font>
      <sz val="9"/>
      <name val="Arial"/>
      <family val="2"/>
    </font>
    <font>
      <sz val="10"/>
      <color indexed="13"/>
      <name val="Arial"/>
      <family val="2"/>
    </font>
    <font>
      <b/>
      <i/>
      <u val="single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trike/>
      <sz val="10"/>
      <color indexed="13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6" fontId="0" fillId="0" borderId="1" xfId="0" applyNumberFormat="1" applyBorder="1" applyAlignment="1">
      <alignment horizontal="right" vertical="center"/>
    </xf>
    <xf numFmtId="16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 quotePrefix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 quotePrefix="1">
      <alignment horizontal="left" vertical="center"/>
    </xf>
    <xf numFmtId="0" fontId="0" fillId="0" borderId="7" xfId="0" applyBorder="1" applyAlignment="1" quotePrefix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horizontal="right"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 quotePrefix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1" fontId="0" fillId="0" borderId="18" xfId="0" applyNumberFormat="1" applyBorder="1" applyAlignment="1">
      <alignment horizontal="center" vertical="center"/>
    </xf>
    <xf numFmtId="6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1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4" xfId="0" applyFont="1" applyFill="1" applyBorder="1" applyAlignment="1" quotePrefix="1">
      <alignment horizontal="center" vertical="center" wrapText="1"/>
    </xf>
    <xf numFmtId="0" fontId="3" fillId="0" borderId="21" xfId="0" applyFont="1" applyBorder="1" applyAlignment="1" quotePrefix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 quotePrefix="1">
      <alignment horizontal="left" vertical="center" wrapText="1"/>
    </xf>
    <xf numFmtId="1" fontId="3" fillId="0" borderId="21" xfId="0" applyNumberFormat="1" applyFont="1" applyBorder="1" applyAlignment="1" quotePrefix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 quotePrefix="1">
      <alignment horizontal="left" vertical="center"/>
    </xf>
    <xf numFmtId="0" fontId="0" fillId="0" borderId="12" xfId="0" applyBorder="1" applyAlignment="1" quotePrefix="1">
      <alignment horizontal="left" vertical="center"/>
    </xf>
    <xf numFmtId="49" fontId="0" fillId="3" borderId="15" xfId="0" applyNumberFormat="1" applyFill="1" applyBorder="1" applyAlignment="1" quotePrefix="1">
      <alignment horizontal="left" vertical="center"/>
    </xf>
    <xf numFmtId="49" fontId="0" fillId="4" borderId="15" xfId="0" applyNumberFormat="1" applyFill="1" applyBorder="1" applyAlignment="1" quotePrefix="1">
      <alignment horizontal="left" vertical="center"/>
    </xf>
    <xf numFmtId="49" fontId="0" fillId="4" borderId="15" xfId="0" applyNumberFormat="1" applyFill="1" applyBorder="1" applyAlignment="1" quotePrefix="1">
      <alignment horizontal="right" vertical="center"/>
    </xf>
    <xf numFmtId="49" fontId="0" fillId="3" borderId="15" xfId="0" applyNumberFormat="1" applyFill="1" applyBorder="1" applyAlignment="1" quotePrefix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 quotePrefix="1">
      <alignment horizontal="left" vertical="center"/>
    </xf>
    <xf numFmtId="0" fontId="0" fillId="5" borderId="15" xfId="0" applyFill="1" applyBorder="1" applyAlignment="1" quotePrefix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6" fontId="0" fillId="0" borderId="14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167" fontId="0" fillId="0" borderId="18" xfId="0" applyNumberFormat="1" applyBorder="1" applyAlignment="1">
      <alignment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1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6" fontId="0" fillId="0" borderId="21" xfId="0" applyNumberFormat="1" applyBorder="1" applyAlignment="1">
      <alignment horizontal="right" vertical="center"/>
    </xf>
    <xf numFmtId="167" fontId="0" fillId="0" borderId="21" xfId="0" applyNumberFormat="1" applyBorder="1" applyAlignment="1">
      <alignment vertical="center"/>
    </xf>
    <xf numFmtId="0" fontId="0" fillId="0" borderId="15" xfId="0" applyBorder="1" applyAlignment="1" quotePrefix="1">
      <alignment horizontal="left" vertical="center" wrapText="1"/>
    </xf>
    <xf numFmtId="0" fontId="0" fillId="0" borderId="1" xfId="0" applyBorder="1" applyAlignment="1" quotePrefix="1">
      <alignment horizontal="right" vertical="center"/>
    </xf>
    <xf numFmtId="0" fontId="0" fillId="0" borderId="33" xfId="0" applyBorder="1" applyAlignment="1">
      <alignment vertical="center"/>
    </xf>
    <xf numFmtId="0" fontId="0" fillId="6" borderId="20" xfId="0" applyFill="1" applyBorder="1" applyAlignment="1" quotePrefix="1">
      <alignment horizontal="left" vertical="center" wrapText="1"/>
    </xf>
    <xf numFmtId="0" fontId="0" fillId="6" borderId="15" xfId="0" applyFill="1" applyBorder="1" applyAlignment="1" quotePrefix="1">
      <alignment horizontal="left" vertical="center"/>
    </xf>
    <xf numFmtId="0" fontId="0" fillId="6" borderId="15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7" fillId="7" borderId="34" xfId="0" applyFont="1" applyFill="1" applyBorder="1" applyAlignment="1">
      <alignment horizontal="right" vertical="center"/>
    </xf>
    <xf numFmtId="167" fontId="7" fillId="7" borderId="35" xfId="0" applyNumberFormat="1" applyFont="1" applyFill="1" applyBorder="1" applyAlignment="1">
      <alignment vertical="center"/>
    </xf>
    <xf numFmtId="0" fontId="3" fillId="0" borderId="35" xfId="0" applyFont="1" applyBorder="1" applyAlignment="1" quotePrefix="1">
      <alignment horizontal="center" vertical="center" wrapText="1"/>
    </xf>
    <xf numFmtId="0" fontId="3" fillId="0" borderId="34" xfId="0" applyFont="1" applyBorder="1" applyAlignment="1" quotePrefix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5" xfId="0" applyFill="1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8" fillId="6" borderId="1" xfId="0" applyFont="1" applyFill="1" applyBorder="1" applyAlignment="1" quotePrefix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center"/>
    </xf>
    <xf numFmtId="6" fontId="9" fillId="0" borderId="1" xfId="0" applyNumberFormat="1" applyFont="1" applyBorder="1" applyAlignment="1">
      <alignment horizontal="right" vertical="center"/>
    </xf>
    <xf numFmtId="1" fontId="0" fillId="0" borderId="21" xfId="0" applyNumberFormat="1" applyFill="1" applyBorder="1" applyAlignment="1">
      <alignment horizontal="center" vertical="center"/>
    </xf>
    <xf numFmtId="0" fontId="3" fillId="2" borderId="18" xfId="0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  <xf numFmtId="6" fontId="0" fillId="0" borderId="1" xfId="0" applyNumberFormat="1" applyFill="1" applyBorder="1" applyAlignment="1">
      <alignment horizontal="right" vertical="center"/>
    </xf>
    <xf numFmtId="1" fontId="0" fillId="0" borderId="1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6" fontId="0" fillId="0" borderId="21" xfId="0" applyNumberForma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8" fillId="6" borderId="18" xfId="0" applyFont="1" applyFill="1" applyBorder="1" applyAlignment="1" quotePrefix="1">
      <alignment horizontal="center" vertical="center" wrapText="1"/>
    </xf>
    <xf numFmtId="0" fontId="3" fillId="5" borderId="1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5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7" fontId="0" fillId="0" borderId="21" xfId="0" applyNumberFormat="1" applyFill="1" applyBorder="1" applyAlignment="1">
      <alignment vertical="center"/>
    </xf>
    <xf numFmtId="0" fontId="0" fillId="0" borderId="23" xfId="0" applyFill="1" applyBorder="1" applyAlignment="1" quotePrefix="1">
      <alignment horizontal="left" vertical="center"/>
    </xf>
    <xf numFmtId="0" fontId="0" fillId="8" borderId="15" xfId="0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right" vertical="center"/>
    </xf>
    <xf numFmtId="1" fontId="9" fillId="0" borderId="21" xfId="0" applyNumberFormat="1" applyFont="1" applyFill="1" applyBorder="1" applyAlignment="1">
      <alignment horizontal="center" vertical="center"/>
    </xf>
    <xf numFmtId="6" fontId="9" fillId="0" borderId="21" xfId="0" applyNumberFormat="1" applyFont="1" applyFill="1" applyBorder="1" applyAlignment="1">
      <alignment horizontal="right" vertical="center"/>
    </xf>
    <xf numFmtId="167" fontId="9" fillId="0" borderId="21" xfId="0" applyNumberFormat="1" applyFont="1" applyFill="1" applyBorder="1" applyAlignment="1">
      <alignment horizontal="left" vertical="center"/>
    </xf>
    <xf numFmtId="0" fontId="9" fillId="0" borderId="23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center" vertical="center"/>
    </xf>
    <xf numFmtId="6" fontId="9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9" borderId="15" xfId="0" applyFill="1" applyBorder="1" applyAlignment="1">
      <alignment vertical="center"/>
    </xf>
    <xf numFmtId="0" fontId="0" fillId="9" borderId="15" xfId="0" applyFill="1" applyBorder="1" applyAlignment="1" quotePrefix="1">
      <alignment horizontal="left" vertical="center"/>
    </xf>
    <xf numFmtId="0" fontId="0" fillId="0" borderId="1" xfId="0" applyFill="1" applyBorder="1" applyAlignment="1">
      <alignment horizontal="center" vertical="center"/>
    </xf>
    <xf numFmtId="167" fontId="0" fillId="0" borderId="1" xfId="0" applyNumberFormat="1" applyFill="1" applyBorder="1" applyAlignment="1">
      <alignment vertical="center"/>
    </xf>
    <xf numFmtId="0" fontId="0" fillId="0" borderId="15" xfId="0" applyFill="1" applyBorder="1" applyAlignment="1" quotePrefix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2" borderId="14" xfId="0" applyFont="1" applyFill="1" applyBorder="1" applyAlignment="1" quotePrefix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21" xfId="0" applyFont="1" applyFill="1" applyBorder="1" applyAlignment="1" quotePrefix="1">
      <alignment horizontal="center" vertical="center"/>
    </xf>
    <xf numFmtId="0" fontId="0" fillId="0" borderId="18" xfId="0" applyBorder="1" applyAlignment="1" quotePrefix="1">
      <alignment horizontal="right" vertical="center"/>
    </xf>
    <xf numFmtId="0" fontId="0" fillId="0" borderId="20" xfId="0" applyBorder="1" applyAlignment="1" quotePrefix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0" fillId="8" borderId="20" xfId="0" applyFill="1" applyBorder="1" applyAlignment="1">
      <alignment vertical="center"/>
    </xf>
    <xf numFmtId="0" fontId="0" fillId="0" borderId="1" xfId="0" applyBorder="1" applyAlignment="1" quotePrefix="1">
      <alignment horizontal="center" vertical="center" wrapText="1"/>
    </xf>
    <xf numFmtId="0" fontId="0" fillId="7" borderId="15" xfId="0" applyFill="1" applyBorder="1" applyAlignment="1" quotePrefix="1">
      <alignment horizontal="left" vertical="center"/>
    </xf>
    <xf numFmtId="6" fontId="0" fillId="0" borderId="36" xfId="0" applyNumberForma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 quotePrefix="1">
      <alignment horizontal="center" vertical="center"/>
    </xf>
    <xf numFmtId="0" fontId="3" fillId="4" borderId="1" xfId="0" applyFont="1" applyFill="1" applyBorder="1" applyAlignment="1" quotePrefix="1">
      <alignment horizontal="center" vertical="center" wrapText="1"/>
    </xf>
    <xf numFmtId="0" fontId="3" fillId="11" borderId="1" xfId="0" applyFont="1" applyFill="1" applyBorder="1" applyAlignment="1" quotePrefix="1">
      <alignment horizontal="center" vertical="center" wrapText="1"/>
    </xf>
    <xf numFmtId="0" fontId="13" fillId="12" borderId="1" xfId="0" applyFont="1" applyFill="1" applyBorder="1" applyAlignment="1">
      <alignment horizontal="center" vertical="center"/>
    </xf>
    <xf numFmtId="0" fontId="0" fillId="0" borderId="0" xfId="0" applyBorder="1" applyAlignment="1" quotePrefix="1">
      <alignment horizontal="left" vertical="center" wrapText="1"/>
    </xf>
    <xf numFmtId="0" fontId="0" fillId="6" borderId="1" xfId="0" applyFill="1" applyBorder="1" applyAlignment="1">
      <alignment horizontal="right" vertical="center"/>
    </xf>
    <xf numFmtId="0" fontId="0" fillId="6" borderId="1" xfId="0" applyFill="1" applyBorder="1" applyAlignment="1" quotePrefix="1">
      <alignment horizontal="center" vertical="center"/>
    </xf>
    <xf numFmtId="0" fontId="3" fillId="13" borderId="1" xfId="0" applyFont="1" applyFill="1" applyBorder="1" applyAlignment="1" quotePrefix="1">
      <alignment horizontal="center" vertical="center" wrapText="1"/>
    </xf>
    <xf numFmtId="0" fontId="0" fillId="7" borderId="1" xfId="0" applyFill="1" applyBorder="1" applyAlignment="1">
      <alignment horizontal="right" vertical="center"/>
    </xf>
    <xf numFmtId="0" fontId="3" fillId="5" borderId="37" xfId="0" applyFont="1" applyFill="1" applyBorder="1" applyAlignment="1" quotePrefix="1">
      <alignment horizontal="center" vertical="center" wrapText="1"/>
    </xf>
    <xf numFmtId="0" fontId="3" fillId="5" borderId="1" xfId="0" applyFont="1" applyFill="1" applyBorder="1" applyAlignment="1" quotePrefix="1">
      <alignment horizontal="center" vertical="center" wrapText="1"/>
    </xf>
    <xf numFmtId="0" fontId="3" fillId="14" borderId="18" xfId="0" applyFont="1" applyFill="1" applyBorder="1" applyAlignment="1" quotePrefix="1">
      <alignment horizontal="left" vertical="center" wrapText="1"/>
    </xf>
    <xf numFmtId="0" fontId="3" fillId="14" borderId="1" xfId="0" applyFont="1" applyFill="1" applyBorder="1" applyAlignment="1" quotePrefix="1">
      <alignment horizontal="right" vertical="center"/>
    </xf>
    <xf numFmtId="0" fontId="15" fillId="0" borderId="0" xfId="0" applyFont="1" applyAlignment="1">
      <alignment vertical="center"/>
    </xf>
    <xf numFmtId="0" fontId="10" fillId="14" borderId="38" xfId="0" applyFont="1" applyFill="1" applyBorder="1" applyAlignment="1" quotePrefix="1">
      <alignment horizontal="left" vertical="center"/>
    </xf>
    <xf numFmtId="0" fontId="16" fillId="0" borderId="39" xfId="0" applyFont="1" applyBorder="1" applyAlignment="1" quotePrefix="1">
      <alignment horizontal="left" vertical="center"/>
    </xf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67" fontId="0" fillId="0" borderId="0" xfId="0" applyNumberFormat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 quotePrefix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171" fontId="7" fillId="0" borderId="41" xfId="0" applyNumberFormat="1" applyFont="1" applyBorder="1" applyAlignment="1">
      <alignment horizontal="center" vertical="center"/>
    </xf>
    <xf numFmtId="167" fontId="7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 quotePrefix="1">
      <alignment horizontal="left" vertical="center"/>
    </xf>
    <xf numFmtId="167" fontId="7" fillId="15" borderId="41" xfId="0" applyNumberFormat="1" applyFont="1" applyFill="1" applyBorder="1" applyAlignment="1">
      <alignment horizontal="center" vertical="center"/>
    </xf>
    <xf numFmtId="0" fontId="0" fillId="0" borderId="0" xfId="0" applyFont="1" applyAlignment="1" quotePrefix="1">
      <alignment horizontal="left" vertical="center"/>
    </xf>
    <xf numFmtId="0" fontId="17" fillId="0" borderId="21" xfId="0" applyFont="1" applyBorder="1" applyAlignment="1" quotePrefix="1">
      <alignment horizontal="center" vertical="center" wrapText="1"/>
    </xf>
    <xf numFmtId="1" fontId="0" fillId="0" borderId="1" xfId="0" applyNumberFormat="1" applyBorder="1" applyAlignment="1" quotePrefix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6" fontId="0" fillId="0" borderId="18" xfId="0" applyNumberFormat="1" applyFill="1" applyBorder="1" applyAlignment="1">
      <alignment horizontal="right" vertical="center"/>
    </xf>
    <xf numFmtId="167" fontId="0" fillId="2" borderId="1" xfId="0" applyNumberFormat="1" applyFill="1" applyBorder="1" applyAlignment="1">
      <alignment vertical="center"/>
    </xf>
    <xf numFmtId="16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9" fillId="0" borderId="15" xfId="0" applyFont="1" applyBorder="1" applyAlignment="1" quotePrefix="1">
      <alignment horizontal="left" vertical="center" wrapText="1"/>
    </xf>
    <xf numFmtId="0" fontId="10" fillId="14" borderId="14" xfId="0" applyFont="1" applyFill="1" applyBorder="1" applyAlignment="1" quotePrefix="1">
      <alignment horizontal="center" vertical="center" wrapText="1"/>
    </xf>
    <xf numFmtId="0" fontId="3" fillId="14" borderId="1" xfId="0" applyFont="1" applyFill="1" applyBorder="1" applyAlignment="1">
      <alignment horizontal="center" vertical="center"/>
    </xf>
    <xf numFmtId="0" fontId="18" fillId="14" borderId="14" xfId="0" applyFont="1" applyFill="1" applyBorder="1" applyAlignment="1" quotePrefix="1">
      <alignment horizontal="center" vertical="center" wrapText="1"/>
    </xf>
    <xf numFmtId="6" fontId="10" fillId="14" borderId="14" xfId="0" applyNumberFormat="1" applyFont="1" applyFill="1" applyBorder="1" applyAlignment="1">
      <alignment horizontal="center" vertical="center"/>
    </xf>
    <xf numFmtId="167" fontId="10" fillId="14" borderId="1" xfId="0" applyNumberFormat="1" applyFont="1" applyFill="1" applyBorder="1" applyAlignment="1">
      <alignment vertical="center"/>
    </xf>
    <xf numFmtId="0" fontId="10" fillId="14" borderId="14" xfId="0" applyFont="1" applyFill="1" applyBorder="1" applyAlignment="1">
      <alignment horizontal="center" vertical="center"/>
    </xf>
    <xf numFmtId="0" fontId="10" fillId="14" borderId="33" xfId="0" applyFont="1" applyFill="1" applyBorder="1" applyAlignment="1" quotePrefix="1">
      <alignment horizontal="left" vertical="center" wrapText="1"/>
    </xf>
    <xf numFmtId="167" fontId="10" fillId="14" borderId="14" xfId="0" applyNumberFormat="1" applyFont="1" applyFill="1" applyBorder="1" applyAlignment="1">
      <alignment horizontal="center" vertical="center"/>
    </xf>
    <xf numFmtId="0" fontId="18" fillId="14" borderId="33" xfId="0" applyFont="1" applyFill="1" applyBorder="1" applyAlignment="1" quotePrefix="1">
      <alignment horizontal="left" vertical="center" wrapText="1"/>
    </xf>
    <xf numFmtId="0" fontId="10" fillId="14" borderId="16" xfId="0" applyFont="1" applyFill="1" applyBorder="1" applyAlignment="1">
      <alignment horizontal="center" vertical="center"/>
    </xf>
    <xf numFmtId="0" fontId="10" fillId="14" borderId="14" xfId="0" applyFont="1" applyFill="1" applyBorder="1" applyAlignment="1">
      <alignment horizontal="center" vertical="center" wrapText="1"/>
    </xf>
    <xf numFmtId="0" fontId="10" fillId="14" borderId="0" xfId="0" applyFont="1" applyFill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quotePrefix="1">
      <alignment horizontal="center" vertical="center" wrapText="1"/>
    </xf>
    <xf numFmtId="0" fontId="9" fillId="0" borderId="1" xfId="0" applyFont="1" applyBorder="1" applyAlignment="1" quotePrefix="1">
      <alignment horizontal="center" vertical="center"/>
    </xf>
    <xf numFmtId="0" fontId="9" fillId="0" borderId="1" xfId="0" applyFont="1" applyBorder="1" applyAlignment="1" quotePrefix="1">
      <alignment horizontal="right" vertical="center"/>
    </xf>
    <xf numFmtId="0" fontId="4" fillId="0" borderId="42" xfId="0" applyFont="1" applyBorder="1" applyAlignment="1" quotePrefix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0" fillId="14" borderId="2" xfId="0" applyFont="1" applyFill="1" applyBorder="1" applyAlignment="1" quotePrefix="1">
      <alignment horizontal="center" vertical="center" wrapText="1"/>
    </xf>
    <xf numFmtId="0" fontId="10" fillId="14" borderId="4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1"/>
  <sheetViews>
    <sheetView tabSelected="1" zoomScaleSheetLayoutView="100" workbookViewId="0" topLeftCell="A6">
      <pane ySplit="900" topLeftCell="BM12" activePane="bottomLeft" state="split"/>
      <selection pane="topLeft" activeCell="C6" sqref="C6"/>
      <selection pane="bottomLeft" activeCell="F20" sqref="F20"/>
    </sheetView>
  </sheetViews>
  <sheetFormatPr defaultColWidth="9.140625" defaultRowHeight="12.75"/>
  <cols>
    <col min="1" max="1" width="6.140625" style="9" customWidth="1"/>
    <col min="2" max="2" width="14.57421875" style="30" customWidth="1"/>
    <col min="3" max="3" width="14.28125" style="30" bestFit="1" customWidth="1"/>
    <col min="4" max="4" width="8.140625" style="30" customWidth="1"/>
    <col min="5" max="5" width="9.7109375" style="30" customWidth="1"/>
    <col min="6" max="6" width="13.28125" style="9" customWidth="1"/>
    <col min="7" max="7" width="9.57421875" style="30" customWidth="1"/>
    <col min="8" max="8" width="8.7109375" style="9" customWidth="1"/>
    <col min="9" max="9" width="12.00390625" style="9" customWidth="1"/>
    <col min="10" max="10" width="9.7109375" style="30" customWidth="1"/>
    <col min="11" max="11" width="10.28125" style="30" customWidth="1"/>
    <col min="12" max="12" width="4.8515625" style="9" customWidth="1"/>
    <col min="13" max="13" width="37.8515625" style="9" customWidth="1"/>
    <col min="14" max="14" width="31.57421875" style="9" customWidth="1"/>
    <col min="15" max="15" width="10.421875" style="9" customWidth="1"/>
    <col min="16" max="16384" width="9.140625" style="9" customWidth="1"/>
  </cols>
  <sheetData>
    <row r="1" spans="1:14" ht="39" customHeight="1" thickTop="1">
      <c r="A1" s="234" t="s">
        <v>47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6"/>
      <c r="N1" s="8"/>
    </row>
    <row r="2" spans="1:14" ht="19.5" customHeight="1">
      <c r="A2" s="55" t="s">
        <v>115</v>
      </c>
      <c r="B2" s="4"/>
      <c r="C2" s="4"/>
      <c r="D2" s="4"/>
      <c r="E2" s="4"/>
      <c r="F2" s="5"/>
      <c r="G2" s="6"/>
      <c r="H2" s="5"/>
      <c r="I2" s="3"/>
      <c r="J2" s="99" t="s">
        <v>151</v>
      </c>
      <c r="K2" s="97"/>
      <c r="L2" s="97"/>
      <c r="M2" s="98"/>
      <c r="N2" s="8"/>
    </row>
    <row r="3" spans="1:14" ht="19.5" customHeight="1">
      <c r="A3" s="32" t="s">
        <v>159</v>
      </c>
      <c r="B3" s="4"/>
      <c r="C3" s="4"/>
      <c r="D3" s="4"/>
      <c r="E3" s="4"/>
      <c r="F3" s="5"/>
      <c r="G3" s="6"/>
      <c r="H3" s="5"/>
      <c r="I3" s="3"/>
      <c r="J3" s="57" t="s">
        <v>117</v>
      </c>
      <c r="K3" s="64"/>
      <c r="L3" s="65"/>
      <c r="M3" s="60"/>
      <c r="N3" s="8"/>
    </row>
    <row r="4" spans="1:14" ht="19.5" customHeight="1">
      <c r="A4" s="32" t="s">
        <v>160</v>
      </c>
      <c r="B4" s="4"/>
      <c r="C4" s="4"/>
      <c r="D4" s="4"/>
      <c r="E4" s="4"/>
      <c r="F4" s="5"/>
      <c r="G4" s="6"/>
      <c r="H4" s="5"/>
      <c r="I4" s="46">
        <v>2001</v>
      </c>
      <c r="J4" s="58" t="s">
        <v>118</v>
      </c>
      <c r="K4" s="61"/>
      <c r="L4" s="62"/>
      <c r="M4" s="59"/>
      <c r="N4" s="8"/>
    </row>
    <row r="5" spans="1:14" ht="32.25" customHeight="1" thickBot="1">
      <c r="A5" s="47" t="s">
        <v>56</v>
      </c>
      <c r="B5" s="48" t="s">
        <v>55</v>
      </c>
      <c r="C5" s="48" t="s">
        <v>236</v>
      </c>
      <c r="D5" s="200" t="s">
        <v>221</v>
      </c>
      <c r="E5" s="49" t="s">
        <v>116</v>
      </c>
      <c r="F5" s="48" t="s">
        <v>114</v>
      </c>
      <c r="G5" s="52" t="s">
        <v>58</v>
      </c>
      <c r="H5" s="48" t="s">
        <v>59</v>
      </c>
      <c r="I5" s="48" t="s">
        <v>150</v>
      </c>
      <c r="J5" s="48" t="s">
        <v>53</v>
      </c>
      <c r="K5" s="48" t="s">
        <v>94</v>
      </c>
      <c r="L5" s="50" t="s">
        <v>2</v>
      </c>
      <c r="M5" s="51" t="s">
        <v>54</v>
      </c>
      <c r="N5" s="8"/>
    </row>
    <row r="6" spans="1:18" ht="19.5" customHeight="1" thickTop="1">
      <c r="A6" s="33">
        <f>ROW()-ROW(Pos)</f>
        <v>1</v>
      </c>
      <c r="B6" s="34" t="s">
        <v>0</v>
      </c>
      <c r="C6" s="34"/>
      <c r="D6" s="34" t="s">
        <v>222</v>
      </c>
      <c r="E6" s="118" t="s">
        <v>170</v>
      </c>
      <c r="F6" s="35" t="s">
        <v>1</v>
      </c>
      <c r="G6" s="36">
        <v>1983</v>
      </c>
      <c r="H6" s="37">
        <v>2156</v>
      </c>
      <c r="I6" s="73">
        <f aca="true" t="shared" si="0" ref="I6:I67">ROUND(IF((year-G6)&gt;9,2%*H6,H6-(10%*H6)*(year-G6)),0)</f>
        <v>43</v>
      </c>
      <c r="J6" s="74">
        <v>42638</v>
      </c>
      <c r="K6" s="74">
        <v>67626</v>
      </c>
      <c r="L6" s="34">
        <v>1</v>
      </c>
      <c r="M6" s="39" t="s">
        <v>3</v>
      </c>
      <c r="N6" s="8"/>
      <c r="O6" s="13" t="s">
        <v>48</v>
      </c>
      <c r="P6" s="14"/>
      <c r="Q6" s="14"/>
      <c r="R6" s="15"/>
    </row>
    <row r="7" spans="1:18" ht="19.5" customHeight="1">
      <c r="A7" s="40">
        <f aca="true" t="shared" si="1" ref="A7:A130">ROW()-ROW(Pos)</f>
        <v>2</v>
      </c>
      <c r="B7" s="4" t="s">
        <v>0</v>
      </c>
      <c r="C7" s="4"/>
      <c r="D7" s="4" t="s">
        <v>222</v>
      </c>
      <c r="E7" s="117" t="s">
        <v>170</v>
      </c>
      <c r="F7" s="5" t="s">
        <v>1</v>
      </c>
      <c r="G7" s="6">
        <v>1983</v>
      </c>
      <c r="H7" s="10">
        <v>2156</v>
      </c>
      <c r="I7" s="11">
        <f t="shared" si="0"/>
        <v>43</v>
      </c>
      <c r="J7" s="63">
        <v>42690</v>
      </c>
      <c r="K7" s="63">
        <v>98118</v>
      </c>
      <c r="L7" s="4">
        <v>1</v>
      </c>
      <c r="M7" s="31" t="s">
        <v>3</v>
      </c>
      <c r="N7" s="8"/>
      <c r="O7" s="16" t="s">
        <v>49</v>
      </c>
      <c r="P7" s="17" t="s">
        <v>50</v>
      </c>
      <c r="Q7" s="18"/>
      <c r="R7" s="19"/>
    </row>
    <row r="8" spans="1:18" ht="19.5" customHeight="1">
      <c r="A8" s="40">
        <f t="shared" si="1"/>
        <v>3</v>
      </c>
      <c r="B8" s="4" t="s">
        <v>0</v>
      </c>
      <c r="C8" s="4"/>
      <c r="D8" s="166" t="s">
        <v>222</v>
      </c>
      <c r="E8" s="117" t="s">
        <v>170</v>
      </c>
      <c r="F8" s="5" t="s">
        <v>1</v>
      </c>
      <c r="G8" s="6">
        <v>1983</v>
      </c>
      <c r="H8" s="10">
        <v>2156</v>
      </c>
      <c r="I8" s="11">
        <f t="shared" si="0"/>
        <v>43</v>
      </c>
      <c r="J8" s="63">
        <v>42676</v>
      </c>
      <c r="K8" s="63">
        <v>63764</v>
      </c>
      <c r="L8" s="4">
        <v>1</v>
      </c>
      <c r="M8" s="31" t="s">
        <v>3</v>
      </c>
      <c r="N8" s="8"/>
      <c r="O8" s="20"/>
      <c r="P8" s="21" t="s">
        <v>119</v>
      </c>
      <c r="Q8" s="8"/>
      <c r="R8" s="22"/>
    </row>
    <row r="9" spans="1:18" ht="19.5" customHeight="1">
      <c r="A9" s="40">
        <f>ROW()-ROW(Pos)</f>
        <v>4</v>
      </c>
      <c r="B9" s="4" t="s">
        <v>0</v>
      </c>
      <c r="C9" s="4"/>
      <c r="D9" s="166" t="s">
        <v>222</v>
      </c>
      <c r="E9" s="117" t="s">
        <v>170</v>
      </c>
      <c r="F9" s="5" t="s">
        <v>1</v>
      </c>
      <c r="G9" s="6">
        <v>1983</v>
      </c>
      <c r="H9" s="10">
        <v>2156</v>
      </c>
      <c r="I9" s="11">
        <f t="shared" si="0"/>
        <v>43</v>
      </c>
      <c r="J9" s="63">
        <v>42641</v>
      </c>
      <c r="K9" s="63">
        <v>63474</v>
      </c>
      <c r="L9" s="4">
        <v>1</v>
      </c>
      <c r="M9" s="31" t="s">
        <v>3</v>
      </c>
      <c r="N9" s="66"/>
      <c r="O9" s="23" t="s">
        <v>51</v>
      </c>
      <c r="P9" s="17" t="s">
        <v>52</v>
      </c>
      <c r="Q9" s="18"/>
      <c r="R9" s="19"/>
    </row>
    <row r="10" spans="1:18" ht="19.5" customHeight="1" thickBot="1">
      <c r="A10" s="40">
        <f t="shared" si="1"/>
        <v>5</v>
      </c>
      <c r="B10" s="4" t="s">
        <v>0</v>
      </c>
      <c r="C10" s="4"/>
      <c r="D10" s="166" t="s">
        <v>222</v>
      </c>
      <c r="E10" s="117" t="s">
        <v>170</v>
      </c>
      <c r="F10" s="5" t="s">
        <v>1</v>
      </c>
      <c r="G10" s="6">
        <v>1983</v>
      </c>
      <c r="H10" s="10">
        <v>2156</v>
      </c>
      <c r="I10" s="11">
        <f t="shared" si="0"/>
        <v>43</v>
      </c>
      <c r="J10" s="63">
        <v>42661</v>
      </c>
      <c r="K10" s="63">
        <v>63480</v>
      </c>
      <c r="L10" s="4">
        <v>1</v>
      </c>
      <c r="M10" s="31" t="s">
        <v>3</v>
      </c>
      <c r="N10" s="66"/>
      <c r="O10" s="24"/>
      <c r="P10" s="56" t="s">
        <v>120</v>
      </c>
      <c r="Q10" s="25"/>
      <c r="R10" s="26"/>
    </row>
    <row r="11" spans="1:14" ht="19.5" customHeight="1" thickTop="1">
      <c r="A11" s="40">
        <f t="shared" si="1"/>
        <v>6</v>
      </c>
      <c r="B11" s="4" t="s">
        <v>0</v>
      </c>
      <c r="C11" s="4"/>
      <c r="D11" s="166" t="s">
        <v>222</v>
      </c>
      <c r="E11" s="117" t="s">
        <v>170</v>
      </c>
      <c r="F11" s="5" t="s">
        <v>1</v>
      </c>
      <c r="G11" s="6">
        <v>1983</v>
      </c>
      <c r="H11" s="10">
        <v>2156</v>
      </c>
      <c r="I11" s="11">
        <f t="shared" si="0"/>
        <v>43</v>
      </c>
      <c r="J11" s="63">
        <v>42684</v>
      </c>
      <c r="K11" s="63">
        <v>98111</v>
      </c>
      <c r="L11" s="4">
        <v>1</v>
      </c>
      <c r="M11" s="31" t="s">
        <v>3</v>
      </c>
      <c r="N11" s="66"/>
    </row>
    <row r="12" spans="1:16" ht="19.5" customHeight="1">
      <c r="A12" s="40">
        <f t="shared" si="1"/>
        <v>7</v>
      </c>
      <c r="B12" s="4" t="s">
        <v>0</v>
      </c>
      <c r="C12" s="4"/>
      <c r="D12" s="166" t="s">
        <v>222</v>
      </c>
      <c r="E12" s="117" t="s">
        <v>170</v>
      </c>
      <c r="F12" s="5">
        <v>2280</v>
      </c>
      <c r="G12" s="6">
        <v>1980</v>
      </c>
      <c r="H12" s="10">
        <v>2500</v>
      </c>
      <c r="I12" s="11">
        <f t="shared" si="0"/>
        <v>50</v>
      </c>
      <c r="J12" s="63">
        <v>34192</v>
      </c>
      <c r="K12" s="63">
        <v>53475</v>
      </c>
      <c r="L12" s="4">
        <v>1</v>
      </c>
      <c r="M12" s="31" t="s">
        <v>4</v>
      </c>
      <c r="N12" s="66"/>
      <c r="O12" s="8"/>
      <c r="P12" s="8"/>
    </row>
    <row r="13" spans="1:16" ht="19.5" customHeight="1">
      <c r="A13" s="40">
        <f t="shared" si="1"/>
        <v>8</v>
      </c>
      <c r="B13" s="4" t="s">
        <v>0</v>
      </c>
      <c r="C13" s="4"/>
      <c r="D13" s="166" t="s">
        <v>222</v>
      </c>
      <c r="E13" s="117" t="s">
        <v>170</v>
      </c>
      <c r="F13" s="5">
        <v>2280</v>
      </c>
      <c r="G13" s="6">
        <v>1987</v>
      </c>
      <c r="H13" s="10">
        <v>4095</v>
      </c>
      <c r="I13" s="11">
        <f t="shared" si="0"/>
        <v>82</v>
      </c>
      <c r="J13" s="63">
        <v>60941</v>
      </c>
      <c r="K13" s="63" t="s">
        <v>122</v>
      </c>
      <c r="L13" s="4">
        <v>1</v>
      </c>
      <c r="M13" s="31" t="s">
        <v>4</v>
      </c>
      <c r="N13" s="66"/>
      <c r="O13" s="8"/>
      <c r="P13" s="8"/>
    </row>
    <row r="14" spans="1:16" ht="19.5" customHeight="1">
      <c r="A14" s="40">
        <f t="shared" si="1"/>
        <v>9</v>
      </c>
      <c r="B14" s="4" t="s">
        <v>83</v>
      </c>
      <c r="C14" s="4"/>
      <c r="D14" s="166" t="s">
        <v>222</v>
      </c>
      <c r="E14" s="117" t="s">
        <v>170</v>
      </c>
      <c r="F14" s="5">
        <v>156</v>
      </c>
      <c r="G14" s="101">
        <v>1976</v>
      </c>
      <c r="H14" s="10">
        <v>495</v>
      </c>
      <c r="I14" s="11">
        <f aca="true" t="shared" si="2" ref="I14:I27">ROUND(IF((year-G14)&gt;9,2%*H14,H14-(10%*H14)*(year-G14)),0)</f>
        <v>10</v>
      </c>
      <c r="J14" s="63">
        <v>506447</v>
      </c>
      <c r="K14" s="63">
        <v>18</v>
      </c>
      <c r="L14" s="4">
        <v>1</v>
      </c>
      <c r="M14" s="31" t="s">
        <v>36</v>
      </c>
      <c r="N14" s="8"/>
      <c r="O14" s="8"/>
      <c r="P14" s="8"/>
    </row>
    <row r="15" spans="1:16" ht="19.5" customHeight="1">
      <c r="A15" s="40">
        <f t="shared" si="1"/>
        <v>10</v>
      </c>
      <c r="B15" s="4" t="s">
        <v>83</v>
      </c>
      <c r="C15" s="4"/>
      <c r="D15" s="166" t="s">
        <v>222</v>
      </c>
      <c r="E15" s="117" t="s">
        <v>170</v>
      </c>
      <c r="F15" s="5">
        <v>156</v>
      </c>
      <c r="G15" s="101">
        <v>1976</v>
      </c>
      <c r="H15" s="10">
        <v>490</v>
      </c>
      <c r="I15" s="11">
        <f t="shared" si="2"/>
        <v>10</v>
      </c>
      <c r="J15" s="92">
        <v>507434</v>
      </c>
      <c r="K15" s="92">
        <v>89</v>
      </c>
      <c r="L15" s="4">
        <v>1</v>
      </c>
      <c r="M15" s="31" t="s">
        <v>36</v>
      </c>
      <c r="N15" s="8"/>
      <c r="O15" s="8"/>
      <c r="P15" s="8"/>
    </row>
    <row r="16" spans="1:14" ht="19.5" customHeight="1">
      <c r="A16" s="40">
        <f t="shared" si="1"/>
        <v>11</v>
      </c>
      <c r="B16" s="4" t="s">
        <v>9</v>
      </c>
      <c r="C16" s="4"/>
      <c r="D16" s="166" t="s">
        <v>222</v>
      </c>
      <c r="E16" s="117" t="s">
        <v>170</v>
      </c>
      <c r="F16" s="5">
        <v>3290</v>
      </c>
      <c r="G16" s="6">
        <v>1975</v>
      </c>
      <c r="H16" s="10">
        <v>495</v>
      </c>
      <c r="I16" s="11">
        <f t="shared" si="2"/>
        <v>10</v>
      </c>
      <c r="J16" s="63">
        <v>22093</v>
      </c>
      <c r="K16" s="63">
        <v>111</v>
      </c>
      <c r="L16" s="4">
        <v>1</v>
      </c>
      <c r="M16" s="31" t="s">
        <v>10</v>
      </c>
      <c r="N16" s="8"/>
    </row>
    <row r="17" spans="1:14" ht="19.5" customHeight="1">
      <c r="A17" s="40">
        <f t="shared" si="1"/>
        <v>12</v>
      </c>
      <c r="B17" s="4" t="s">
        <v>9</v>
      </c>
      <c r="C17" s="4"/>
      <c r="D17" s="166" t="s">
        <v>222</v>
      </c>
      <c r="E17" s="117" t="s">
        <v>170</v>
      </c>
      <c r="F17" s="5">
        <v>3290</v>
      </c>
      <c r="G17" s="6">
        <v>1978</v>
      </c>
      <c r="H17" s="10">
        <v>495</v>
      </c>
      <c r="I17" s="11">
        <f t="shared" si="2"/>
        <v>10</v>
      </c>
      <c r="J17" s="63">
        <v>27641</v>
      </c>
      <c r="K17" s="63">
        <v>188</v>
      </c>
      <c r="L17" s="4">
        <v>1</v>
      </c>
      <c r="M17" s="31" t="s">
        <v>10</v>
      </c>
      <c r="N17" s="8"/>
    </row>
    <row r="18" spans="1:14" ht="19.5" customHeight="1">
      <c r="A18" s="40">
        <f t="shared" si="1"/>
        <v>13</v>
      </c>
      <c r="B18" s="4" t="s">
        <v>83</v>
      </c>
      <c r="C18" s="4"/>
      <c r="D18" s="166" t="s">
        <v>222</v>
      </c>
      <c r="E18" s="117" t="s">
        <v>170</v>
      </c>
      <c r="F18" s="5" t="s">
        <v>11</v>
      </c>
      <c r="G18" s="6">
        <v>1987</v>
      </c>
      <c r="H18" s="10">
        <v>300</v>
      </c>
      <c r="I18" s="11">
        <f t="shared" si="2"/>
        <v>6</v>
      </c>
      <c r="J18" s="63">
        <v>514324</v>
      </c>
      <c r="K18" s="63" t="s">
        <v>126</v>
      </c>
      <c r="L18" s="4">
        <v>1</v>
      </c>
      <c r="M18" s="31" t="s">
        <v>12</v>
      </c>
      <c r="N18" s="8"/>
    </row>
    <row r="19" spans="1:16" ht="19.5" customHeight="1">
      <c r="A19" s="40">
        <f t="shared" si="1"/>
        <v>14</v>
      </c>
      <c r="B19" s="4" t="s">
        <v>83</v>
      </c>
      <c r="C19" s="4"/>
      <c r="D19" s="166" t="s">
        <v>222</v>
      </c>
      <c r="E19" s="117" t="s">
        <v>170</v>
      </c>
      <c r="F19" s="5" t="s">
        <v>13</v>
      </c>
      <c r="G19" s="6">
        <v>1987</v>
      </c>
      <c r="H19" s="10">
        <v>300</v>
      </c>
      <c r="I19" s="11">
        <f t="shared" si="2"/>
        <v>6</v>
      </c>
      <c r="J19" s="63">
        <v>538566</v>
      </c>
      <c r="K19" s="63" t="s">
        <v>126</v>
      </c>
      <c r="L19" s="4">
        <v>1</v>
      </c>
      <c r="M19" s="31" t="s">
        <v>14</v>
      </c>
      <c r="N19" s="8"/>
      <c r="O19" s="8"/>
      <c r="P19" s="8"/>
    </row>
    <row r="20" spans="1:16" ht="19.5" customHeight="1">
      <c r="A20" s="40">
        <f t="shared" si="1"/>
        <v>15</v>
      </c>
      <c r="B20" s="4" t="s">
        <v>15</v>
      </c>
      <c r="C20" s="4"/>
      <c r="D20" s="166" t="s">
        <v>222</v>
      </c>
      <c r="E20" s="117" t="s">
        <v>170</v>
      </c>
      <c r="F20" s="5">
        <v>41</v>
      </c>
      <c r="G20" s="6">
        <v>1983</v>
      </c>
      <c r="H20" s="10">
        <v>395</v>
      </c>
      <c r="I20" s="11">
        <f t="shared" si="2"/>
        <v>8</v>
      </c>
      <c r="J20" s="63">
        <v>43355</v>
      </c>
      <c r="K20" s="63">
        <v>217</v>
      </c>
      <c r="L20" s="4">
        <v>1</v>
      </c>
      <c r="M20" s="31" t="s">
        <v>16</v>
      </c>
      <c r="N20" s="8"/>
      <c r="O20" s="8"/>
      <c r="P20" s="8"/>
    </row>
    <row r="21" spans="1:16" ht="19.5" customHeight="1">
      <c r="A21" s="40">
        <f t="shared" si="1"/>
        <v>16</v>
      </c>
      <c r="B21" s="4" t="s">
        <v>15</v>
      </c>
      <c r="C21" s="4"/>
      <c r="D21" s="166" t="s">
        <v>222</v>
      </c>
      <c r="E21" s="117" t="s">
        <v>170</v>
      </c>
      <c r="F21" s="5">
        <v>51</v>
      </c>
      <c r="G21" s="6">
        <v>1987</v>
      </c>
      <c r="H21" s="10">
        <v>640</v>
      </c>
      <c r="I21" s="11">
        <f>ROUND(IF((year-G21)&gt;9,2%*H21,H21-(10%*H21)*(year-G21)),0)</f>
        <v>13</v>
      </c>
      <c r="J21" s="63">
        <v>61523</v>
      </c>
      <c r="K21" s="63">
        <v>192</v>
      </c>
      <c r="L21" s="4">
        <v>1</v>
      </c>
      <c r="M21" s="31" t="s">
        <v>21</v>
      </c>
      <c r="N21" s="8"/>
      <c r="O21" s="8"/>
      <c r="P21" s="8"/>
    </row>
    <row r="22" spans="1:16" ht="19.5" customHeight="1">
      <c r="A22" s="40">
        <f t="shared" si="1"/>
        <v>17</v>
      </c>
      <c r="B22" s="4" t="s">
        <v>15</v>
      </c>
      <c r="C22" s="4"/>
      <c r="D22" s="166" t="s">
        <v>222</v>
      </c>
      <c r="E22" s="117" t="s">
        <v>170</v>
      </c>
      <c r="F22" s="5">
        <v>65</v>
      </c>
      <c r="G22" s="6">
        <v>1986</v>
      </c>
      <c r="H22" s="10">
        <v>400</v>
      </c>
      <c r="I22" s="11">
        <f t="shared" si="2"/>
        <v>8</v>
      </c>
      <c r="J22" s="63">
        <v>58565</v>
      </c>
      <c r="K22" s="63">
        <v>163</v>
      </c>
      <c r="L22" s="4">
        <v>1</v>
      </c>
      <c r="M22" s="31" t="s">
        <v>17</v>
      </c>
      <c r="N22" s="8"/>
      <c r="O22" s="8"/>
      <c r="P22" s="8"/>
    </row>
    <row r="23" spans="1:14" ht="19.5" customHeight="1">
      <c r="A23" s="40">
        <f t="shared" si="1"/>
        <v>18</v>
      </c>
      <c r="B23" s="4" t="s">
        <v>15</v>
      </c>
      <c r="C23" s="4"/>
      <c r="D23" s="166" t="s">
        <v>222</v>
      </c>
      <c r="E23" s="117" t="s">
        <v>170</v>
      </c>
      <c r="F23" s="5" t="s">
        <v>18</v>
      </c>
      <c r="G23" s="6">
        <v>1988</v>
      </c>
      <c r="H23" s="10">
        <v>1496</v>
      </c>
      <c r="I23" s="11">
        <f t="shared" si="2"/>
        <v>30</v>
      </c>
      <c r="J23" s="63">
        <v>64840</v>
      </c>
      <c r="K23" s="63">
        <v>380</v>
      </c>
      <c r="L23" s="4">
        <v>1</v>
      </c>
      <c r="M23" s="31" t="s">
        <v>19</v>
      </c>
      <c r="N23" s="8" t="s">
        <v>127</v>
      </c>
    </row>
    <row r="24" spans="1:14" ht="19.5" customHeight="1">
      <c r="A24" s="40">
        <f t="shared" si="1"/>
        <v>19</v>
      </c>
      <c r="B24" s="4" t="s">
        <v>15</v>
      </c>
      <c r="C24" s="4"/>
      <c r="D24" s="166" t="s">
        <v>222</v>
      </c>
      <c r="E24" s="117" t="s">
        <v>170</v>
      </c>
      <c r="F24" s="5" t="s">
        <v>18</v>
      </c>
      <c r="G24" s="6">
        <v>1988</v>
      </c>
      <c r="H24" s="10">
        <v>1496</v>
      </c>
      <c r="I24" s="11">
        <f t="shared" si="2"/>
        <v>30</v>
      </c>
      <c r="J24" s="63">
        <v>64853</v>
      </c>
      <c r="K24" s="63">
        <v>397</v>
      </c>
      <c r="L24" s="4">
        <v>1</v>
      </c>
      <c r="M24" s="31" t="s">
        <v>19</v>
      </c>
      <c r="N24" s="8" t="s">
        <v>127</v>
      </c>
    </row>
    <row r="25" spans="1:14" ht="19.5" customHeight="1">
      <c r="A25" s="40">
        <f t="shared" si="1"/>
        <v>20</v>
      </c>
      <c r="B25" s="4" t="s">
        <v>22</v>
      </c>
      <c r="C25" s="4"/>
      <c r="D25" s="166" t="s">
        <v>222</v>
      </c>
      <c r="E25" s="117" t="s">
        <v>170</v>
      </c>
      <c r="F25" s="111" t="s">
        <v>166</v>
      </c>
      <c r="G25" s="101">
        <v>1984</v>
      </c>
      <c r="H25" s="109">
        <v>512</v>
      </c>
      <c r="I25" s="11">
        <f t="shared" si="2"/>
        <v>10</v>
      </c>
      <c r="J25" s="63">
        <v>50391</v>
      </c>
      <c r="K25" s="63">
        <v>6010</v>
      </c>
      <c r="L25" s="4">
        <v>1</v>
      </c>
      <c r="M25" s="144" t="s">
        <v>23</v>
      </c>
      <c r="N25" s="8"/>
    </row>
    <row r="26" spans="1:14" ht="19.5" customHeight="1">
      <c r="A26" s="40">
        <f t="shared" si="1"/>
        <v>21</v>
      </c>
      <c r="B26" s="4" t="s">
        <v>22</v>
      </c>
      <c r="C26" s="4"/>
      <c r="D26" s="166" t="s">
        <v>222</v>
      </c>
      <c r="E26" s="117" t="s">
        <v>170</v>
      </c>
      <c r="F26" s="111" t="s">
        <v>164</v>
      </c>
      <c r="G26" s="101">
        <v>1986</v>
      </c>
      <c r="H26" s="109">
        <v>359</v>
      </c>
      <c r="I26" s="11">
        <f t="shared" si="2"/>
        <v>7</v>
      </c>
      <c r="J26" s="63">
        <v>512388</v>
      </c>
      <c r="K26" s="63">
        <v>6893</v>
      </c>
      <c r="L26" s="4">
        <v>1</v>
      </c>
      <c r="M26" s="144" t="s">
        <v>129</v>
      </c>
      <c r="N26" s="8"/>
    </row>
    <row r="27" spans="1:14" ht="19.5" customHeight="1">
      <c r="A27" s="40">
        <f t="shared" si="1"/>
        <v>22</v>
      </c>
      <c r="B27" s="4" t="s">
        <v>22</v>
      </c>
      <c r="C27" s="4"/>
      <c r="D27" s="166" t="s">
        <v>222</v>
      </c>
      <c r="E27" s="117" t="s">
        <v>170</v>
      </c>
      <c r="F27" s="111" t="s">
        <v>165</v>
      </c>
      <c r="G27" s="101">
        <v>1987</v>
      </c>
      <c r="H27" s="109">
        <v>800</v>
      </c>
      <c r="I27" s="11">
        <f t="shared" si="2"/>
        <v>16</v>
      </c>
      <c r="J27" s="63">
        <v>13606</v>
      </c>
      <c r="K27" s="63">
        <v>7077</v>
      </c>
      <c r="L27" s="4">
        <v>1</v>
      </c>
      <c r="M27" s="145" t="s">
        <v>167</v>
      </c>
      <c r="N27" s="8"/>
    </row>
    <row r="28" spans="1:14" ht="19.5" customHeight="1">
      <c r="A28" s="40">
        <f t="shared" si="1"/>
        <v>23</v>
      </c>
      <c r="B28" s="146"/>
      <c r="C28" s="146"/>
      <c r="D28" s="146"/>
      <c r="E28" s="123"/>
      <c r="F28" s="111"/>
      <c r="G28" s="101"/>
      <c r="H28" s="109"/>
      <c r="I28" s="147"/>
      <c r="J28" s="146"/>
      <c r="K28" s="146"/>
      <c r="L28" s="146"/>
      <c r="M28" s="148"/>
      <c r="N28" s="8"/>
    </row>
    <row r="29" spans="1:14" ht="19.5" customHeight="1" thickBot="1">
      <c r="A29" s="82">
        <f t="shared" si="1"/>
        <v>24</v>
      </c>
      <c r="B29" s="125"/>
      <c r="C29" s="125"/>
      <c r="D29" s="125"/>
      <c r="E29" s="149"/>
      <c r="F29" s="112"/>
      <c r="G29" s="106"/>
      <c r="H29" s="113"/>
      <c r="I29" s="126"/>
      <c r="J29" s="125"/>
      <c r="K29" s="125"/>
      <c r="L29" s="125"/>
      <c r="M29" s="127"/>
      <c r="N29" s="8"/>
    </row>
    <row r="30" spans="1:16" ht="19.5" customHeight="1" thickTop="1">
      <c r="A30" s="33">
        <f t="shared" si="1"/>
        <v>25</v>
      </c>
      <c r="B30" s="34" t="s">
        <v>0</v>
      </c>
      <c r="C30" s="34"/>
      <c r="D30" s="34" t="s">
        <v>223</v>
      </c>
      <c r="E30" s="120" t="s">
        <v>171</v>
      </c>
      <c r="F30" s="35">
        <v>3377</v>
      </c>
      <c r="G30" s="36">
        <v>1994</v>
      </c>
      <c r="H30" s="37">
        <v>2050</v>
      </c>
      <c r="I30" s="73">
        <f t="shared" si="0"/>
        <v>615</v>
      </c>
      <c r="J30" s="74">
        <v>540624</v>
      </c>
      <c r="K30" s="74" t="s">
        <v>123</v>
      </c>
      <c r="L30" s="34">
        <v>1</v>
      </c>
      <c r="M30" s="39" t="s">
        <v>105</v>
      </c>
      <c r="N30" s="66"/>
      <c r="O30" s="8"/>
      <c r="P30" s="8"/>
    </row>
    <row r="31" spans="1:16" ht="19.5" customHeight="1">
      <c r="A31" s="40">
        <f t="shared" si="1"/>
        <v>26</v>
      </c>
      <c r="B31" s="4" t="s">
        <v>0</v>
      </c>
      <c r="C31" s="4"/>
      <c r="D31" s="4" t="s">
        <v>223</v>
      </c>
      <c r="E31" s="121" t="s">
        <v>171</v>
      </c>
      <c r="F31" s="5">
        <v>3377</v>
      </c>
      <c r="G31" s="6">
        <v>1994</v>
      </c>
      <c r="H31" s="10">
        <v>2050</v>
      </c>
      <c r="I31" s="11">
        <f t="shared" si="0"/>
        <v>615</v>
      </c>
      <c r="J31" s="63">
        <v>540712</v>
      </c>
      <c r="K31" s="63" t="s">
        <v>124</v>
      </c>
      <c r="L31" s="4">
        <v>1</v>
      </c>
      <c r="M31" s="31" t="s">
        <v>105</v>
      </c>
      <c r="N31" s="8"/>
      <c r="P31" s="8"/>
    </row>
    <row r="32" spans="1:16" ht="19.5" customHeight="1">
      <c r="A32" s="40">
        <f t="shared" si="1"/>
        <v>27</v>
      </c>
      <c r="B32" s="4" t="s">
        <v>0</v>
      </c>
      <c r="C32" s="4"/>
      <c r="D32" s="4" t="s">
        <v>223</v>
      </c>
      <c r="E32" s="121" t="s">
        <v>171</v>
      </c>
      <c r="F32" s="5">
        <v>3377</v>
      </c>
      <c r="G32" s="6" t="s">
        <v>91</v>
      </c>
      <c r="H32" s="10">
        <v>2050</v>
      </c>
      <c r="I32" s="11">
        <f t="shared" si="0"/>
        <v>615</v>
      </c>
      <c r="J32" s="4">
        <v>534758</v>
      </c>
      <c r="K32" s="4" t="s">
        <v>66</v>
      </c>
      <c r="L32" s="4">
        <v>1</v>
      </c>
      <c r="M32" s="31" t="s">
        <v>105</v>
      </c>
      <c r="N32" s="8"/>
      <c r="O32" s="8"/>
      <c r="P32" s="8"/>
    </row>
    <row r="33" spans="1:16" ht="19.5" customHeight="1">
      <c r="A33" s="40">
        <f t="shared" si="1"/>
        <v>28</v>
      </c>
      <c r="B33" s="4" t="s">
        <v>0</v>
      </c>
      <c r="C33" s="4"/>
      <c r="D33" s="4" t="s">
        <v>223</v>
      </c>
      <c r="E33" s="121" t="s">
        <v>171</v>
      </c>
      <c r="F33" s="5">
        <v>3377</v>
      </c>
      <c r="G33" s="6" t="s">
        <v>91</v>
      </c>
      <c r="H33" s="10">
        <v>2050</v>
      </c>
      <c r="I33" s="11">
        <f t="shared" si="0"/>
        <v>615</v>
      </c>
      <c r="J33" s="4">
        <v>540376</v>
      </c>
      <c r="K33" s="4" t="s">
        <v>67</v>
      </c>
      <c r="L33" s="4">
        <v>1</v>
      </c>
      <c r="M33" s="31" t="s">
        <v>105</v>
      </c>
      <c r="N33" s="8"/>
      <c r="O33" s="8"/>
      <c r="P33" s="8"/>
    </row>
    <row r="34" spans="1:16" ht="19.5" customHeight="1">
      <c r="A34" s="40">
        <f t="shared" si="1"/>
        <v>29</v>
      </c>
      <c r="B34" s="4" t="s">
        <v>0</v>
      </c>
      <c r="C34" s="4"/>
      <c r="D34" s="4" t="s">
        <v>223</v>
      </c>
      <c r="E34" s="121" t="s">
        <v>171</v>
      </c>
      <c r="F34" s="5">
        <v>3377</v>
      </c>
      <c r="G34" s="6" t="s">
        <v>91</v>
      </c>
      <c r="H34" s="10">
        <v>2050</v>
      </c>
      <c r="I34" s="11">
        <f t="shared" si="0"/>
        <v>615</v>
      </c>
      <c r="J34" s="4">
        <v>540461</v>
      </c>
      <c r="K34" s="4" t="s">
        <v>68</v>
      </c>
      <c r="L34" s="4">
        <v>1</v>
      </c>
      <c r="M34" s="31" t="s">
        <v>105</v>
      </c>
      <c r="N34" s="8"/>
      <c r="O34" s="8"/>
      <c r="P34" s="8"/>
    </row>
    <row r="35" spans="1:16" ht="19.5" customHeight="1">
      <c r="A35" s="40">
        <f t="shared" si="1"/>
        <v>30</v>
      </c>
      <c r="B35" s="4" t="s">
        <v>0</v>
      </c>
      <c r="C35" s="4"/>
      <c r="D35" s="4" t="s">
        <v>223</v>
      </c>
      <c r="E35" s="121" t="s">
        <v>171</v>
      </c>
      <c r="F35" s="5">
        <v>3377</v>
      </c>
      <c r="G35" s="6" t="s">
        <v>91</v>
      </c>
      <c r="H35" s="10">
        <v>2050</v>
      </c>
      <c r="I35" s="11">
        <f t="shared" si="0"/>
        <v>615</v>
      </c>
      <c r="J35" s="4">
        <v>540561</v>
      </c>
      <c r="K35" s="4" t="s">
        <v>69</v>
      </c>
      <c r="L35" s="4">
        <v>1</v>
      </c>
      <c r="M35" s="31" t="s">
        <v>105</v>
      </c>
      <c r="N35" s="8"/>
      <c r="O35" s="8"/>
      <c r="P35" s="8"/>
    </row>
    <row r="36" spans="1:16" ht="19.5" customHeight="1">
      <c r="A36" s="40">
        <f t="shared" si="1"/>
        <v>31</v>
      </c>
      <c r="B36" s="4" t="s">
        <v>0</v>
      </c>
      <c r="C36" s="4"/>
      <c r="D36" s="4" t="s">
        <v>223</v>
      </c>
      <c r="E36" s="121" t="s">
        <v>171</v>
      </c>
      <c r="F36" s="5">
        <v>3377</v>
      </c>
      <c r="G36" s="6" t="s">
        <v>91</v>
      </c>
      <c r="H36" s="10">
        <v>2050</v>
      </c>
      <c r="I36" s="11">
        <f t="shared" si="0"/>
        <v>615</v>
      </c>
      <c r="J36" s="4">
        <v>540562</v>
      </c>
      <c r="K36" s="4" t="s">
        <v>70</v>
      </c>
      <c r="L36" s="4">
        <v>1</v>
      </c>
      <c r="M36" s="31" t="s">
        <v>105</v>
      </c>
      <c r="N36" s="8"/>
      <c r="O36" s="8"/>
      <c r="P36" s="8"/>
    </row>
    <row r="37" spans="1:16" ht="19.5" customHeight="1">
      <c r="A37" s="40">
        <f t="shared" si="1"/>
        <v>32</v>
      </c>
      <c r="B37" s="4" t="s">
        <v>0</v>
      </c>
      <c r="C37" s="4"/>
      <c r="D37" s="4" t="s">
        <v>223</v>
      </c>
      <c r="E37" s="121" t="s">
        <v>171</v>
      </c>
      <c r="F37" s="5">
        <v>3377</v>
      </c>
      <c r="G37" s="6" t="s">
        <v>91</v>
      </c>
      <c r="H37" s="10">
        <v>2050</v>
      </c>
      <c r="I37" s="11">
        <f t="shared" si="0"/>
        <v>615</v>
      </c>
      <c r="J37" s="4">
        <v>540720</v>
      </c>
      <c r="K37" s="4" t="s">
        <v>71</v>
      </c>
      <c r="L37" s="4">
        <v>1</v>
      </c>
      <c r="M37" s="31" t="s">
        <v>105</v>
      </c>
      <c r="N37" s="8"/>
      <c r="O37" s="8"/>
      <c r="P37" s="8"/>
    </row>
    <row r="38" spans="1:16" ht="19.5" customHeight="1">
      <c r="A38" s="40">
        <f t="shared" si="1"/>
        <v>33</v>
      </c>
      <c r="B38" s="4" t="s">
        <v>0</v>
      </c>
      <c r="C38" s="4"/>
      <c r="D38" s="4" t="s">
        <v>223</v>
      </c>
      <c r="E38" s="121" t="s">
        <v>171</v>
      </c>
      <c r="F38" s="5">
        <v>3377</v>
      </c>
      <c r="G38" s="6" t="s">
        <v>91</v>
      </c>
      <c r="H38" s="10">
        <v>2050</v>
      </c>
      <c r="I38" s="11">
        <f t="shared" si="0"/>
        <v>615</v>
      </c>
      <c r="J38" s="4">
        <v>540786</v>
      </c>
      <c r="K38" s="4" t="s">
        <v>72</v>
      </c>
      <c r="L38" s="4">
        <v>1</v>
      </c>
      <c r="M38" s="31" t="s">
        <v>105</v>
      </c>
      <c r="N38" s="8"/>
      <c r="O38" s="8"/>
      <c r="P38" s="8"/>
    </row>
    <row r="39" spans="1:16" ht="19.5" customHeight="1">
      <c r="A39" s="40">
        <f t="shared" si="1"/>
        <v>34</v>
      </c>
      <c r="B39" s="4" t="s">
        <v>0</v>
      </c>
      <c r="C39" s="4"/>
      <c r="D39" s="4" t="s">
        <v>223</v>
      </c>
      <c r="E39" s="121" t="s">
        <v>171</v>
      </c>
      <c r="F39" s="5">
        <v>3377</v>
      </c>
      <c r="G39" s="201" t="s">
        <v>91</v>
      </c>
      <c r="H39" s="10">
        <v>2050</v>
      </c>
      <c r="I39" s="11">
        <f t="shared" si="0"/>
        <v>615</v>
      </c>
      <c r="J39" s="4">
        <v>544193</v>
      </c>
      <c r="K39" s="4" t="s">
        <v>73</v>
      </c>
      <c r="L39" s="4">
        <v>1</v>
      </c>
      <c r="M39" s="31" t="s">
        <v>105</v>
      </c>
      <c r="N39" s="21" t="s">
        <v>224</v>
      </c>
      <c r="O39" s="8"/>
      <c r="P39" s="8"/>
    </row>
    <row r="40" spans="1:16" ht="19.5" customHeight="1">
      <c r="A40" s="40">
        <f t="shared" si="1"/>
        <v>35</v>
      </c>
      <c r="B40" s="4" t="s">
        <v>0</v>
      </c>
      <c r="C40" s="4"/>
      <c r="D40" s="4" t="s">
        <v>223</v>
      </c>
      <c r="E40" s="121" t="s">
        <v>171</v>
      </c>
      <c r="F40" s="5">
        <v>4222</v>
      </c>
      <c r="G40" s="6">
        <v>1987</v>
      </c>
      <c r="H40" s="10">
        <v>3412</v>
      </c>
      <c r="I40" s="11">
        <f t="shared" si="0"/>
        <v>68</v>
      </c>
      <c r="J40" s="63">
        <v>61988</v>
      </c>
      <c r="K40" s="63">
        <v>86078</v>
      </c>
      <c r="L40" s="4">
        <v>1</v>
      </c>
      <c r="M40" s="31" t="s">
        <v>5</v>
      </c>
      <c r="N40" s="8"/>
      <c r="O40" s="8"/>
      <c r="P40" s="8"/>
    </row>
    <row r="41" spans="1:16" ht="19.5" customHeight="1">
      <c r="A41" s="40">
        <f t="shared" si="1"/>
        <v>36</v>
      </c>
      <c r="B41" s="4" t="s">
        <v>6</v>
      </c>
      <c r="C41" s="4"/>
      <c r="D41" s="4" t="s">
        <v>223</v>
      </c>
      <c r="E41" s="121" t="s">
        <v>171</v>
      </c>
      <c r="F41" s="5">
        <v>2551</v>
      </c>
      <c r="G41" s="6">
        <v>1983</v>
      </c>
      <c r="H41" s="10">
        <v>1395</v>
      </c>
      <c r="I41" s="11">
        <f t="shared" si="0"/>
        <v>28</v>
      </c>
      <c r="J41" s="63">
        <v>44264</v>
      </c>
      <c r="K41" s="63" t="s">
        <v>125</v>
      </c>
      <c r="L41" s="4">
        <v>1</v>
      </c>
      <c r="M41" s="31" t="s">
        <v>7</v>
      </c>
      <c r="N41" s="8"/>
      <c r="O41" s="8"/>
      <c r="P41" s="8"/>
    </row>
    <row r="42" spans="1:16" ht="19.5" customHeight="1">
      <c r="A42" s="40">
        <f t="shared" si="1"/>
        <v>37</v>
      </c>
      <c r="B42" s="4" t="s">
        <v>6</v>
      </c>
      <c r="C42" s="4"/>
      <c r="D42" s="4" t="s">
        <v>223</v>
      </c>
      <c r="E42" s="121" t="s">
        <v>171</v>
      </c>
      <c r="F42" s="5">
        <v>2551</v>
      </c>
      <c r="G42" s="6">
        <v>1977</v>
      </c>
      <c r="H42" s="10">
        <v>1235</v>
      </c>
      <c r="I42" s="11">
        <f t="shared" si="0"/>
        <v>25</v>
      </c>
      <c r="J42" s="63">
        <v>25524</v>
      </c>
      <c r="K42" s="63">
        <v>27547</v>
      </c>
      <c r="L42" s="4">
        <v>1</v>
      </c>
      <c r="M42" s="31" t="s">
        <v>7</v>
      </c>
      <c r="N42" s="8"/>
      <c r="O42" s="8"/>
      <c r="P42" s="8"/>
    </row>
    <row r="43" spans="1:16" ht="19.5" customHeight="1">
      <c r="A43" s="40">
        <f t="shared" si="1"/>
        <v>38</v>
      </c>
      <c r="B43" s="4" t="s">
        <v>0</v>
      </c>
      <c r="C43" s="4"/>
      <c r="D43" s="4" t="s">
        <v>223</v>
      </c>
      <c r="E43" s="121" t="s">
        <v>171</v>
      </c>
      <c r="F43" s="5">
        <v>2132</v>
      </c>
      <c r="G43" s="6">
        <v>1980</v>
      </c>
      <c r="H43" s="10">
        <v>807</v>
      </c>
      <c r="I43" s="11">
        <f t="shared" si="0"/>
        <v>16</v>
      </c>
      <c r="J43" s="63">
        <v>32678</v>
      </c>
      <c r="K43" s="63">
        <v>42339</v>
      </c>
      <c r="L43" s="4">
        <v>1</v>
      </c>
      <c r="M43" s="31" t="s">
        <v>8</v>
      </c>
      <c r="N43" s="8"/>
      <c r="O43" s="8"/>
      <c r="P43" s="8"/>
    </row>
    <row r="44" spans="1:14" ht="19.5" customHeight="1">
      <c r="A44" s="40">
        <f t="shared" si="1"/>
        <v>39</v>
      </c>
      <c r="B44" s="4" t="s">
        <v>22</v>
      </c>
      <c r="C44" s="4"/>
      <c r="D44" s="4" t="s">
        <v>223</v>
      </c>
      <c r="E44" s="121" t="s">
        <v>171</v>
      </c>
      <c r="F44" s="111" t="s">
        <v>163</v>
      </c>
      <c r="G44" s="101">
        <v>1986</v>
      </c>
      <c r="H44" s="109">
        <v>1000</v>
      </c>
      <c r="I44" s="11">
        <f>ROUND(IF((year-G44)&gt;9,2%*H44,H44-(10%*H44)*(year-G44)),0)</f>
        <v>20</v>
      </c>
      <c r="J44" s="63">
        <v>59355</v>
      </c>
      <c r="K44" s="63">
        <v>6893</v>
      </c>
      <c r="L44" s="4">
        <v>1</v>
      </c>
      <c r="M44" s="122" t="s">
        <v>23</v>
      </c>
      <c r="N44" s="8"/>
    </row>
    <row r="45" spans="1:14" ht="19.5" customHeight="1">
      <c r="A45" s="40">
        <f t="shared" si="1"/>
        <v>40</v>
      </c>
      <c r="B45" s="4" t="s">
        <v>22</v>
      </c>
      <c r="C45" s="4"/>
      <c r="D45" s="4" t="s">
        <v>223</v>
      </c>
      <c r="E45" s="121" t="s">
        <v>171</v>
      </c>
      <c r="F45" s="111" t="s">
        <v>164</v>
      </c>
      <c r="G45" s="101">
        <v>1987</v>
      </c>
      <c r="H45" s="109">
        <v>458</v>
      </c>
      <c r="I45" s="11">
        <f>ROUND(IF((year-G45)&gt;9,2%*H45,H45-(10%*H45)*(year-G45)),0)</f>
        <v>9</v>
      </c>
      <c r="J45" s="63">
        <v>513445</v>
      </c>
      <c r="K45" s="63">
        <v>7069</v>
      </c>
      <c r="L45" s="4">
        <v>1</v>
      </c>
      <c r="M45" s="68" t="s">
        <v>129</v>
      </c>
      <c r="N45" s="8"/>
    </row>
    <row r="46" spans="1:14" ht="19.5" customHeight="1">
      <c r="A46" s="40">
        <f t="shared" si="1"/>
        <v>41</v>
      </c>
      <c r="B46" s="4" t="s">
        <v>22</v>
      </c>
      <c r="C46" s="4"/>
      <c r="D46" s="4" t="s">
        <v>223</v>
      </c>
      <c r="E46" s="121" t="s">
        <v>171</v>
      </c>
      <c r="F46" s="111" t="s">
        <v>165</v>
      </c>
      <c r="G46" s="101">
        <v>1986</v>
      </c>
      <c r="H46" s="109">
        <v>900</v>
      </c>
      <c r="I46" s="11">
        <f>ROUND(IF((year-G46)&gt;9,2%*H46,H46-(10%*H46)*(year-G46)),0)</f>
        <v>18</v>
      </c>
      <c r="J46" s="63">
        <v>512392</v>
      </c>
      <c r="K46" s="63">
        <v>6893</v>
      </c>
      <c r="L46" s="4">
        <v>1</v>
      </c>
      <c r="M46" s="122" t="s">
        <v>99</v>
      </c>
      <c r="N46" s="8"/>
    </row>
    <row r="47" spans="1:16" ht="19.5" customHeight="1">
      <c r="A47" s="143">
        <f t="shared" si="1"/>
        <v>42</v>
      </c>
      <c r="B47" s="136"/>
      <c r="C47" s="136"/>
      <c r="D47" s="136"/>
      <c r="E47" s="137"/>
      <c r="F47" s="138"/>
      <c r="G47" s="139"/>
      <c r="H47" s="140"/>
      <c r="I47" s="141"/>
      <c r="J47" s="136"/>
      <c r="K47" s="136"/>
      <c r="L47" s="136"/>
      <c r="M47" s="142"/>
      <c r="N47" s="66"/>
      <c r="O47" s="27"/>
      <c r="P47" s="8"/>
    </row>
    <row r="48" spans="1:16" ht="19.5" customHeight="1" thickBot="1">
      <c r="A48" s="124">
        <f t="shared" si="1"/>
        <v>43</v>
      </c>
      <c r="B48" s="129"/>
      <c r="C48" s="129"/>
      <c r="D48" s="129"/>
      <c r="E48" s="130"/>
      <c r="F48" s="131"/>
      <c r="G48" s="132"/>
      <c r="H48" s="133"/>
      <c r="I48" s="134"/>
      <c r="J48" s="129"/>
      <c r="K48" s="129"/>
      <c r="L48" s="129"/>
      <c r="M48" s="135"/>
      <c r="N48" s="66"/>
      <c r="O48" s="27"/>
      <c r="P48" s="8"/>
    </row>
    <row r="49" spans="1:15" ht="19.5" customHeight="1" thickTop="1">
      <c r="A49" s="33">
        <f t="shared" si="1"/>
        <v>44</v>
      </c>
      <c r="B49" s="34" t="s">
        <v>168</v>
      </c>
      <c r="C49" s="34"/>
      <c r="D49" s="34" t="s">
        <v>225</v>
      </c>
      <c r="E49" s="167" t="s">
        <v>186</v>
      </c>
      <c r="F49" s="35" t="s">
        <v>62</v>
      </c>
      <c r="G49" s="36" t="s">
        <v>89</v>
      </c>
      <c r="H49" s="37">
        <v>512</v>
      </c>
      <c r="I49" s="73">
        <f>ROUND(IF((year-G49)&gt;9,2%*H49,H49-(10%*H49)*(year-G49)),0)</f>
        <v>10</v>
      </c>
      <c r="J49" s="34">
        <v>50365</v>
      </c>
      <c r="K49" s="34">
        <v>5976</v>
      </c>
      <c r="L49" s="34">
        <v>1</v>
      </c>
      <c r="M49" s="159" t="s">
        <v>61</v>
      </c>
      <c r="N49" s="27"/>
      <c r="O49" s="150"/>
    </row>
    <row r="50" spans="1:15" ht="19.5" customHeight="1">
      <c r="A50" s="40">
        <f t="shared" si="1"/>
        <v>45</v>
      </c>
      <c r="B50" s="4" t="s">
        <v>168</v>
      </c>
      <c r="C50" s="4"/>
      <c r="D50" s="4" t="s">
        <v>225</v>
      </c>
      <c r="E50" s="168" t="s">
        <v>186</v>
      </c>
      <c r="F50" s="5" t="s">
        <v>64</v>
      </c>
      <c r="G50" s="6" t="s">
        <v>90</v>
      </c>
      <c r="H50" s="10">
        <v>291</v>
      </c>
      <c r="I50" s="11">
        <f>ROUND(IF((year-G50)&gt;9,2%*H50,H50-(10%*H50)*(year-G50)),0)</f>
        <v>6</v>
      </c>
      <c r="J50" s="4">
        <v>509617</v>
      </c>
      <c r="K50" s="4">
        <v>6371</v>
      </c>
      <c r="L50" s="4">
        <v>1</v>
      </c>
      <c r="M50" s="128" t="s">
        <v>63</v>
      </c>
      <c r="N50" s="27"/>
      <c r="O50" s="150"/>
    </row>
    <row r="51" spans="1:15" ht="19.5" customHeight="1">
      <c r="A51" s="40">
        <f t="shared" si="1"/>
        <v>46</v>
      </c>
      <c r="B51" s="4" t="s">
        <v>168</v>
      </c>
      <c r="C51" s="4"/>
      <c r="D51" s="4" t="s">
        <v>225</v>
      </c>
      <c r="E51" s="168" t="s">
        <v>186</v>
      </c>
      <c r="F51" s="5" t="s">
        <v>65</v>
      </c>
      <c r="G51" s="6" t="s">
        <v>89</v>
      </c>
      <c r="H51" s="10">
        <v>1000</v>
      </c>
      <c r="I51" s="11">
        <f>ROUND(IF((year-G51)&gt;9,2%*H51,H51-(10%*H51)*(year-G51)),0)</f>
        <v>20</v>
      </c>
      <c r="J51" s="4">
        <v>509115</v>
      </c>
      <c r="K51" s="4">
        <v>5976</v>
      </c>
      <c r="L51" s="4">
        <v>1</v>
      </c>
      <c r="M51" s="128" t="s">
        <v>99</v>
      </c>
      <c r="N51" s="27"/>
      <c r="O51" s="150"/>
    </row>
    <row r="52" spans="1:16" ht="19.5" customHeight="1">
      <c r="A52" s="143">
        <f t="shared" si="1"/>
        <v>47</v>
      </c>
      <c r="B52" s="136"/>
      <c r="C52" s="136"/>
      <c r="D52" s="136"/>
      <c r="E52" s="137"/>
      <c r="F52" s="138"/>
      <c r="G52" s="139"/>
      <c r="H52" s="140"/>
      <c r="I52" s="141"/>
      <c r="J52" s="136"/>
      <c r="K52" s="136"/>
      <c r="L52" s="136"/>
      <c r="M52" s="142"/>
      <c r="N52" s="66"/>
      <c r="O52" s="27"/>
      <c r="P52" s="8"/>
    </row>
    <row r="53" spans="1:16" ht="19.5" customHeight="1" thickBot="1">
      <c r="A53" s="124">
        <f t="shared" si="1"/>
        <v>48</v>
      </c>
      <c r="B53" s="129"/>
      <c r="C53" s="129"/>
      <c r="D53" s="129"/>
      <c r="E53" s="130"/>
      <c r="F53" s="131"/>
      <c r="G53" s="132"/>
      <c r="H53" s="133"/>
      <c r="I53" s="209">
        <f>SUM(I6:I46)</f>
        <v>6898</v>
      </c>
      <c r="J53" s="129"/>
      <c r="K53" s="129"/>
      <c r="L53" s="129"/>
      <c r="M53" s="67" t="s">
        <v>228</v>
      </c>
      <c r="N53" s="66"/>
      <c r="O53" s="27"/>
      <c r="P53" s="8"/>
    </row>
    <row r="54" spans="1:14" ht="19.5" customHeight="1" thickTop="1">
      <c r="A54" s="33">
        <f t="shared" si="1"/>
        <v>49</v>
      </c>
      <c r="B54" s="34" t="s">
        <v>0</v>
      </c>
      <c r="C54" s="34"/>
      <c r="D54" s="123">
        <v>5</v>
      </c>
      <c r="E54" s="107" t="s">
        <v>161</v>
      </c>
      <c r="F54" s="35" t="s">
        <v>42</v>
      </c>
      <c r="G54" s="36">
        <v>1983</v>
      </c>
      <c r="H54" s="37">
        <v>1500</v>
      </c>
      <c r="I54" s="73">
        <f t="shared" si="0"/>
        <v>30</v>
      </c>
      <c r="J54" s="74">
        <v>42383</v>
      </c>
      <c r="K54" s="75">
        <v>93404</v>
      </c>
      <c r="L54" s="38">
        <v>1</v>
      </c>
      <c r="M54" s="39" t="s">
        <v>43</v>
      </c>
      <c r="N54" s="8"/>
    </row>
    <row r="55" spans="1:14" ht="19.5" customHeight="1">
      <c r="A55" s="40">
        <f t="shared" si="1"/>
        <v>50</v>
      </c>
      <c r="B55" s="4" t="s">
        <v>20</v>
      </c>
      <c r="C55" s="4"/>
      <c r="D55" s="123">
        <v>5</v>
      </c>
      <c r="E55" s="108" t="s">
        <v>161</v>
      </c>
      <c r="F55" s="5" t="s">
        <v>137</v>
      </c>
      <c r="G55" s="6">
        <v>1983</v>
      </c>
      <c r="H55" s="10">
        <v>20</v>
      </c>
      <c r="I55" s="11">
        <f t="shared" si="0"/>
        <v>0</v>
      </c>
      <c r="J55" s="63" t="s">
        <v>121</v>
      </c>
      <c r="K55" s="64" t="s">
        <v>121</v>
      </c>
      <c r="L55" s="12">
        <v>1</v>
      </c>
      <c r="M55" s="67" t="s">
        <v>135</v>
      </c>
      <c r="N55" s="8"/>
    </row>
    <row r="56" spans="1:14" ht="19.5" customHeight="1">
      <c r="A56" s="40">
        <f t="shared" si="1"/>
        <v>51</v>
      </c>
      <c r="B56" s="4" t="s">
        <v>0</v>
      </c>
      <c r="C56" s="4"/>
      <c r="D56" s="123">
        <v>5</v>
      </c>
      <c r="E56" s="108" t="s">
        <v>161</v>
      </c>
      <c r="F56" s="5">
        <v>1445</v>
      </c>
      <c r="G56" s="6">
        <v>1983</v>
      </c>
      <c r="H56" s="10">
        <v>900</v>
      </c>
      <c r="I56" s="11">
        <f t="shared" si="0"/>
        <v>18</v>
      </c>
      <c r="J56" s="63">
        <v>510554</v>
      </c>
      <c r="K56" s="64">
        <v>99264</v>
      </c>
      <c r="L56" s="12">
        <v>1</v>
      </c>
      <c r="M56" s="67" t="s">
        <v>133</v>
      </c>
      <c r="N56" s="8"/>
    </row>
    <row r="57" spans="1:14" ht="19.5" customHeight="1">
      <c r="A57" s="40">
        <f t="shared" si="1"/>
        <v>52</v>
      </c>
      <c r="B57" s="4" t="s">
        <v>0</v>
      </c>
      <c r="C57" s="4"/>
      <c r="D57" s="123">
        <v>5</v>
      </c>
      <c r="E57" s="108" t="s">
        <v>161</v>
      </c>
      <c r="F57" s="5">
        <v>1441</v>
      </c>
      <c r="G57" s="6">
        <v>1983</v>
      </c>
      <c r="H57" s="10">
        <v>2350</v>
      </c>
      <c r="I57" s="11">
        <f t="shared" si="0"/>
        <v>47</v>
      </c>
      <c r="J57" s="63">
        <v>44535</v>
      </c>
      <c r="K57" s="64">
        <v>69266</v>
      </c>
      <c r="L57" s="12">
        <v>1</v>
      </c>
      <c r="M57" s="67" t="s">
        <v>132</v>
      </c>
      <c r="N57" s="8"/>
    </row>
    <row r="58" spans="1:14" ht="19.5" customHeight="1">
      <c r="A58" s="40">
        <f t="shared" si="1"/>
        <v>53</v>
      </c>
      <c r="B58" s="4" t="s">
        <v>0</v>
      </c>
      <c r="C58" s="4"/>
      <c r="D58" s="123">
        <v>5</v>
      </c>
      <c r="E58" s="108" t="s">
        <v>161</v>
      </c>
      <c r="F58" s="5">
        <v>1442</v>
      </c>
      <c r="G58" s="6">
        <v>1982</v>
      </c>
      <c r="H58" s="10">
        <v>1950</v>
      </c>
      <c r="I58" s="11">
        <f t="shared" si="0"/>
        <v>39</v>
      </c>
      <c r="J58" s="63">
        <v>39398</v>
      </c>
      <c r="K58" s="64">
        <v>66808</v>
      </c>
      <c r="L58" s="12">
        <v>1</v>
      </c>
      <c r="M58" s="31" t="s">
        <v>44</v>
      </c>
      <c r="N58" s="8"/>
    </row>
    <row r="59" spans="1:14" ht="19.5" customHeight="1">
      <c r="A59" s="40">
        <f t="shared" si="1"/>
        <v>54</v>
      </c>
      <c r="B59" s="4" t="s">
        <v>0</v>
      </c>
      <c r="C59" s="4"/>
      <c r="D59" s="123">
        <v>5</v>
      </c>
      <c r="E59" s="108" t="s">
        <v>161</v>
      </c>
      <c r="F59" s="5">
        <v>1442</v>
      </c>
      <c r="G59" s="6">
        <v>1982</v>
      </c>
      <c r="H59" s="10">
        <v>1950</v>
      </c>
      <c r="I59" s="11">
        <f t="shared" si="0"/>
        <v>39</v>
      </c>
      <c r="J59" s="63">
        <v>44561</v>
      </c>
      <c r="K59" s="64">
        <v>69676</v>
      </c>
      <c r="L59" s="12">
        <v>1</v>
      </c>
      <c r="M59" s="31" t="s">
        <v>44</v>
      </c>
      <c r="N59" s="8"/>
    </row>
    <row r="60" spans="1:14" ht="19.5" customHeight="1">
      <c r="A60" s="40">
        <f t="shared" si="1"/>
        <v>55</v>
      </c>
      <c r="B60" s="4" t="s">
        <v>0</v>
      </c>
      <c r="C60" s="4"/>
      <c r="D60" s="123">
        <v>5</v>
      </c>
      <c r="E60" s="108" t="s">
        <v>161</v>
      </c>
      <c r="F60" s="5" t="s">
        <v>108</v>
      </c>
      <c r="G60" s="6">
        <v>1983</v>
      </c>
      <c r="H60" s="10">
        <v>1300</v>
      </c>
      <c r="I60" s="11">
        <f t="shared" si="0"/>
        <v>26</v>
      </c>
      <c r="J60" s="63">
        <v>49909</v>
      </c>
      <c r="K60" s="64" t="s">
        <v>130</v>
      </c>
      <c r="L60" s="12">
        <v>1</v>
      </c>
      <c r="M60" s="31" t="s">
        <v>109</v>
      </c>
      <c r="N60" s="8"/>
    </row>
    <row r="61" spans="1:14" ht="19.5" customHeight="1">
      <c r="A61" s="40">
        <f t="shared" si="1"/>
        <v>56</v>
      </c>
      <c r="B61" s="4" t="s">
        <v>0</v>
      </c>
      <c r="C61" s="4"/>
      <c r="D61" s="123">
        <v>5</v>
      </c>
      <c r="E61" s="108" t="s">
        <v>161</v>
      </c>
      <c r="F61" s="5" t="s">
        <v>108</v>
      </c>
      <c r="G61" s="6">
        <v>1984</v>
      </c>
      <c r="H61" s="10">
        <v>1193</v>
      </c>
      <c r="I61" s="11">
        <f t="shared" si="0"/>
        <v>24</v>
      </c>
      <c r="J61" s="63">
        <v>49891</v>
      </c>
      <c r="K61" s="64" t="s">
        <v>131</v>
      </c>
      <c r="L61" s="12">
        <v>1</v>
      </c>
      <c r="M61" s="31" t="s">
        <v>109</v>
      </c>
      <c r="N61" s="8"/>
    </row>
    <row r="62" spans="1:14" ht="19.5" customHeight="1">
      <c r="A62" s="40">
        <f t="shared" si="1"/>
        <v>57</v>
      </c>
      <c r="B62" s="4" t="s">
        <v>0</v>
      </c>
      <c r="C62" s="4"/>
      <c r="D62" s="123">
        <v>5</v>
      </c>
      <c r="E62" s="108" t="s">
        <v>161</v>
      </c>
      <c r="F62" s="5" t="s">
        <v>108</v>
      </c>
      <c r="G62" s="6">
        <v>1983</v>
      </c>
      <c r="H62" s="10">
        <v>1428</v>
      </c>
      <c r="I62" s="11">
        <f t="shared" si="0"/>
        <v>29</v>
      </c>
      <c r="J62" s="63">
        <v>42458</v>
      </c>
      <c r="K62" s="64">
        <v>92886</v>
      </c>
      <c r="L62" s="12">
        <v>1</v>
      </c>
      <c r="M62" s="31" t="s">
        <v>109</v>
      </c>
      <c r="N62" s="8"/>
    </row>
    <row r="63" spans="1:14" ht="19.5" customHeight="1">
      <c r="A63" s="69">
        <f t="shared" si="1"/>
        <v>58</v>
      </c>
      <c r="B63" s="70" t="s">
        <v>0</v>
      </c>
      <c r="C63" s="4"/>
      <c r="D63" s="123">
        <v>5</v>
      </c>
      <c r="E63" s="151" t="s">
        <v>161</v>
      </c>
      <c r="F63" s="28" t="s">
        <v>108</v>
      </c>
      <c r="G63" s="110">
        <v>1988</v>
      </c>
      <c r="H63" s="71">
        <v>1424</v>
      </c>
      <c r="I63" s="29">
        <f>ROUND(IF((year-G63)&gt;9,2%*H63,H63-(10%*H63)*(year-G63)),0)</f>
        <v>28</v>
      </c>
      <c r="J63" s="152">
        <v>561915</v>
      </c>
      <c r="K63" s="153" t="s">
        <v>75</v>
      </c>
      <c r="L63" s="72">
        <v>1</v>
      </c>
      <c r="M63" s="88" t="s">
        <v>109</v>
      </c>
      <c r="N63" s="8"/>
    </row>
    <row r="64" spans="1:14" ht="19.5" customHeight="1">
      <c r="A64" s="40">
        <f t="shared" si="1"/>
        <v>59</v>
      </c>
      <c r="B64" s="4" t="s">
        <v>0</v>
      </c>
      <c r="C64" s="4"/>
      <c r="D64" s="123">
        <v>5</v>
      </c>
      <c r="E64" s="108" t="s">
        <v>161</v>
      </c>
      <c r="F64" s="5" t="s">
        <v>106</v>
      </c>
      <c r="G64" s="6">
        <v>1986</v>
      </c>
      <c r="H64" s="10">
        <v>1428</v>
      </c>
      <c r="I64" s="11">
        <f t="shared" si="0"/>
        <v>29</v>
      </c>
      <c r="J64" s="92">
        <v>60059</v>
      </c>
      <c r="K64" s="61" t="s">
        <v>77</v>
      </c>
      <c r="L64" s="12">
        <v>1</v>
      </c>
      <c r="M64" s="31" t="s">
        <v>107</v>
      </c>
      <c r="N64" s="8"/>
    </row>
    <row r="65" spans="1:14" ht="19.5" customHeight="1">
      <c r="A65" s="40">
        <f t="shared" si="1"/>
        <v>60</v>
      </c>
      <c r="B65" s="4" t="s">
        <v>0</v>
      </c>
      <c r="C65" s="4"/>
      <c r="D65" s="123">
        <v>5</v>
      </c>
      <c r="E65" s="108" t="s">
        <v>161</v>
      </c>
      <c r="F65" s="5" t="s">
        <v>106</v>
      </c>
      <c r="G65" s="6">
        <v>1986</v>
      </c>
      <c r="H65" s="10">
        <v>1428</v>
      </c>
      <c r="I65" s="11">
        <f t="shared" si="0"/>
        <v>29</v>
      </c>
      <c r="J65" s="92">
        <v>60060</v>
      </c>
      <c r="K65" s="61" t="s">
        <v>78</v>
      </c>
      <c r="L65" s="12">
        <v>1</v>
      </c>
      <c r="M65" s="31" t="s">
        <v>107</v>
      </c>
      <c r="N65" s="8"/>
    </row>
    <row r="66" spans="1:14" ht="19.5" customHeight="1">
      <c r="A66" s="40">
        <f t="shared" si="1"/>
        <v>61</v>
      </c>
      <c r="B66" s="4" t="s">
        <v>0</v>
      </c>
      <c r="C66" s="4"/>
      <c r="D66" s="123">
        <v>5</v>
      </c>
      <c r="E66" s="108" t="s">
        <v>161</v>
      </c>
      <c r="F66" s="5" t="s">
        <v>106</v>
      </c>
      <c r="G66" s="101">
        <v>1988</v>
      </c>
      <c r="H66" s="10">
        <v>1419</v>
      </c>
      <c r="I66" s="11">
        <f t="shared" si="0"/>
        <v>28</v>
      </c>
      <c r="J66" s="92">
        <v>64970</v>
      </c>
      <c r="K66" s="61" t="s">
        <v>79</v>
      </c>
      <c r="L66" s="12">
        <v>1</v>
      </c>
      <c r="M66" s="31" t="s">
        <v>107</v>
      </c>
      <c r="N66" s="8"/>
    </row>
    <row r="67" spans="1:14" ht="19.5" customHeight="1">
      <c r="A67" s="40">
        <f t="shared" si="1"/>
        <v>62</v>
      </c>
      <c r="B67" s="4" t="s">
        <v>0</v>
      </c>
      <c r="C67" s="4"/>
      <c r="D67" s="123">
        <v>5</v>
      </c>
      <c r="E67" s="108" t="s">
        <v>161</v>
      </c>
      <c r="F67" s="5" t="s">
        <v>106</v>
      </c>
      <c r="G67" s="101">
        <v>1988</v>
      </c>
      <c r="H67" s="10">
        <v>1419</v>
      </c>
      <c r="I67" s="11">
        <f t="shared" si="0"/>
        <v>28</v>
      </c>
      <c r="J67" s="92">
        <v>64988</v>
      </c>
      <c r="K67" s="61" t="s">
        <v>80</v>
      </c>
      <c r="L67" s="12">
        <v>1</v>
      </c>
      <c r="M67" s="31" t="s">
        <v>107</v>
      </c>
      <c r="N67" s="8"/>
    </row>
    <row r="68" spans="1:14" ht="19.5" customHeight="1">
      <c r="A68" s="40">
        <f t="shared" si="1"/>
        <v>63</v>
      </c>
      <c r="B68" s="4" t="s">
        <v>0</v>
      </c>
      <c r="C68" s="4"/>
      <c r="D68" s="123">
        <v>5</v>
      </c>
      <c r="E68" s="108" t="s">
        <v>161</v>
      </c>
      <c r="F68" s="5" t="s">
        <v>106</v>
      </c>
      <c r="G68" s="101">
        <v>1986</v>
      </c>
      <c r="H68" s="10">
        <v>1360</v>
      </c>
      <c r="I68" s="11">
        <f>ROUND(IF((year-G68)&gt;9,2%*H68,H68-(10%*H68)*(year-G68)),0)</f>
        <v>27</v>
      </c>
      <c r="J68" s="92">
        <v>57396</v>
      </c>
      <c r="K68" s="61" t="s">
        <v>76</v>
      </c>
      <c r="L68" s="12">
        <v>1</v>
      </c>
      <c r="M68" s="31" t="s">
        <v>107</v>
      </c>
      <c r="N68" s="8"/>
    </row>
    <row r="69" spans="1:14" ht="19.5" customHeight="1">
      <c r="A69" s="69">
        <f t="shared" si="1"/>
        <v>64</v>
      </c>
      <c r="B69" s="4"/>
      <c r="C69" s="4"/>
      <c r="D69" s="203"/>
      <c r="E69" s="154"/>
      <c r="F69" s="111"/>
      <c r="G69" s="101"/>
      <c r="H69" s="10"/>
      <c r="I69" s="147"/>
      <c r="J69" s="146"/>
      <c r="K69" s="146"/>
      <c r="L69" s="146"/>
      <c r="M69" s="31"/>
      <c r="N69" s="8"/>
    </row>
    <row r="70" spans="1:14" ht="19.5" customHeight="1" thickBot="1">
      <c r="A70" s="82">
        <f t="shared" si="1"/>
        <v>65</v>
      </c>
      <c r="B70" s="41"/>
      <c r="C70" s="129"/>
      <c r="D70" s="204"/>
      <c r="E70" s="155"/>
      <c r="F70" s="112"/>
      <c r="G70" s="106"/>
      <c r="H70" s="84"/>
      <c r="I70" s="126">
        <f>SUM(I54:I68)</f>
        <v>421</v>
      </c>
      <c r="J70" s="125"/>
      <c r="K70" s="125"/>
      <c r="L70" s="125"/>
      <c r="M70" s="45"/>
      <c r="N70" s="8"/>
    </row>
    <row r="71" spans="1:14" ht="19.5" customHeight="1" thickTop="1">
      <c r="A71" s="33">
        <f t="shared" si="1"/>
        <v>66</v>
      </c>
      <c r="B71" s="34" t="s">
        <v>37</v>
      </c>
      <c r="C71" s="34"/>
      <c r="D71" s="202">
        <v>3</v>
      </c>
      <c r="E71" s="107" t="s">
        <v>172</v>
      </c>
      <c r="F71" s="35">
        <v>11.1008617</v>
      </c>
      <c r="G71" s="207">
        <v>1996</v>
      </c>
      <c r="H71" s="208">
        <v>3370</v>
      </c>
      <c r="I71" s="73">
        <f>ROUND(IF((year-G71)&gt;9,2%*H71,H71-(10%*H71)*(year-G71)),0)</f>
        <v>1685</v>
      </c>
      <c r="J71" s="34">
        <v>545120</v>
      </c>
      <c r="K71" s="34" t="s">
        <v>121</v>
      </c>
      <c r="L71" s="34">
        <v>1</v>
      </c>
      <c r="M71" s="157" t="s">
        <v>180</v>
      </c>
      <c r="N71" s="8"/>
    </row>
    <row r="72" spans="1:14" ht="19.5" customHeight="1">
      <c r="A72" s="40">
        <f t="shared" si="1"/>
        <v>67</v>
      </c>
      <c r="B72" s="4"/>
      <c r="C72" s="172"/>
      <c r="D72" s="203"/>
      <c r="E72" s="154"/>
      <c r="F72" s="111"/>
      <c r="G72" s="101"/>
      <c r="H72" s="10"/>
      <c r="I72" s="147"/>
      <c r="J72" s="146"/>
      <c r="K72" s="146"/>
      <c r="L72" s="146"/>
      <c r="M72" s="31"/>
      <c r="N72" s="8"/>
    </row>
    <row r="73" spans="1:14" ht="19.5" customHeight="1" thickBot="1">
      <c r="A73" s="82">
        <f t="shared" si="1"/>
        <v>68</v>
      </c>
      <c r="B73" s="41"/>
      <c r="C73" s="129"/>
      <c r="D73" s="204"/>
      <c r="E73" s="155"/>
      <c r="F73" s="112"/>
      <c r="G73" s="106"/>
      <c r="H73" s="84"/>
      <c r="I73" s="126"/>
      <c r="J73" s="125"/>
      <c r="K73" s="125"/>
      <c r="L73" s="125"/>
      <c r="M73" s="45"/>
      <c r="N73" s="8"/>
    </row>
    <row r="74" spans="1:14" ht="19.5" customHeight="1" thickTop="1">
      <c r="A74" s="33">
        <f t="shared" si="1"/>
        <v>69</v>
      </c>
      <c r="B74" s="34" t="s">
        <v>0</v>
      </c>
      <c r="C74" s="34"/>
      <c r="D74" s="123" t="s">
        <v>227</v>
      </c>
      <c r="E74" s="107" t="s">
        <v>174</v>
      </c>
      <c r="F74" s="35">
        <v>429</v>
      </c>
      <c r="G74" s="36">
        <v>1975</v>
      </c>
      <c r="H74" s="37">
        <v>436</v>
      </c>
      <c r="I74" s="73">
        <f aca="true" t="shared" si="3" ref="I74:I87">ROUND(IF((year-G74)&gt;9,2%*H74,H74-(10%*H74)*(year-G74)),0)</f>
        <v>9</v>
      </c>
      <c r="J74" s="74">
        <v>21767</v>
      </c>
      <c r="K74" s="74">
        <v>18420</v>
      </c>
      <c r="L74" s="34">
        <v>1</v>
      </c>
      <c r="M74" s="39" t="s">
        <v>98</v>
      </c>
      <c r="N74" s="8"/>
    </row>
    <row r="75" spans="1:14" ht="19.5" customHeight="1">
      <c r="A75" s="40">
        <f t="shared" si="1"/>
        <v>70</v>
      </c>
      <c r="B75" s="4" t="s">
        <v>0</v>
      </c>
      <c r="C75" s="4"/>
      <c r="D75" s="123" t="s">
        <v>227</v>
      </c>
      <c r="E75" s="108" t="s">
        <v>174</v>
      </c>
      <c r="F75" s="5">
        <v>429</v>
      </c>
      <c r="G75" s="6" t="s">
        <v>86</v>
      </c>
      <c r="H75" s="10">
        <v>436</v>
      </c>
      <c r="I75" s="11">
        <f t="shared" si="3"/>
        <v>9</v>
      </c>
      <c r="J75" s="4">
        <v>21734</v>
      </c>
      <c r="K75" s="4">
        <v>17999</v>
      </c>
      <c r="L75" s="4">
        <v>1</v>
      </c>
      <c r="M75" s="31" t="s">
        <v>98</v>
      </c>
      <c r="N75" s="8"/>
    </row>
    <row r="76" spans="1:14" ht="19.5" customHeight="1">
      <c r="A76" s="40">
        <f t="shared" si="1"/>
        <v>71</v>
      </c>
      <c r="B76" s="4" t="s">
        <v>0</v>
      </c>
      <c r="C76" s="4"/>
      <c r="D76" s="123" t="s">
        <v>227</v>
      </c>
      <c r="E76" s="108" t="s">
        <v>174</v>
      </c>
      <c r="F76" s="5">
        <v>429</v>
      </c>
      <c r="G76" s="6" t="s">
        <v>87</v>
      </c>
      <c r="H76" s="10">
        <v>545</v>
      </c>
      <c r="I76" s="11">
        <f t="shared" si="3"/>
        <v>11</v>
      </c>
      <c r="J76" s="4">
        <v>23783</v>
      </c>
      <c r="K76" s="4">
        <v>22130</v>
      </c>
      <c r="L76" s="4">
        <v>1</v>
      </c>
      <c r="M76" s="31" t="s">
        <v>98</v>
      </c>
      <c r="N76" s="8"/>
    </row>
    <row r="77" spans="1:14" ht="19.5" customHeight="1">
      <c r="A77" s="40">
        <f aca="true" t="shared" si="4" ref="A77:A132">ROW()-ROW(Pos)</f>
        <v>72</v>
      </c>
      <c r="B77" s="4" t="s">
        <v>0</v>
      </c>
      <c r="C77" s="4"/>
      <c r="D77" s="123" t="s">
        <v>227</v>
      </c>
      <c r="E77" s="108" t="s">
        <v>174</v>
      </c>
      <c r="F77" s="5" t="s">
        <v>27</v>
      </c>
      <c r="G77" s="6" t="s">
        <v>88</v>
      </c>
      <c r="H77" s="10">
        <v>851</v>
      </c>
      <c r="I77" s="11">
        <f t="shared" si="3"/>
        <v>17</v>
      </c>
      <c r="J77" s="4">
        <v>26236</v>
      </c>
      <c r="K77" s="4">
        <v>29857</v>
      </c>
      <c r="L77" s="4">
        <v>1</v>
      </c>
      <c r="M77" s="86" t="s">
        <v>136</v>
      </c>
      <c r="N77" s="8"/>
    </row>
    <row r="78" spans="1:14" ht="19.5" customHeight="1">
      <c r="A78" s="40">
        <f t="shared" si="4"/>
        <v>73</v>
      </c>
      <c r="B78" s="4" t="s">
        <v>0</v>
      </c>
      <c r="C78" s="4"/>
      <c r="D78" s="123" t="s">
        <v>227</v>
      </c>
      <c r="E78" s="108" t="s">
        <v>174</v>
      </c>
      <c r="F78" s="5" t="s">
        <v>27</v>
      </c>
      <c r="G78" s="6" t="s">
        <v>87</v>
      </c>
      <c r="H78" s="10">
        <v>798</v>
      </c>
      <c r="I78" s="11">
        <f t="shared" si="3"/>
        <v>16</v>
      </c>
      <c r="J78" s="4">
        <v>24621</v>
      </c>
      <c r="K78" s="4">
        <v>27574</v>
      </c>
      <c r="L78" s="4">
        <v>1</v>
      </c>
      <c r="M78" s="86" t="s">
        <v>136</v>
      </c>
      <c r="N78" s="8"/>
    </row>
    <row r="79" spans="1:14" ht="19.5" customHeight="1">
      <c r="A79" s="40">
        <f t="shared" si="4"/>
        <v>74</v>
      </c>
      <c r="B79" s="4" t="s">
        <v>0</v>
      </c>
      <c r="C79" s="4"/>
      <c r="D79" s="123" t="s">
        <v>227</v>
      </c>
      <c r="E79" s="108" t="s">
        <v>174</v>
      </c>
      <c r="F79" s="5" t="s">
        <v>96</v>
      </c>
      <c r="G79" s="6">
        <v>1974</v>
      </c>
      <c r="H79" s="10">
        <v>695</v>
      </c>
      <c r="I79" s="11">
        <f t="shared" si="3"/>
        <v>14</v>
      </c>
      <c r="J79" s="4">
        <v>15975</v>
      </c>
      <c r="K79" s="4">
        <v>13287</v>
      </c>
      <c r="L79" s="4">
        <v>1</v>
      </c>
      <c r="M79" s="31" t="s">
        <v>95</v>
      </c>
      <c r="N79" s="8"/>
    </row>
    <row r="80" spans="1:14" ht="19.5" customHeight="1">
      <c r="A80" s="40">
        <f t="shared" si="4"/>
        <v>75</v>
      </c>
      <c r="B80" s="4" t="s">
        <v>0</v>
      </c>
      <c r="C80" s="4"/>
      <c r="D80" s="123" t="s">
        <v>227</v>
      </c>
      <c r="E80" s="108" t="s">
        <v>174</v>
      </c>
      <c r="F80" s="5">
        <v>364</v>
      </c>
      <c r="G80" s="6">
        <v>1971</v>
      </c>
      <c r="H80" s="10">
        <v>595</v>
      </c>
      <c r="I80" s="11">
        <f t="shared" si="3"/>
        <v>12</v>
      </c>
      <c r="J80" s="4">
        <v>3169</v>
      </c>
      <c r="K80" s="4">
        <v>6773</v>
      </c>
      <c r="L80" s="4">
        <v>1</v>
      </c>
      <c r="M80" s="67" t="s">
        <v>93</v>
      </c>
      <c r="N80" s="8"/>
    </row>
    <row r="81" spans="1:14" ht="19.5" customHeight="1">
      <c r="A81" s="40">
        <f t="shared" si="4"/>
        <v>76</v>
      </c>
      <c r="B81" s="4" t="s">
        <v>0</v>
      </c>
      <c r="C81" s="4"/>
      <c r="D81" s="123" t="s">
        <v>227</v>
      </c>
      <c r="E81" s="108" t="s">
        <v>174</v>
      </c>
      <c r="F81" s="5">
        <v>364</v>
      </c>
      <c r="G81" s="6">
        <v>1971</v>
      </c>
      <c r="H81" s="10">
        <v>495</v>
      </c>
      <c r="I81" s="11">
        <f t="shared" si="3"/>
        <v>10</v>
      </c>
      <c r="J81" s="4">
        <v>1961</v>
      </c>
      <c r="K81" s="4">
        <v>6760</v>
      </c>
      <c r="L81" s="4">
        <v>1</v>
      </c>
      <c r="M81" s="31" t="s">
        <v>93</v>
      </c>
      <c r="N81" s="8"/>
    </row>
    <row r="82" spans="1:14" ht="19.5" customHeight="1">
      <c r="A82" s="40">
        <f t="shared" si="4"/>
        <v>77</v>
      </c>
      <c r="B82" s="4" t="s">
        <v>0</v>
      </c>
      <c r="C82" s="4"/>
      <c r="D82" s="123" t="s">
        <v>227</v>
      </c>
      <c r="E82" s="108" t="s">
        <v>174</v>
      </c>
      <c r="F82" s="5">
        <v>364</v>
      </c>
      <c r="G82" s="6">
        <v>1972</v>
      </c>
      <c r="H82" s="10">
        <v>595</v>
      </c>
      <c r="I82" s="11">
        <f t="shared" si="3"/>
        <v>12</v>
      </c>
      <c r="J82" s="4">
        <v>5684</v>
      </c>
      <c r="K82" s="4">
        <v>7469</v>
      </c>
      <c r="L82" s="4">
        <v>1</v>
      </c>
      <c r="M82" s="31" t="s">
        <v>93</v>
      </c>
      <c r="N82" s="8"/>
    </row>
    <row r="83" spans="1:14" ht="19.5" customHeight="1">
      <c r="A83" s="40">
        <f t="shared" si="4"/>
        <v>78</v>
      </c>
      <c r="B83" s="4" t="s">
        <v>0</v>
      </c>
      <c r="C83" s="4"/>
      <c r="D83" s="123" t="s">
        <v>227</v>
      </c>
      <c r="E83" s="108" t="s">
        <v>174</v>
      </c>
      <c r="F83" s="5"/>
      <c r="G83" s="6" t="s">
        <v>85</v>
      </c>
      <c r="H83" s="10">
        <v>695</v>
      </c>
      <c r="I83" s="11">
        <f t="shared" si="3"/>
        <v>14</v>
      </c>
      <c r="J83" s="4">
        <v>19195</v>
      </c>
      <c r="K83" s="4">
        <v>15528</v>
      </c>
      <c r="L83" s="4">
        <v>1</v>
      </c>
      <c r="M83" s="67" t="s">
        <v>97</v>
      </c>
      <c r="N83" s="8"/>
    </row>
    <row r="84" spans="1:14" ht="19.5" customHeight="1">
      <c r="A84" s="40">
        <f t="shared" si="4"/>
        <v>79</v>
      </c>
      <c r="B84" s="4" t="s">
        <v>0</v>
      </c>
      <c r="C84" s="4"/>
      <c r="D84" s="123" t="s">
        <v>227</v>
      </c>
      <c r="E84" s="108" t="s">
        <v>174</v>
      </c>
      <c r="F84" s="5">
        <v>222</v>
      </c>
      <c r="G84" s="6" t="s">
        <v>88</v>
      </c>
      <c r="H84" s="10">
        <v>788</v>
      </c>
      <c r="I84" s="11">
        <f t="shared" si="3"/>
        <v>16</v>
      </c>
      <c r="J84" s="4">
        <v>25154</v>
      </c>
      <c r="K84" s="4">
        <v>28969</v>
      </c>
      <c r="L84" s="4">
        <v>1</v>
      </c>
      <c r="M84" s="31" t="s">
        <v>97</v>
      </c>
      <c r="N84" s="8"/>
    </row>
    <row r="85" spans="1:14" ht="19.5" customHeight="1">
      <c r="A85" s="40">
        <f t="shared" si="4"/>
        <v>80</v>
      </c>
      <c r="B85" s="4" t="s">
        <v>82</v>
      </c>
      <c r="C85" s="4"/>
      <c r="D85" s="123" t="s">
        <v>227</v>
      </c>
      <c r="E85" s="108" t="s">
        <v>174</v>
      </c>
      <c r="F85" s="5">
        <v>500</v>
      </c>
      <c r="G85" s="6" t="s">
        <v>195</v>
      </c>
      <c r="H85" s="10">
        <v>250</v>
      </c>
      <c r="I85" s="11">
        <f>ROUND(IF((year-G85)&gt;9,2%*H85,H85-(10%*H85)*(year-G85)),0)</f>
        <v>5</v>
      </c>
      <c r="J85" s="4">
        <v>502432</v>
      </c>
      <c r="K85" s="4">
        <v>1008</v>
      </c>
      <c r="L85" s="4">
        <v>1</v>
      </c>
      <c r="M85" s="67" t="s">
        <v>183</v>
      </c>
      <c r="N85" s="8"/>
    </row>
    <row r="86" spans="1:14" ht="19.5" customHeight="1">
      <c r="A86" s="40">
        <f t="shared" si="4"/>
        <v>81</v>
      </c>
      <c r="B86" s="4" t="s">
        <v>28</v>
      </c>
      <c r="C86" s="4"/>
      <c r="D86" s="123" t="s">
        <v>227</v>
      </c>
      <c r="E86" s="108" t="s">
        <v>174</v>
      </c>
      <c r="F86" s="5">
        <v>3034</v>
      </c>
      <c r="G86" s="6" t="s">
        <v>84</v>
      </c>
      <c r="H86" s="10">
        <v>410</v>
      </c>
      <c r="I86" s="11">
        <f t="shared" si="3"/>
        <v>8</v>
      </c>
      <c r="J86" s="4">
        <v>513754</v>
      </c>
      <c r="K86" s="4" t="s">
        <v>60</v>
      </c>
      <c r="L86" s="4">
        <v>1</v>
      </c>
      <c r="M86" s="67" t="s">
        <v>184</v>
      </c>
      <c r="N86" s="8"/>
    </row>
    <row r="87" spans="1:14" ht="19.5" customHeight="1">
      <c r="A87" s="40">
        <f t="shared" si="4"/>
        <v>82</v>
      </c>
      <c r="B87" s="4" t="s">
        <v>103</v>
      </c>
      <c r="C87" s="4"/>
      <c r="D87" s="123" t="s">
        <v>227</v>
      </c>
      <c r="E87" s="108" t="s">
        <v>174</v>
      </c>
      <c r="F87" s="5" t="s">
        <v>104</v>
      </c>
      <c r="G87" s="6" t="s">
        <v>84</v>
      </c>
      <c r="H87" s="10">
        <v>760</v>
      </c>
      <c r="I87" s="11">
        <f t="shared" si="3"/>
        <v>15</v>
      </c>
      <c r="J87" s="4">
        <v>513795</v>
      </c>
      <c r="K87" s="4">
        <v>707584</v>
      </c>
      <c r="L87" s="4">
        <v>1</v>
      </c>
      <c r="M87" s="67" t="s">
        <v>185</v>
      </c>
      <c r="N87" s="8"/>
    </row>
    <row r="88" spans="1:14" ht="19.5" customHeight="1">
      <c r="A88" s="40">
        <f t="shared" si="4"/>
        <v>83</v>
      </c>
      <c r="B88" s="4"/>
      <c r="C88" s="4"/>
      <c r="D88" s="154"/>
      <c r="E88" s="146"/>
      <c r="F88" s="111"/>
      <c r="G88" s="101"/>
      <c r="H88" s="10"/>
      <c r="I88" s="147"/>
      <c r="J88" s="146"/>
      <c r="K88" s="146"/>
      <c r="L88" s="146"/>
      <c r="M88" s="31"/>
      <c r="N88" s="8"/>
    </row>
    <row r="89" spans="1:14" ht="19.5" customHeight="1" thickBot="1">
      <c r="A89" s="82">
        <f t="shared" si="4"/>
        <v>84</v>
      </c>
      <c r="B89" s="41"/>
      <c r="C89" s="129"/>
      <c r="D89" s="205"/>
      <c r="E89" s="125"/>
      <c r="F89" s="112"/>
      <c r="G89" s="106"/>
      <c r="H89" s="84"/>
      <c r="I89" s="126"/>
      <c r="J89" s="125"/>
      <c r="K89" s="125"/>
      <c r="L89" s="125"/>
      <c r="M89" s="45"/>
      <c r="N89" s="8"/>
    </row>
    <row r="90" spans="1:14" ht="19.5" customHeight="1" thickTop="1">
      <c r="A90" s="33">
        <f t="shared" si="4"/>
        <v>85</v>
      </c>
      <c r="B90" s="34" t="s">
        <v>28</v>
      </c>
      <c r="C90" s="34"/>
      <c r="D90" s="202" t="s">
        <v>226</v>
      </c>
      <c r="E90" s="107" t="s">
        <v>173</v>
      </c>
      <c r="F90" s="35">
        <v>151</v>
      </c>
      <c r="G90" s="36">
        <v>1975</v>
      </c>
      <c r="H90" s="37">
        <v>228</v>
      </c>
      <c r="I90" s="73">
        <f>ROUND(IF((year-G90)&gt;9,2%*H90,H90-(10%*H90)*(year-G90)),0)</f>
        <v>5</v>
      </c>
      <c r="J90" s="34">
        <v>21493</v>
      </c>
      <c r="K90" s="34">
        <v>501009</v>
      </c>
      <c r="L90" s="34">
        <v>1</v>
      </c>
      <c r="M90" s="157" t="s">
        <v>184</v>
      </c>
      <c r="N90" s="8"/>
    </row>
    <row r="91" spans="1:14" ht="19.5" customHeight="1">
      <c r="A91" s="40">
        <f t="shared" si="4"/>
        <v>86</v>
      </c>
      <c r="B91" s="4" t="s">
        <v>103</v>
      </c>
      <c r="C91" s="4"/>
      <c r="D91" s="123" t="s">
        <v>226</v>
      </c>
      <c r="E91" s="108" t="s">
        <v>173</v>
      </c>
      <c r="F91" s="5" t="s">
        <v>104</v>
      </c>
      <c r="G91" s="6" t="s">
        <v>84</v>
      </c>
      <c r="H91" s="10">
        <v>726</v>
      </c>
      <c r="I91" s="11">
        <f>ROUND(IF((year-G91)&gt;9,2%*H91,H91-(10%*H91)*(year-G91)),0)</f>
        <v>15</v>
      </c>
      <c r="J91" s="4">
        <v>513550</v>
      </c>
      <c r="K91" s="4">
        <v>705312</v>
      </c>
      <c r="L91" s="4">
        <v>1</v>
      </c>
      <c r="M91" s="67" t="s">
        <v>185</v>
      </c>
      <c r="N91" s="8"/>
    </row>
    <row r="92" spans="1:14" ht="19.5" customHeight="1">
      <c r="A92" s="40">
        <f t="shared" si="4"/>
        <v>87</v>
      </c>
      <c r="B92" s="4"/>
      <c r="C92" s="4"/>
      <c r="D92" s="154"/>
      <c r="E92" s="4"/>
      <c r="F92" s="5"/>
      <c r="G92" s="6"/>
      <c r="H92" s="10"/>
      <c r="I92" s="11"/>
      <c r="J92" s="4"/>
      <c r="K92" s="4"/>
      <c r="L92" s="4"/>
      <c r="M92" s="31"/>
      <c r="N92" s="8"/>
    </row>
    <row r="93" spans="1:14" ht="19.5" customHeight="1" thickBot="1">
      <c r="A93" s="82">
        <f t="shared" si="4"/>
        <v>88</v>
      </c>
      <c r="B93" s="41"/>
      <c r="C93" s="129"/>
      <c r="D93" s="205"/>
      <c r="E93" s="125"/>
      <c r="F93" s="112"/>
      <c r="G93" s="106"/>
      <c r="H93" s="84"/>
      <c r="I93" s="126">
        <f>SUM(I74:I92)</f>
        <v>188</v>
      </c>
      <c r="J93" s="125"/>
      <c r="K93" s="125"/>
      <c r="L93" s="125"/>
      <c r="M93" s="45" t="s">
        <v>229</v>
      </c>
      <c r="N93" s="8"/>
    </row>
    <row r="94" spans="1:16" ht="26.25" thickTop="1">
      <c r="A94" s="33">
        <f t="shared" si="1"/>
        <v>89</v>
      </c>
      <c r="B94" s="34" t="s">
        <v>15</v>
      </c>
      <c r="C94" s="34"/>
      <c r="D94" s="34"/>
      <c r="E94" s="171" t="s">
        <v>187</v>
      </c>
      <c r="F94" s="156" t="s">
        <v>162</v>
      </c>
      <c r="G94" s="36">
        <v>1978</v>
      </c>
      <c r="H94" s="37">
        <v>205</v>
      </c>
      <c r="I94" s="73">
        <f>ROUND(IF((year-G94)&gt;9,2%*H94,H94-(10%*H94)*(year-G94)),0)</f>
        <v>4</v>
      </c>
      <c r="J94" s="74">
        <v>503642</v>
      </c>
      <c r="K94" s="74">
        <v>630</v>
      </c>
      <c r="L94" s="34">
        <v>1</v>
      </c>
      <c r="M94" s="157" t="s">
        <v>128</v>
      </c>
      <c r="N94" s="8"/>
      <c r="O94" s="8"/>
      <c r="P94" s="8"/>
    </row>
    <row r="95" spans="1:16" ht="25.5">
      <c r="A95" s="40">
        <f t="shared" si="1"/>
        <v>90</v>
      </c>
      <c r="B95" s="4" t="s">
        <v>15</v>
      </c>
      <c r="C95" s="4"/>
      <c r="D95" s="146"/>
      <c r="E95" s="171" t="s">
        <v>187</v>
      </c>
      <c r="F95" s="87" t="s">
        <v>162</v>
      </c>
      <c r="G95" s="101">
        <v>1978</v>
      </c>
      <c r="H95" s="109">
        <v>205</v>
      </c>
      <c r="I95" s="11">
        <f>ROUND(IF((year-G95)&gt;9,2%*H95,H95-(10%*H95)*(year-G95)),0)</f>
        <v>4</v>
      </c>
      <c r="J95" s="63">
        <v>503623</v>
      </c>
      <c r="K95" s="63">
        <v>618</v>
      </c>
      <c r="L95" s="4">
        <v>1</v>
      </c>
      <c r="M95" s="67" t="s">
        <v>128</v>
      </c>
      <c r="N95" s="8"/>
      <c r="O95" s="8"/>
      <c r="P95" s="8"/>
    </row>
    <row r="96" spans="1:16" ht="25.5">
      <c r="A96" s="40">
        <f t="shared" si="1"/>
        <v>91</v>
      </c>
      <c r="B96" s="4" t="s">
        <v>15</v>
      </c>
      <c r="C96" s="4"/>
      <c r="D96" s="146"/>
      <c r="E96" s="171" t="s">
        <v>187</v>
      </c>
      <c r="F96" s="87" t="s">
        <v>162</v>
      </c>
      <c r="G96" s="101">
        <v>1982</v>
      </c>
      <c r="H96" s="109">
        <v>214</v>
      </c>
      <c r="I96" s="11">
        <f>ROUND(IF((year-G96)&gt;9,2%*H96,H96-(10%*H96)*(year-G96)),0)</f>
        <v>4</v>
      </c>
      <c r="J96" s="63">
        <v>505677</v>
      </c>
      <c r="K96" s="63">
        <v>1013</v>
      </c>
      <c r="L96" s="4">
        <v>1</v>
      </c>
      <c r="M96" s="67" t="s">
        <v>128</v>
      </c>
      <c r="N96" s="8"/>
      <c r="O96" s="8"/>
      <c r="P96" s="8"/>
    </row>
    <row r="97" spans="1:14" ht="25.5">
      <c r="A97" s="40">
        <f t="shared" si="1"/>
        <v>92</v>
      </c>
      <c r="B97" s="4" t="s">
        <v>46</v>
      </c>
      <c r="C97" s="4"/>
      <c r="D97" s="4"/>
      <c r="E97" s="171" t="s">
        <v>187</v>
      </c>
      <c r="F97" s="5" t="s">
        <v>137</v>
      </c>
      <c r="G97" s="6">
        <v>1982</v>
      </c>
      <c r="H97" s="10">
        <v>30</v>
      </c>
      <c r="I97" s="11">
        <f>ROUND(IF((year-G97)&gt;9,2%*H97,H97-(10%*H97)*(year-G97)),0)</f>
        <v>1</v>
      </c>
      <c r="J97" s="4" t="s">
        <v>121</v>
      </c>
      <c r="K97" s="4" t="s">
        <v>121</v>
      </c>
      <c r="L97" s="4">
        <v>1</v>
      </c>
      <c r="M97" s="31" t="s">
        <v>41</v>
      </c>
      <c r="N97" s="8"/>
    </row>
    <row r="98" spans="1:14" ht="25.5">
      <c r="A98" s="69">
        <f t="shared" si="4"/>
        <v>93</v>
      </c>
      <c r="B98" s="70" t="s">
        <v>82</v>
      </c>
      <c r="C98" s="70"/>
      <c r="D98" s="70"/>
      <c r="E98" s="171" t="s">
        <v>187</v>
      </c>
      <c r="F98" s="28">
        <v>404</v>
      </c>
      <c r="G98" s="101">
        <v>1978</v>
      </c>
      <c r="H98" s="71">
        <v>125</v>
      </c>
      <c r="I98" s="29">
        <f>ROUND(IF((year-G98)&gt;9,2%*H98,H98-(10%*H98)*(year-G98)),0)</f>
        <v>3</v>
      </c>
      <c r="J98" s="70">
        <v>502467</v>
      </c>
      <c r="K98" s="70">
        <v>302008</v>
      </c>
      <c r="L98" s="70">
        <v>1</v>
      </c>
      <c r="M98" s="88" t="s">
        <v>113</v>
      </c>
      <c r="N98" s="8"/>
    </row>
    <row r="99" spans="1:14" ht="25.5">
      <c r="A99" s="40">
        <f t="shared" si="4"/>
        <v>94</v>
      </c>
      <c r="B99" s="97" t="s">
        <v>30</v>
      </c>
      <c r="C99" s="4"/>
      <c r="D99" s="4">
        <v>1</v>
      </c>
      <c r="E99" s="171" t="s">
        <v>187</v>
      </c>
      <c r="F99" s="174" t="s">
        <v>144</v>
      </c>
      <c r="G99" s="101">
        <v>1996</v>
      </c>
      <c r="H99" s="10">
        <v>30</v>
      </c>
      <c r="I99" s="11">
        <f>ROUND(IF((year-G99)&gt;4,2%*H99,H99-(20%*H99)*(year-G99)),0)</f>
        <v>1</v>
      </c>
      <c r="J99" s="63" t="s">
        <v>121</v>
      </c>
      <c r="K99" s="63">
        <v>32771352</v>
      </c>
      <c r="L99" s="4">
        <v>1</v>
      </c>
      <c r="M99" s="91" t="s">
        <v>145</v>
      </c>
      <c r="N99" s="21" t="s">
        <v>200</v>
      </c>
    </row>
    <row r="100" spans="1:14" ht="25.5">
      <c r="A100" s="40">
        <f t="shared" si="4"/>
        <v>95</v>
      </c>
      <c r="B100" s="97" t="s">
        <v>32</v>
      </c>
      <c r="C100" s="4"/>
      <c r="D100" s="4">
        <v>1</v>
      </c>
      <c r="E100" s="171" t="s">
        <v>187</v>
      </c>
      <c r="F100" s="174" t="s">
        <v>33</v>
      </c>
      <c r="G100" s="101">
        <v>1996</v>
      </c>
      <c r="H100" s="10">
        <v>15</v>
      </c>
      <c r="I100" s="11">
        <f>ROUND(IF((year-G100)&gt;4,2%*H100,H100-(20%*H100)*(year-G100)),0)</f>
        <v>0</v>
      </c>
      <c r="J100" s="63" t="s">
        <v>121</v>
      </c>
      <c r="K100" s="63">
        <v>649023</v>
      </c>
      <c r="L100" s="4">
        <v>1</v>
      </c>
      <c r="M100" s="90" t="s">
        <v>146</v>
      </c>
      <c r="N100" s="21" t="s">
        <v>200</v>
      </c>
    </row>
    <row r="101" spans="1:14" ht="25.5">
      <c r="A101" s="40">
        <f t="shared" si="4"/>
        <v>96</v>
      </c>
      <c r="B101" s="97" t="s">
        <v>30</v>
      </c>
      <c r="C101" s="4"/>
      <c r="D101" s="4">
        <v>1</v>
      </c>
      <c r="E101" s="171" t="s">
        <v>187</v>
      </c>
      <c r="F101" s="175" t="s">
        <v>182</v>
      </c>
      <c r="G101" s="101">
        <v>1996</v>
      </c>
      <c r="H101" s="10">
        <v>3</v>
      </c>
      <c r="I101" s="11">
        <f>ROUND(IF((year-G101)&gt;4,2%*H101,H101-(20%*H101)*(year-G101)),0)</f>
        <v>0</v>
      </c>
      <c r="J101" s="63" t="s">
        <v>121</v>
      </c>
      <c r="K101" s="63" t="s">
        <v>121</v>
      </c>
      <c r="L101" s="4">
        <v>1</v>
      </c>
      <c r="M101" s="90" t="s">
        <v>147</v>
      </c>
      <c r="N101" s="21" t="s">
        <v>200</v>
      </c>
    </row>
    <row r="102" spans="1:14" ht="25.5">
      <c r="A102" s="40">
        <f t="shared" si="4"/>
        <v>97</v>
      </c>
      <c r="B102" s="4" t="s">
        <v>83</v>
      </c>
      <c r="C102" s="4"/>
      <c r="D102" s="4"/>
      <c r="E102" s="170" t="s">
        <v>188</v>
      </c>
      <c r="F102" s="158" t="s">
        <v>81</v>
      </c>
      <c r="G102" s="6">
        <v>1989</v>
      </c>
      <c r="H102" s="10">
        <v>764</v>
      </c>
      <c r="I102" s="11">
        <f aca="true" t="shared" si="5" ref="I102:I112">ROUND(IF((year-G102)&gt;9,2%*H102,H102-(10%*H102)*(year-G102)),0)</f>
        <v>15</v>
      </c>
      <c r="J102" s="63">
        <v>552643</v>
      </c>
      <c r="K102" s="63" t="s">
        <v>121</v>
      </c>
      <c r="L102" s="4">
        <v>1</v>
      </c>
      <c r="M102" s="86" t="s">
        <v>148</v>
      </c>
      <c r="N102" s="8"/>
    </row>
    <row r="103" spans="1:14" ht="25.5">
      <c r="A103" s="40">
        <f t="shared" si="4"/>
        <v>98</v>
      </c>
      <c r="B103" s="4" t="s">
        <v>83</v>
      </c>
      <c r="C103" s="4"/>
      <c r="D103" s="4"/>
      <c r="E103" s="170" t="s">
        <v>188</v>
      </c>
      <c r="F103" s="158" t="s">
        <v>81</v>
      </c>
      <c r="G103" s="6">
        <v>1983</v>
      </c>
      <c r="H103" s="10">
        <v>764</v>
      </c>
      <c r="I103" s="11">
        <f t="shared" si="5"/>
        <v>15</v>
      </c>
      <c r="J103" s="4">
        <v>552724</v>
      </c>
      <c r="K103" s="4" t="s">
        <v>121</v>
      </c>
      <c r="L103" s="4">
        <v>1</v>
      </c>
      <c r="M103" s="86" t="s">
        <v>148</v>
      </c>
      <c r="N103" s="8"/>
    </row>
    <row r="104" spans="1:14" ht="25.5">
      <c r="A104" s="40">
        <f t="shared" si="4"/>
        <v>99</v>
      </c>
      <c r="B104" s="4" t="s">
        <v>83</v>
      </c>
      <c r="C104" s="4"/>
      <c r="D104" s="4"/>
      <c r="E104" s="170" t="s">
        <v>188</v>
      </c>
      <c r="F104" s="158" t="s">
        <v>81</v>
      </c>
      <c r="G104" s="6">
        <v>1983</v>
      </c>
      <c r="H104" s="10">
        <v>764</v>
      </c>
      <c r="I104" s="11">
        <f t="shared" si="5"/>
        <v>15</v>
      </c>
      <c r="J104" s="4">
        <v>552065</v>
      </c>
      <c r="K104" s="4" t="s">
        <v>121</v>
      </c>
      <c r="L104" s="4">
        <v>1</v>
      </c>
      <c r="M104" s="86" t="s">
        <v>148</v>
      </c>
      <c r="N104" s="8"/>
    </row>
    <row r="105" spans="1:14" ht="25.5">
      <c r="A105" s="40">
        <f t="shared" si="4"/>
        <v>100</v>
      </c>
      <c r="B105" s="4" t="s">
        <v>83</v>
      </c>
      <c r="C105" s="4"/>
      <c r="D105" s="4"/>
      <c r="E105" s="170" t="s">
        <v>188</v>
      </c>
      <c r="F105" s="158" t="s">
        <v>81</v>
      </c>
      <c r="G105" s="6">
        <v>1983</v>
      </c>
      <c r="H105" s="10">
        <v>764</v>
      </c>
      <c r="I105" s="11">
        <f t="shared" si="5"/>
        <v>15</v>
      </c>
      <c r="J105" s="4">
        <v>515675</v>
      </c>
      <c r="K105" s="4" t="s">
        <v>121</v>
      </c>
      <c r="L105" s="4">
        <v>1</v>
      </c>
      <c r="M105" s="86" t="s">
        <v>148</v>
      </c>
      <c r="N105" s="8"/>
    </row>
    <row r="106" spans="1:14" ht="25.5">
      <c r="A106" s="40">
        <f t="shared" si="1"/>
        <v>101</v>
      </c>
      <c r="B106" s="4" t="s">
        <v>24</v>
      </c>
      <c r="C106" s="4"/>
      <c r="D106" s="4">
        <v>3</v>
      </c>
      <c r="E106" s="170" t="s">
        <v>188</v>
      </c>
      <c r="F106" s="5" t="s">
        <v>25</v>
      </c>
      <c r="G106" s="6">
        <v>1996</v>
      </c>
      <c r="H106" s="10">
        <v>4263</v>
      </c>
      <c r="I106" s="11">
        <f t="shared" si="5"/>
        <v>2132</v>
      </c>
      <c r="J106" s="4">
        <v>543733</v>
      </c>
      <c r="K106" s="4">
        <v>945</v>
      </c>
      <c r="L106" s="4">
        <v>1</v>
      </c>
      <c r="M106" s="31" t="s">
        <v>26</v>
      </c>
      <c r="N106" s="8"/>
    </row>
    <row r="107" spans="1:14" ht="25.5">
      <c r="A107" s="40">
        <f t="shared" si="4"/>
        <v>102</v>
      </c>
      <c r="B107" s="4" t="s">
        <v>20</v>
      </c>
      <c r="C107" s="4"/>
      <c r="D107" s="4"/>
      <c r="E107" s="176" t="s">
        <v>196</v>
      </c>
      <c r="F107" s="160" t="s">
        <v>175</v>
      </c>
      <c r="G107" s="6">
        <v>1986</v>
      </c>
      <c r="H107" s="10">
        <v>50</v>
      </c>
      <c r="I107" s="11">
        <f t="shared" si="5"/>
        <v>1</v>
      </c>
      <c r="J107" s="63" t="s">
        <v>121</v>
      </c>
      <c r="K107" s="63" t="s">
        <v>121</v>
      </c>
      <c r="L107" s="4">
        <v>1</v>
      </c>
      <c r="M107" s="86" t="s">
        <v>149</v>
      </c>
      <c r="N107" s="8"/>
    </row>
    <row r="108" spans="1:14" ht="12.75">
      <c r="A108" s="69">
        <f t="shared" si="4"/>
        <v>103</v>
      </c>
      <c r="B108" s="70" t="s">
        <v>20</v>
      </c>
      <c r="C108" s="4"/>
      <c r="D108" s="206">
        <v>5</v>
      </c>
      <c r="E108" s="169" t="s">
        <v>179</v>
      </c>
      <c r="F108" s="28" t="s">
        <v>181</v>
      </c>
      <c r="G108" s="165">
        <v>2000</v>
      </c>
      <c r="H108" s="71">
        <v>133</v>
      </c>
      <c r="I108" s="29">
        <f t="shared" si="5"/>
        <v>120</v>
      </c>
      <c r="J108" s="70" t="s">
        <v>121</v>
      </c>
      <c r="K108" s="70" t="s">
        <v>178</v>
      </c>
      <c r="L108" s="70">
        <v>60</v>
      </c>
      <c r="M108" s="88" t="s">
        <v>40</v>
      </c>
      <c r="N108" s="8" t="s">
        <v>201</v>
      </c>
    </row>
    <row r="109" spans="1:14" ht="12.75">
      <c r="A109" s="40">
        <f t="shared" si="4"/>
        <v>104</v>
      </c>
      <c r="B109" s="4" t="s">
        <v>38</v>
      </c>
      <c r="C109" s="4"/>
      <c r="D109" s="4">
        <v>6</v>
      </c>
      <c r="E109" s="169" t="s">
        <v>179</v>
      </c>
      <c r="F109" s="5" t="s">
        <v>35</v>
      </c>
      <c r="G109" s="6">
        <v>1987</v>
      </c>
      <c r="H109" s="71">
        <v>297</v>
      </c>
      <c r="I109" s="11">
        <f t="shared" si="5"/>
        <v>6</v>
      </c>
      <c r="J109" s="4">
        <v>513527</v>
      </c>
      <c r="K109" s="70" t="s">
        <v>121</v>
      </c>
      <c r="L109" s="4">
        <v>1</v>
      </c>
      <c r="M109" s="31" t="s">
        <v>102</v>
      </c>
      <c r="N109" s="173" t="s">
        <v>199</v>
      </c>
    </row>
    <row r="110" spans="1:14" ht="12.75">
      <c r="A110" s="40">
        <f t="shared" si="4"/>
        <v>105</v>
      </c>
      <c r="B110" s="4" t="s">
        <v>38</v>
      </c>
      <c r="C110" s="4"/>
      <c r="D110" s="4">
        <v>6</v>
      </c>
      <c r="E110" s="169" t="s">
        <v>179</v>
      </c>
      <c r="F110" s="5" t="s">
        <v>35</v>
      </c>
      <c r="G110" s="6">
        <v>1987</v>
      </c>
      <c r="H110" s="71">
        <v>297</v>
      </c>
      <c r="I110" s="11">
        <f t="shared" si="5"/>
        <v>6</v>
      </c>
      <c r="J110" s="4">
        <v>545355</v>
      </c>
      <c r="K110" s="70" t="s">
        <v>121</v>
      </c>
      <c r="L110" s="4">
        <v>1</v>
      </c>
      <c r="M110" s="31" t="s">
        <v>102</v>
      </c>
      <c r="N110" s="173" t="s">
        <v>199</v>
      </c>
    </row>
    <row r="111" spans="1:14" ht="25.5">
      <c r="A111" s="224">
        <f t="shared" si="4"/>
        <v>106</v>
      </c>
      <c r="B111" s="225" t="s">
        <v>189</v>
      </c>
      <c r="C111" s="227" t="s">
        <v>240</v>
      </c>
      <c r="D111" s="216"/>
      <c r="E111" s="217" t="s">
        <v>239</v>
      </c>
      <c r="F111" s="215" t="s">
        <v>190</v>
      </c>
      <c r="G111" s="226">
        <v>2001</v>
      </c>
      <c r="H111" s="218">
        <v>5000</v>
      </c>
      <c r="I111" s="219">
        <f t="shared" si="5"/>
        <v>5000</v>
      </c>
      <c r="J111" s="220" t="s">
        <v>121</v>
      </c>
      <c r="K111" s="220" t="s">
        <v>121</v>
      </c>
      <c r="L111" s="220">
        <v>1</v>
      </c>
      <c r="M111" s="221" t="s">
        <v>191</v>
      </c>
      <c r="N111" s="8"/>
    </row>
    <row r="112" spans="1:14" ht="51">
      <c r="A112" s="224">
        <f t="shared" si="4"/>
        <v>107</v>
      </c>
      <c r="B112" s="215" t="s">
        <v>197</v>
      </c>
      <c r="C112" s="227" t="s">
        <v>240</v>
      </c>
      <c r="D112" s="216"/>
      <c r="E112" s="217" t="s">
        <v>238</v>
      </c>
      <c r="F112" s="220" t="s">
        <v>193</v>
      </c>
      <c r="G112" s="220">
        <v>2001</v>
      </c>
      <c r="H112" s="222">
        <v>3360</v>
      </c>
      <c r="I112" s="219">
        <f t="shared" si="5"/>
        <v>3360</v>
      </c>
      <c r="J112" s="237" t="s">
        <v>192</v>
      </c>
      <c r="K112" s="238"/>
      <c r="L112" s="220"/>
      <c r="M112" s="223" t="s">
        <v>237</v>
      </c>
      <c r="N112" s="173" t="s">
        <v>202</v>
      </c>
    </row>
    <row r="113" spans="1:14" ht="19.5" customHeight="1">
      <c r="A113" s="40">
        <f t="shared" si="4"/>
        <v>108</v>
      </c>
      <c r="B113" s="70"/>
      <c r="C113" s="70"/>
      <c r="D113" s="70"/>
      <c r="E113" s="164"/>
      <c r="F113" s="28"/>
      <c r="G113" s="165"/>
      <c r="H113" s="71"/>
      <c r="I113" s="29"/>
      <c r="J113" s="70"/>
      <c r="K113" s="70"/>
      <c r="L113" s="70"/>
      <c r="M113" s="88"/>
      <c r="N113" s="8"/>
    </row>
    <row r="114" spans="1:14" ht="19.5" customHeight="1" thickBot="1">
      <c r="A114" s="40">
        <f t="shared" si="1"/>
        <v>109</v>
      </c>
      <c r="B114" s="41"/>
      <c r="C114" s="41"/>
      <c r="D114" s="41"/>
      <c r="E114" s="125"/>
      <c r="F114" s="42"/>
      <c r="G114" s="83"/>
      <c r="H114" s="84"/>
      <c r="I114" s="85"/>
      <c r="J114" s="41"/>
      <c r="K114" s="41"/>
      <c r="L114" s="41"/>
      <c r="M114" s="45"/>
      <c r="N114" s="8"/>
    </row>
    <row r="115" spans="1:14" ht="30" customHeight="1" thickTop="1">
      <c r="A115" s="33">
        <f t="shared" si="4"/>
        <v>110</v>
      </c>
      <c r="B115" s="34" t="s">
        <v>38</v>
      </c>
      <c r="C115" s="34"/>
      <c r="D115" s="163">
        <v>6</v>
      </c>
      <c r="E115" s="178" t="s">
        <v>194</v>
      </c>
      <c r="F115" s="35" t="s">
        <v>45</v>
      </c>
      <c r="G115" s="36" t="s">
        <v>92</v>
      </c>
      <c r="H115" s="37">
        <v>5780</v>
      </c>
      <c r="I115" s="73">
        <f>ROUND(IF((year-G115)&gt;9,2%*H115,H115-(10%*H115)*(year-G115)),0)</f>
        <v>116</v>
      </c>
      <c r="J115" s="34">
        <v>60275</v>
      </c>
      <c r="K115" s="34" t="s">
        <v>74</v>
      </c>
      <c r="L115" s="34">
        <v>1</v>
      </c>
      <c r="M115" s="39" t="s">
        <v>101</v>
      </c>
      <c r="N115" s="8"/>
    </row>
    <row r="116" spans="1:14" ht="30" customHeight="1">
      <c r="A116" s="40">
        <f t="shared" si="4"/>
        <v>111</v>
      </c>
      <c r="B116" s="4" t="s">
        <v>38</v>
      </c>
      <c r="C116" s="4"/>
      <c r="D116" s="4">
        <v>6</v>
      </c>
      <c r="E116" s="179" t="s">
        <v>194</v>
      </c>
      <c r="F116" s="177" t="s">
        <v>29</v>
      </c>
      <c r="G116" s="6">
        <v>1989</v>
      </c>
      <c r="H116" s="10">
        <v>5150</v>
      </c>
      <c r="I116" s="11">
        <f>ROUND(IF((year-G116)&gt;9,2%*H116,H116-(10%*H116)*(year-G116)),0)</f>
        <v>103</v>
      </c>
      <c r="J116" s="63">
        <v>68625</v>
      </c>
      <c r="K116" s="63" t="s">
        <v>138</v>
      </c>
      <c r="L116" s="4">
        <v>1</v>
      </c>
      <c r="M116" s="161" t="s">
        <v>176</v>
      </c>
      <c r="N116" s="8"/>
    </row>
    <row r="117" spans="1:14" ht="30" customHeight="1">
      <c r="A117" s="40">
        <f t="shared" si="4"/>
        <v>112</v>
      </c>
      <c r="B117" s="4" t="s">
        <v>38</v>
      </c>
      <c r="C117" s="4"/>
      <c r="D117" s="4">
        <v>6</v>
      </c>
      <c r="E117" s="179" t="s">
        <v>194</v>
      </c>
      <c r="F117" s="177" t="s">
        <v>34</v>
      </c>
      <c r="G117" s="6">
        <v>1987</v>
      </c>
      <c r="H117" s="10">
        <v>100</v>
      </c>
      <c r="I117" s="11">
        <f>ROUND(IF((year-G117)&gt;9,2%*H117,H117-(10%*H117)*(year-G117)),0)</f>
        <v>2</v>
      </c>
      <c r="J117" s="63">
        <v>549857</v>
      </c>
      <c r="K117" s="63" t="s">
        <v>121</v>
      </c>
      <c r="L117" s="4">
        <v>1</v>
      </c>
      <c r="M117" s="161" t="s">
        <v>177</v>
      </c>
      <c r="N117" s="173" t="s">
        <v>198</v>
      </c>
    </row>
    <row r="118" spans="1:14" ht="30" customHeight="1">
      <c r="A118" s="40">
        <f t="shared" si="4"/>
        <v>113</v>
      </c>
      <c r="B118" s="4" t="s">
        <v>38</v>
      </c>
      <c r="C118" s="4"/>
      <c r="D118" s="4">
        <v>6</v>
      </c>
      <c r="E118" s="179" t="s">
        <v>194</v>
      </c>
      <c r="F118" s="177" t="s">
        <v>34</v>
      </c>
      <c r="G118" s="6">
        <v>1987</v>
      </c>
      <c r="H118" s="10">
        <v>100</v>
      </c>
      <c r="I118" s="11">
        <f>ROUND(IF((year-G118)&gt;9,2%*H118,H118-(10%*H118)*(year-G118)),0)</f>
        <v>2</v>
      </c>
      <c r="J118" s="63">
        <v>546119</v>
      </c>
      <c r="K118" s="63" t="s">
        <v>121</v>
      </c>
      <c r="L118" s="4">
        <v>1</v>
      </c>
      <c r="M118" s="161" t="s">
        <v>177</v>
      </c>
      <c r="N118" s="173" t="s">
        <v>198</v>
      </c>
    </row>
    <row r="119" spans="1:14" ht="19.5" customHeight="1" thickBot="1">
      <c r="A119" s="82">
        <f t="shared" si="4"/>
        <v>114</v>
      </c>
      <c r="B119" s="41"/>
      <c r="C119" s="41"/>
      <c r="D119" s="41"/>
      <c r="E119" s="125"/>
      <c r="F119" s="42"/>
      <c r="G119" s="83"/>
      <c r="H119" s="84"/>
      <c r="I119" s="85">
        <f>SUM(I115:I118)</f>
        <v>223</v>
      </c>
      <c r="J119" s="41"/>
      <c r="K119" s="41"/>
      <c r="L119" s="41"/>
      <c r="M119" s="45"/>
      <c r="N119" s="8"/>
    </row>
    <row r="120" spans="1:14" ht="48" customHeight="1" thickBot="1" thickTop="1">
      <c r="A120" s="33">
        <f t="shared" si="4"/>
        <v>115</v>
      </c>
      <c r="B120" s="34" t="s">
        <v>30</v>
      </c>
      <c r="C120" s="34"/>
      <c r="D120" s="34">
        <v>1</v>
      </c>
      <c r="E120" s="34"/>
      <c r="F120" s="180" t="s">
        <v>141</v>
      </c>
      <c r="G120" s="36">
        <v>1997</v>
      </c>
      <c r="H120" s="37">
        <v>2367</v>
      </c>
      <c r="I120" s="11">
        <f>ROUND(IF((year-G120)&gt;4,2%*H120,H120-(20%*H120)*(year-G120)),0)</f>
        <v>473</v>
      </c>
      <c r="J120" s="74" t="s">
        <v>100</v>
      </c>
      <c r="K120" s="74" t="s">
        <v>140</v>
      </c>
      <c r="L120" s="34">
        <v>1</v>
      </c>
      <c r="M120" s="89" t="s">
        <v>139</v>
      </c>
      <c r="N120" s="183" t="s">
        <v>213</v>
      </c>
    </row>
    <row r="121" spans="1:14" ht="19.5" customHeight="1" thickBot="1" thickTop="1">
      <c r="A121" s="40">
        <f t="shared" si="4"/>
        <v>116</v>
      </c>
      <c r="B121" s="4" t="s">
        <v>31</v>
      </c>
      <c r="C121" s="4"/>
      <c r="D121" s="4">
        <v>1</v>
      </c>
      <c r="E121" s="4"/>
      <c r="F121" s="181" t="s">
        <v>143</v>
      </c>
      <c r="G121" s="6">
        <v>1996</v>
      </c>
      <c r="H121" s="10">
        <v>851</v>
      </c>
      <c r="I121" s="11">
        <f>ROUND(IF((year-G121)&gt;4,2%*H121,H121-(20%*H121)*(year-G121)),0)</f>
        <v>17</v>
      </c>
      <c r="J121" s="63">
        <v>542332</v>
      </c>
      <c r="K121" s="63">
        <v>7133525</v>
      </c>
      <c r="L121" s="4">
        <v>1</v>
      </c>
      <c r="M121" s="90" t="s">
        <v>142</v>
      </c>
      <c r="N121" s="183" t="s">
        <v>213</v>
      </c>
    </row>
    <row r="122" spans="1:14" ht="19.5" customHeight="1" thickBot="1" thickTop="1">
      <c r="A122" s="76">
        <f t="shared" si="4"/>
        <v>117</v>
      </c>
      <c r="B122" s="77"/>
      <c r="C122" s="77"/>
      <c r="D122" s="77"/>
      <c r="E122" s="77"/>
      <c r="F122" s="78"/>
      <c r="G122" s="79"/>
      <c r="H122" s="162"/>
      <c r="I122" s="29"/>
      <c r="J122" s="77"/>
      <c r="K122" s="80"/>
      <c r="L122" s="80"/>
      <c r="M122" s="81"/>
      <c r="N122" s="8"/>
    </row>
    <row r="123" spans="1:14" ht="19.5" customHeight="1" thickTop="1">
      <c r="A123" s="33">
        <f t="shared" si="1"/>
        <v>118</v>
      </c>
      <c r="B123" s="34" t="s">
        <v>0</v>
      </c>
      <c r="C123" s="228"/>
      <c r="D123" s="34"/>
      <c r="E123" s="119" t="s">
        <v>154</v>
      </c>
      <c r="F123" s="35" t="s">
        <v>39</v>
      </c>
      <c r="G123" s="36">
        <v>1983</v>
      </c>
      <c r="H123" s="37">
        <v>70</v>
      </c>
      <c r="I123" s="73">
        <f>ROUND(IF((year-G123)&gt;9,2%*H123,H123-(10%*H123)*(year-G123)),0)</f>
        <v>1</v>
      </c>
      <c r="J123" s="74">
        <v>564098</v>
      </c>
      <c r="K123" s="74" t="s">
        <v>121</v>
      </c>
      <c r="L123" s="34">
        <v>1</v>
      </c>
      <c r="M123" s="157" t="s">
        <v>152</v>
      </c>
      <c r="N123" s="21" t="s">
        <v>212</v>
      </c>
    </row>
    <row r="124" spans="1:16" ht="19.5" customHeight="1">
      <c r="A124" s="40">
        <f t="shared" si="1"/>
        <v>119</v>
      </c>
      <c r="B124" s="4" t="s">
        <v>0</v>
      </c>
      <c r="C124" s="229"/>
      <c r="D124" s="4"/>
      <c r="E124" s="100" t="s">
        <v>154</v>
      </c>
      <c r="F124" s="5" t="s">
        <v>110</v>
      </c>
      <c r="G124" s="6">
        <v>1983</v>
      </c>
      <c r="H124" s="10">
        <v>30</v>
      </c>
      <c r="I124" s="11">
        <f>ROUND(IF((year-G124)&gt;9,2%*H124,H124-(10%*H124)*(year-G124)),0)</f>
        <v>1</v>
      </c>
      <c r="J124" s="63">
        <v>511499</v>
      </c>
      <c r="K124" s="63" t="s">
        <v>121</v>
      </c>
      <c r="L124" s="4">
        <v>1</v>
      </c>
      <c r="M124" s="31" t="s">
        <v>111</v>
      </c>
      <c r="N124" s="66"/>
      <c r="O124" s="27"/>
      <c r="P124" s="8"/>
    </row>
    <row r="125" spans="1:16" ht="19.5" customHeight="1">
      <c r="A125" s="40">
        <f t="shared" si="1"/>
        <v>120</v>
      </c>
      <c r="B125" s="4" t="s">
        <v>0</v>
      </c>
      <c r="C125" s="229"/>
      <c r="D125" s="4"/>
      <c r="E125" s="100" t="s">
        <v>154</v>
      </c>
      <c r="F125" s="5" t="s">
        <v>112</v>
      </c>
      <c r="G125" s="6">
        <v>1983</v>
      </c>
      <c r="H125" s="10">
        <v>70</v>
      </c>
      <c r="I125" s="11">
        <f>ROUND(IF((year-G125)&gt;9,2%*H125,H125-(10%*H125)*(year-G125)),0)</f>
        <v>1</v>
      </c>
      <c r="J125" s="63">
        <v>538725</v>
      </c>
      <c r="K125" s="63" t="s">
        <v>121</v>
      </c>
      <c r="L125" s="4"/>
      <c r="M125" s="67" t="s">
        <v>153</v>
      </c>
      <c r="N125" s="66"/>
      <c r="O125" s="27"/>
      <c r="P125" s="8"/>
    </row>
    <row r="126" spans="1:16" ht="30" customHeight="1">
      <c r="A126" s="40">
        <f t="shared" si="1"/>
        <v>121</v>
      </c>
      <c r="B126" s="102" t="s">
        <v>0</v>
      </c>
      <c r="C126" s="231" t="s">
        <v>241</v>
      </c>
      <c r="D126" s="102"/>
      <c r="E126" s="232" t="s">
        <v>169</v>
      </c>
      <c r="F126" s="103" t="s">
        <v>112</v>
      </c>
      <c r="G126" s="104">
        <v>1983</v>
      </c>
      <c r="H126" s="105">
        <v>70</v>
      </c>
      <c r="I126" s="116">
        <v>0</v>
      </c>
      <c r="J126" s="114">
        <v>505616</v>
      </c>
      <c r="K126" s="114" t="s">
        <v>121</v>
      </c>
      <c r="L126" s="102">
        <v>1</v>
      </c>
      <c r="M126" s="214" t="s">
        <v>235</v>
      </c>
      <c r="N126" s="66"/>
      <c r="P126" s="8"/>
    </row>
    <row r="127" spans="1:16" ht="30" customHeight="1">
      <c r="A127" s="40">
        <f t="shared" si="1"/>
        <v>122</v>
      </c>
      <c r="B127" s="102" t="s">
        <v>0</v>
      </c>
      <c r="C127" s="231" t="s">
        <v>241</v>
      </c>
      <c r="D127" s="102"/>
      <c r="E127" s="102" t="s">
        <v>169</v>
      </c>
      <c r="F127" s="103" t="s">
        <v>110</v>
      </c>
      <c r="G127" s="104">
        <v>1983</v>
      </c>
      <c r="H127" s="105">
        <v>30</v>
      </c>
      <c r="I127" s="116">
        <v>0</v>
      </c>
      <c r="J127" s="114">
        <v>513440</v>
      </c>
      <c r="K127" s="114" t="s">
        <v>121</v>
      </c>
      <c r="L127" s="102">
        <v>1</v>
      </c>
      <c r="M127" s="214" t="s">
        <v>234</v>
      </c>
      <c r="N127" s="66"/>
      <c r="O127" s="27"/>
      <c r="P127" s="8"/>
    </row>
    <row r="128" spans="1:14" ht="30" customHeight="1">
      <c r="A128" s="76">
        <f t="shared" si="4"/>
        <v>123</v>
      </c>
      <c r="B128" s="102" t="s">
        <v>0</v>
      </c>
      <c r="C128" s="231" t="s">
        <v>241</v>
      </c>
      <c r="D128" s="4"/>
      <c r="E128" s="102" t="s">
        <v>169</v>
      </c>
      <c r="F128" s="233" t="s">
        <v>242</v>
      </c>
      <c r="G128" s="6"/>
      <c r="H128" s="28"/>
      <c r="I128" s="29"/>
      <c r="J128" s="4"/>
      <c r="K128" s="12"/>
      <c r="L128" s="7"/>
      <c r="M128" s="214" t="s">
        <v>233</v>
      </c>
      <c r="N128" s="8"/>
    </row>
    <row r="129" spans="1:14" ht="19.5" customHeight="1">
      <c r="A129" s="40">
        <f t="shared" si="1"/>
        <v>124</v>
      </c>
      <c r="B129" s="4" t="s">
        <v>20</v>
      </c>
      <c r="C129" s="229"/>
      <c r="D129" s="4"/>
      <c r="E129" s="100" t="s">
        <v>154</v>
      </c>
      <c r="F129" s="5" t="s">
        <v>137</v>
      </c>
      <c r="G129" s="6">
        <v>1983</v>
      </c>
      <c r="H129" s="10">
        <v>30</v>
      </c>
      <c r="I129" s="11">
        <f>ROUND(IF((year-G129)&gt;9,2%*H129,H129-(10%*H129)*(year-G129)),0)</f>
        <v>1</v>
      </c>
      <c r="J129" s="63" t="s">
        <v>121</v>
      </c>
      <c r="K129" s="63" t="s">
        <v>121</v>
      </c>
      <c r="L129" s="4">
        <v>1</v>
      </c>
      <c r="M129" s="67" t="s">
        <v>134</v>
      </c>
      <c r="N129" s="8"/>
    </row>
    <row r="130" spans="1:16" ht="19.5" customHeight="1" thickBot="1">
      <c r="A130" s="82">
        <f t="shared" si="1"/>
        <v>125</v>
      </c>
      <c r="B130" s="129"/>
      <c r="C130" s="230"/>
      <c r="D130" s="129"/>
      <c r="E130" s="130"/>
      <c r="F130" s="131"/>
      <c r="G130" s="132"/>
      <c r="H130" s="133"/>
      <c r="I130" s="134"/>
      <c r="J130" s="129"/>
      <c r="K130" s="129"/>
      <c r="L130" s="129"/>
      <c r="M130" s="135"/>
      <c r="N130" s="66"/>
      <c r="O130" s="27"/>
      <c r="P130" s="8"/>
    </row>
    <row r="131" spans="1:14" ht="19.5" customHeight="1" thickBot="1" thickTop="1">
      <c r="A131" s="76">
        <f t="shared" si="4"/>
        <v>126</v>
      </c>
      <c r="B131" s="4" t="s">
        <v>0</v>
      </c>
      <c r="C131" s="4"/>
      <c r="D131" s="4"/>
      <c r="E131" s="115" t="s">
        <v>169</v>
      </c>
      <c r="F131" s="5">
        <v>4501</v>
      </c>
      <c r="G131" s="6"/>
      <c r="H131" s="28"/>
      <c r="I131" s="29"/>
      <c r="J131" s="4"/>
      <c r="K131" s="12"/>
      <c r="L131" s="7"/>
      <c r="M131" s="31" t="s">
        <v>232</v>
      </c>
      <c r="N131" s="8"/>
    </row>
    <row r="132" spans="1:14" ht="30.75" customHeight="1" thickBot="1" thickTop="1">
      <c r="A132" s="82">
        <f t="shared" si="4"/>
        <v>127</v>
      </c>
      <c r="B132" s="41"/>
      <c r="C132" s="41"/>
      <c r="D132" s="41"/>
      <c r="E132" s="41"/>
      <c r="F132" s="42"/>
      <c r="G132" s="43"/>
      <c r="H132" s="93" t="s">
        <v>57</v>
      </c>
      <c r="I132" s="94">
        <f>SUM(I6:I131)-I53-I70-I93-I119-I111-I112</f>
        <v>12287</v>
      </c>
      <c r="J132" s="54"/>
      <c r="K132" s="53"/>
      <c r="L132" s="44"/>
      <c r="M132" s="45" t="s">
        <v>230</v>
      </c>
      <c r="N132" s="8"/>
    </row>
    <row r="133" spans="1:14" ht="36" customHeight="1" thickBot="1" thickTop="1">
      <c r="A133" s="96" t="str">
        <f aca="true" t="shared" si="6" ref="A133:M133">A5</f>
        <v>Index</v>
      </c>
      <c r="B133" s="48" t="str">
        <f t="shared" si="6"/>
        <v>Manufacturer</v>
      </c>
      <c r="C133" s="48" t="str">
        <f t="shared" si="6"/>
        <v>Post-Shipment Change?(Date)</v>
      </c>
      <c r="D133" s="48"/>
      <c r="E133" s="48" t="str">
        <f t="shared" si="6"/>
        <v>Box#</v>
      </c>
      <c r="F133" s="48" t="str">
        <f t="shared" si="6"/>
        <v>Model
(Class_Name)</v>
      </c>
      <c r="G133" s="48" t="str">
        <f t="shared" si="6"/>
        <v>Po_Date</v>
      </c>
      <c r="H133" s="48" t="str">
        <f t="shared" si="6"/>
        <v>Po_Item_Cost</v>
      </c>
      <c r="I133" s="48" t="str">
        <f t="shared" si="6"/>
        <v>Depreciated Value</v>
      </c>
      <c r="J133" s="48" t="str">
        <f t="shared" si="6"/>
        <v>Property Number</v>
      </c>
      <c r="K133" s="48" t="str">
        <f t="shared" si="6"/>
        <v>Serial Number</v>
      </c>
      <c r="L133" s="48" t="str">
        <f t="shared" si="6"/>
        <v>Qnty</v>
      </c>
      <c r="M133" s="95" t="str">
        <f t="shared" si="6"/>
        <v>Description</v>
      </c>
      <c r="N133" s="8"/>
    </row>
    <row r="134" spans="1:16" s="2" customFormat="1" ht="39" customHeight="1" thickBot="1" thickTop="1">
      <c r="A134" s="9"/>
      <c r="B134" s="30"/>
      <c r="C134" s="30"/>
      <c r="D134" s="30"/>
      <c r="E134" s="30"/>
      <c r="F134" s="9"/>
      <c r="G134" s="30"/>
      <c r="H134" s="9"/>
      <c r="I134" s="9"/>
      <c r="J134" s="30"/>
      <c r="K134" s="30"/>
      <c r="L134" s="9"/>
      <c r="M134" s="9"/>
      <c r="N134" s="1"/>
      <c r="O134" s="1"/>
      <c r="P134" s="1"/>
    </row>
    <row r="135" spans="1:13" ht="26.25" customHeight="1" thickBot="1" thickTop="1">
      <c r="A135" s="182" t="s">
        <v>209</v>
      </c>
      <c r="B135" s="187"/>
      <c r="H135" s="30"/>
      <c r="I135" s="188"/>
      <c r="J135" s="186"/>
      <c r="L135" s="184" t="s">
        <v>214</v>
      </c>
      <c r="M135" s="189"/>
    </row>
    <row r="136" spans="1:8" ht="13.5" thickTop="1">
      <c r="A136" s="9" t="s">
        <v>157</v>
      </c>
      <c r="B136" s="185">
        <f>SUM(I30:I39)</f>
        <v>6150</v>
      </c>
      <c r="C136" s="30" t="s">
        <v>155</v>
      </c>
      <c r="E136" s="30">
        <f>A30</f>
        <v>25</v>
      </c>
      <c r="F136" s="190" t="s">
        <v>156</v>
      </c>
      <c r="G136" s="186">
        <f>A39</f>
        <v>34</v>
      </c>
      <c r="H136" s="190" t="s">
        <v>218</v>
      </c>
    </row>
    <row r="137" spans="1:8" ht="12.75">
      <c r="A137" s="9" t="s">
        <v>158</v>
      </c>
      <c r="B137" s="185">
        <f>I106</f>
        <v>2132</v>
      </c>
      <c r="C137" s="30" t="s">
        <v>155</v>
      </c>
      <c r="E137" s="30">
        <f>A106</f>
        <v>101</v>
      </c>
      <c r="G137" s="186"/>
      <c r="H137" s="190" t="s">
        <v>219</v>
      </c>
    </row>
    <row r="138" spans="2:12" ht="12.75">
      <c r="B138" s="9"/>
      <c r="C138" s="9"/>
      <c r="D138" s="9"/>
      <c r="E138" s="185">
        <f>SUM(I120:I121)</f>
        <v>490</v>
      </c>
      <c r="F138" s="30" t="s">
        <v>155</v>
      </c>
      <c r="G138" s="30">
        <f>A120</f>
        <v>115</v>
      </c>
      <c r="H138" s="190" t="s">
        <v>156</v>
      </c>
      <c r="I138" s="186">
        <f>A121</f>
        <v>116</v>
      </c>
      <c r="J138" s="199" t="s">
        <v>203</v>
      </c>
      <c r="L138" s="30"/>
    </row>
    <row r="139" spans="2:12" ht="12.75">
      <c r="B139" s="9"/>
      <c r="C139" s="9"/>
      <c r="D139" s="9"/>
      <c r="E139" s="185">
        <f>SUM(I99:I101)</f>
        <v>1</v>
      </c>
      <c r="F139" s="30" t="s">
        <v>155</v>
      </c>
      <c r="G139" s="30">
        <f>A99</f>
        <v>94</v>
      </c>
      <c r="H139" s="9" t="s">
        <v>156</v>
      </c>
      <c r="I139" s="186">
        <f>A101</f>
        <v>96</v>
      </c>
      <c r="J139" s="199" t="s">
        <v>204</v>
      </c>
      <c r="K139" s="9"/>
      <c r="L139" s="30"/>
    </row>
    <row r="140" spans="1:10" ht="12.75">
      <c r="A140" s="9" t="s">
        <v>158</v>
      </c>
      <c r="B140" s="185">
        <f>SUM(E138:E139)</f>
        <v>491</v>
      </c>
      <c r="C140" s="185"/>
      <c r="D140" s="185"/>
      <c r="F140" s="30"/>
      <c r="G140" s="9"/>
      <c r="H140" s="190" t="s">
        <v>220</v>
      </c>
      <c r="I140" s="190"/>
      <c r="J140" s="9"/>
    </row>
    <row r="141" spans="2:12" ht="12.75">
      <c r="B141" s="185"/>
      <c r="C141" s="185"/>
      <c r="D141" s="185"/>
      <c r="E141" s="185">
        <f>SUM(I115:I118)</f>
        <v>223</v>
      </c>
      <c r="F141" s="30" t="s">
        <v>155</v>
      </c>
      <c r="G141" s="30">
        <f>A115</f>
        <v>110</v>
      </c>
      <c r="H141" s="9" t="s">
        <v>156</v>
      </c>
      <c r="I141" s="186">
        <f>A118</f>
        <v>113</v>
      </c>
      <c r="J141" s="190" t="s">
        <v>215</v>
      </c>
      <c r="K141" s="9"/>
      <c r="L141" s="30"/>
    </row>
    <row r="142" spans="2:10" ht="12.75">
      <c r="B142" s="185"/>
      <c r="C142" s="185"/>
      <c r="D142" s="185"/>
      <c r="E142" s="185">
        <f>SUM(I109:I110)</f>
        <v>12</v>
      </c>
      <c r="F142" s="30" t="s">
        <v>155</v>
      </c>
      <c r="G142" s="30">
        <f>A109</f>
        <v>104</v>
      </c>
      <c r="H142" s="9" t="s">
        <v>156</v>
      </c>
      <c r="I142" s="186">
        <f>A110</f>
        <v>105</v>
      </c>
      <c r="J142" s="190" t="s">
        <v>216</v>
      </c>
    </row>
    <row r="143" spans="1:8" ht="12.75">
      <c r="A143" s="9" t="s">
        <v>158</v>
      </c>
      <c r="B143" s="185">
        <f>SUM(E141:E142)</f>
        <v>235</v>
      </c>
      <c r="E143" s="9"/>
      <c r="G143" s="9"/>
      <c r="H143" s="190" t="s">
        <v>217</v>
      </c>
    </row>
    <row r="144" ht="13.5" thickBot="1"/>
    <row r="145" spans="1:10" ht="24.75" customHeight="1" thickBot="1" thickTop="1">
      <c r="A145" s="197" t="s">
        <v>205</v>
      </c>
      <c r="B145" s="198">
        <f>SUM(B136:B143)</f>
        <v>9008</v>
      </c>
      <c r="C145" s="196" t="s">
        <v>206</v>
      </c>
      <c r="D145" s="196"/>
      <c r="E145" s="195">
        <f>I132</f>
        <v>12287</v>
      </c>
      <c r="F145" s="196" t="s">
        <v>207</v>
      </c>
      <c r="G145" s="194">
        <f>(B145/I132)</f>
        <v>0.7331325791486938</v>
      </c>
      <c r="H145" s="191" t="s">
        <v>208</v>
      </c>
      <c r="I145" s="192"/>
      <c r="J145" s="193"/>
    </row>
    <row r="146" spans="9:11" ht="13.5" thickTop="1">
      <c r="I146" s="30"/>
      <c r="K146" s="9"/>
    </row>
    <row r="147" ht="12.75">
      <c r="A147" s="190" t="s">
        <v>231</v>
      </c>
    </row>
    <row r="148" spans="1:13" ht="12.75">
      <c r="A148" s="150" t="s">
        <v>158</v>
      </c>
      <c r="B148" s="210">
        <f>I112</f>
        <v>3360</v>
      </c>
      <c r="C148" s="211" t="s">
        <v>155</v>
      </c>
      <c r="D148" s="211"/>
      <c r="E148" s="211">
        <f>A112</f>
        <v>107</v>
      </c>
      <c r="F148" s="150"/>
      <c r="G148" s="212"/>
      <c r="H148" s="213" t="s">
        <v>210</v>
      </c>
      <c r="I148" s="150"/>
      <c r="J148" s="211"/>
      <c r="K148" s="211"/>
      <c r="L148" s="150"/>
      <c r="M148" s="150"/>
    </row>
    <row r="149" spans="1:13" ht="12.75">
      <c r="A149" s="150" t="s">
        <v>158</v>
      </c>
      <c r="B149" s="210">
        <f>I111</f>
        <v>5000</v>
      </c>
      <c r="C149" s="211" t="s">
        <v>155</v>
      </c>
      <c r="D149" s="211"/>
      <c r="E149" s="211">
        <f>A111</f>
        <v>106</v>
      </c>
      <c r="F149" s="150"/>
      <c r="G149" s="212"/>
      <c r="H149" s="213" t="s">
        <v>211</v>
      </c>
      <c r="I149" s="150"/>
      <c r="J149" s="211"/>
      <c r="K149" s="211"/>
      <c r="L149" s="150"/>
      <c r="M149" s="150"/>
    </row>
    <row r="150" spans="1:13" ht="12.75">
      <c r="A150" s="150"/>
      <c r="B150" s="211"/>
      <c r="C150" s="211"/>
      <c r="D150" s="211"/>
      <c r="E150" s="211"/>
      <c r="F150" s="150"/>
      <c r="G150" s="211"/>
      <c r="H150" s="150"/>
      <c r="I150" s="150"/>
      <c r="J150" s="211"/>
      <c r="K150" s="211"/>
      <c r="L150" s="150"/>
      <c r="M150" s="150"/>
    </row>
    <row r="151" spans="1:13" ht="12.75">
      <c r="A151" s="150"/>
      <c r="B151" s="211"/>
      <c r="C151" s="211"/>
      <c r="D151" s="211"/>
      <c r="E151" s="211"/>
      <c r="F151" s="150"/>
      <c r="G151" s="211"/>
      <c r="H151" s="150"/>
      <c r="I151" s="150"/>
      <c r="J151" s="211"/>
      <c r="K151" s="211"/>
      <c r="L151" s="150"/>
      <c r="M151" s="150"/>
    </row>
  </sheetData>
  <mergeCells count="2">
    <mergeCell ref="A1:M1"/>
    <mergeCell ref="J112:K112"/>
  </mergeCells>
  <printOptions horizontalCentered="1"/>
  <pageMargins left="0.75" right="0.75" top="0.5" bottom="0.5" header="0.5" footer="0.5"/>
  <pageSetup fitToHeight="0" fitToWidth="1" horizontalDpi="600" verticalDpi="600" orientation="landscape" scale="81" r:id="rId1"/>
  <headerFooter alignWithMargins="0">
    <oddFooter>&amp;CPage &amp;P of &amp;N</oddFooter>
  </headerFooter>
  <rowBreaks count="5" manualBreakCount="5">
    <brk id="29" max="11" man="1"/>
    <brk id="53" max="11" man="1"/>
    <brk id="73" max="11" man="1"/>
    <brk id="93" max="11" man="1"/>
    <brk id="11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PPD</dc:creator>
  <cp:keywords/>
  <dc:description/>
  <cp:lastModifiedBy>Bob Forster</cp:lastModifiedBy>
  <cp:lastPrinted>2001-02-09T19:29:12Z</cp:lastPrinted>
  <dcterms:created xsi:type="dcterms:W3CDTF">2000-12-02T18:25:30Z</dcterms:created>
  <dcterms:modified xsi:type="dcterms:W3CDTF">2001-02-13T17:35:40Z</dcterms:modified>
  <cp:category/>
  <cp:version/>
  <cp:contentType/>
  <cp:contentStatus/>
</cp:coreProperties>
</file>