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415" windowHeight="72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'Sheet1'!$A$1:$R$79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<sst xmlns="http://schemas.openxmlformats.org/spreadsheetml/2006/main" count="282" uniqueCount="102">
  <si>
    <t>KEY notations</t>
  </si>
  <si>
    <t>Overall</t>
  </si>
  <si>
    <t>Fabric Construction</t>
  </si>
  <si>
    <t>Yarn Count</t>
  </si>
  <si>
    <t>Projected</t>
  </si>
  <si>
    <t>Content</t>
  </si>
  <si>
    <t>HTSUS#</t>
  </si>
  <si>
    <t>how dyed / colored</t>
  </si>
  <si>
    <t>Construction</t>
  </si>
  <si>
    <t>Warp</t>
  </si>
  <si>
    <t>Weft</t>
  </si>
  <si>
    <t>Weave/Dye</t>
  </si>
  <si>
    <t>Avg Yn#</t>
  </si>
  <si>
    <t>GR/CM2</t>
  </si>
  <si>
    <t>Threads CM/2</t>
  </si>
  <si>
    <t>100% cotton</t>
  </si>
  <si>
    <t>piece dye white</t>
  </si>
  <si>
    <t>133X72 CM40/1XCM40/1</t>
  </si>
  <si>
    <t>twill piece dye</t>
  </si>
  <si>
    <t>piece dye color</t>
  </si>
  <si>
    <t>yarns of different color</t>
  </si>
  <si>
    <t>120X100 CM50/1XCM50/1</t>
  </si>
  <si>
    <t>twill yarn dye</t>
  </si>
  <si>
    <t>120X90 CM40/1XCM40/1</t>
  </si>
  <si>
    <t>130X80  CM50/1XCM50/1</t>
  </si>
  <si>
    <t>130X90 CM50/1XCM50/1</t>
  </si>
  <si>
    <t>144X100 CM50/1XCM40/1</t>
  </si>
  <si>
    <t>144X76 CM50/1XCM50/1</t>
  </si>
  <si>
    <t>150X100 CM50/1XCM40/1</t>
  </si>
  <si>
    <t>60% cotton/40% polyester</t>
  </si>
  <si>
    <t>130X90 45/1X45/1</t>
  </si>
  <si>
    <t>120X80 45/1X45/1</t>
  </si>
  <si>
    <t>120X90 45/1X45/1</t>
  </si>
  <si>
    <t>100% polyester</t>
  </si>
  <si>
    <t>120X80 P40/1XP40/1</t>
  </si>
  <si>
    <t>plain weave piece dye</t>
  </si>
  <si>
    <t>70% polyester / 30% cotton</t>
  </si>
  <si>
    <t>120X70 45/1+P150DX45/1</t>
  </si>
  <si>
    <t>45+150D</t>
  </si>
  <si>
    <t>dobby piece dye</t>
  </si>
  <si>
    <t>65% polyester / 35 % cotton</t>
  </si>
  <si>
    <t>133X75 45/1X45/1</t>
  </si>
  <si>
    <t>135X72 45/1X45/1</t>
  </si>
  <si>
    <t>64% cotton / 36% polyester</t>
  </si>
  <si>
    <t>130X80 45/1XP100D</t>
  </si>
  <si>
    <t>100D</t>
  </si>
  <si>
    <t>dobby yarn dye</t>
  </si>
  <si>
    <t>55%rayon/45% polyester</t>
  </si>
  <si>
    <t>120X70 P75DXR32/1</t>
  </si>
  <si>
    <t>75D</t>
  </si>
  <si>
    <t>130X70 CM32/1XCM32/1</t>
  </si>
  <si>
    <t>160X100 CM50/1XCM40/1</t>
  </si>
  <si>
    <t>107X84 P75D/48FXP75D/48F</t>
  </si>
  <si>
    <t>115X80 165DX165D</t>
  </si>
  <si>
    <t>165D</t>
  </si>
  <si>
    <t>228X100 P75DXP210D</t>
  </si>
  <si>
    <t>210D</t>
  </si>
  <si>
    <t>50% polyester/50%modal rayon</t>
  </si>
  <si>
    <t>187X81 P50DXR30/1</t>
  </si>
  <si>
    <t>50D</t>
  </si>
  <si>
    <t>80%rayon / 20% polyester</t>
  </si>
  <si>
    <t>130X85 R30/1XP75D</t>
  </si>
  <si>
    <t>55% modal rayon/45% polyester</t>
  </si>
  <si>
    <t>187X81 P50DXMR30/1</t>
  </si>
  <si>
    <t>65% rayon / 35% polyester</t>
  </si>
  <si>
    <t>90X70 30/1X30/1</t>
  </si>
  <si>
    <t>plain weave yarn dye</t>
  </si>
  <si>
    <t>70% rayon / 30% polyester</t>
  </si>
  <si>
    <t>133X64 R30/1XP150D</t>
  </si>
  <si>
    <t>150D</t>
  </si>
  <si>
    <t>oxford piece dye</t>
  </si>
  <si>
    <t>38%polyester/34%cotton/28%rayon</t>
  </si>
  <si>
    <t>120X70 RC32/1X40/1P+P200D</t>
  </si>
  <si>
    <t>40+200D</t>
  </si>
  <si>
    <t>53% rayon/47% polyester</t>
  </si>
  <si>
    <t>100X68 R30+P150DXR30+P150D</t>
  </si>
  <si>
    <t>30+150D</t>
  </si>
  <si>
    <t>55%rayon/45% cotton</t>
  </si>
  <si>
    <t>120X96 R120DXCM80/2</t>
  </si>
  <si>
    <t>120D</t>
  </si>
  <si>
    <t>80/2</t>
  </si>
  <si>
    <t>64% rayon / 36% cotton</t>
  </si>
  <si>
    <t>120X80 RC32/1XRC32/1</t>
  </si>
  <si>
    <t>90X70 RC30/1XRC30/1</t>
  </si>
  <si>
    <t>L40D = lycra monofilament 40 denier</t>
  </si>
  <si>
    <t xml:space="preserve">P100D/48F = polyester 100 denier, 48 filaments </t>
  </si>
  <si>
    <t>T/C = polyester cotton intimate blend</t>
  </si>
  <si>
    <t>R30/1 = rayon 30 single</t>
  </si>
  <si>
    <t>CM = combed and mercerized</t>
  </si>
  <si>
    <t>#/1= single yarn</t>
  </si>
  <si>
    <t>#/2 = plyed yarn</t>
  </si>
  <si>
    <t>P75D = polyester 75 denier</t>
  </si>
  <si>
    <t>R120D = rayon 120 denier</t>
  </si>
  <si>
    <t>JASPE = 2 colored yarns plyed</t>
  </si>
  <si>
    <t>MR = model rayon</t>
  </si>
  <si>
    <t>P = polyester</t>
  </si>
  <si>
    <t>D = denier</t>
  </si>
  <si>
    <t>F = # of filaments</t>
  </si>
  <si>
    <t>RC = rayon cotton</t>
  </si>
  <si>
    <t>100% polyester(Of text. Poly filaments)</t>
  </si>
  <si>
    <t>5516.22.0040</t>
  </si>
  <si>
    <t>yarn  dyed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</si>
</sst>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right"/>
    </xf>
    <xf numFmtId="3" fontId="1" fillId="0" borderId="2" xfId="0" applyNumberFormat="1" applyFont="1" applyBorder="1" applyAlignment="1">
      <alignment/>
    </xf>
    <xf numFmtId="1" fontId="1" fillId="0" borderId="2" xfId="0" applyNumberFormat="1" applyFont="1" applyBorder="1" applyAlignment="1">
      <alignment/>
    </xf>
    <xf numFmtId="2" fontId="1" fillId="0" borderId="2" xfId="0" applyNumberFormat="1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5" xfId="0" applyFont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5" xfId="0" applyFont="1" applyFill="1" applyBorder="1" applyAlignment="1">
      <alignment horizontal="right"/>
    </xf>
    <xf numFmtId="3" fontId="1" fillId="0" borderId="5" xfId="0" applyNumberFormat="1" applyFont="1" applyBorder="1" applyAlignment="1">
      <alignment/>
    </xf>
    <xf numFmtId="1" fontId="1" fillId="0" borderId="5" xfId="0" applyNumberFormat="1" applyFont="1" applyBorder="1" applyAlignment="1">
      <alignment/>
    </xf>
    <xf numFmtId="2" fontId="1" fillId="0" borderId="5" xfId="0" applyNumberFormat="1" applyFont="1" applyFill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1" fontId="1" fillId="0" borderId="8" xfId="0" applyNumberFormat="1" applyFont="1" applyFill="1" applyBorder="1" applyAlignment="1">
      <alignment/>
    </xf>
    <xf numFmtId="1" fontId="1" fillId="2" borderId="8" xfId="0" applyNumberFormat="1" applyFont="1" applyFill="1" applyBorder="1" applyAlignment="1">
      <alignment/>
    </xf>
    <xf numFmtId="1" fontId="1" fillId="0" borderId="9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1" fontId="1" fillId="0" borderId="2" xfId="0" applyNumberFormat="1" applyFont="1" applyFill="1" applyBorder="1" applyAlignment="1">
      <alignment/>
    </xf>
    <xf numFmtId="0" fontId="1" fillId="0" borderId="6" xfId="0" applyFont="1" applyFill="1" applyBorder="1" applyAlignment="1">
      <alignment/>
    </xf>
    <xf numFmtId="3" fontId="1" fillId="0" borderId="5" xfId="0" applyNumberFormat="1" applyFont="1" applyFill="1" applyBorder="1" applyAlignment="1">
      <alignment/>
    </xf>
    <xf numFmtId="1" fontId="1" fillId="0" borderId="5" xfId="0" applyNumberFormat="1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/>
    </xf>
    <xf numFmtId="1" fontId="1" fillId="0" borderId="11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1" fontId="1" fillId="0" borderId="12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/>
    </xf>
    <xf numFmtId="0" fontId="1" fillId="0" borderId="15" xfId="0" applyFont="1" applyFill="1" applyBorder="1" applyAlignment="1">
      <alignment/>
    </xf>
    <xf numFmtId="1" fontId="1" fillId="0" borderId="16" xfId="0" applyNumberFormat="1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1" fontId="2" fillId="0" borderId="20" xfId="0" applyNumberFormat="1" applyFont="1" applyFill="1" applyBorder="1" applyAlignment="1">
      <alignment/>
    </xf>
    <xf numFmtId="0" fontId="2" fillId="0" borderId="20" xfId="0" applyFont="1" applyFill="1" applyBorder="1" applyAlignment="1">
      <alignment/>
    </xf>
    <xf numFmtId="1" fontId="2" fillId="0" borderId="21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5"/>
  <sheetViews>
    <sheetView tabSelected="1" workbookViewId="0" topLeftCell="A43">
      <selection activeCell="A52" sqref="A52"/>
    </sheetView>
  </sheetViews>
  <sheetFormatPr defaultColWidth="9.140625" defaultRowHeight="12.75"/>
  <cols>
    <col min="1" max="1" width="44.57421875" style="0" bestFit="1" customWidth="1"/>
    <col min="2" max="2" width="12.00390625" style="0" customWidth="1"/>
    <col min="3" max="3" width="25.8515625" style="0" customWidth="1"/>
    <col min="4" max="4" width="32.57421875" style="0" bestFit="1" customWidth="1"/>
    <col min="5" max="5" width="10.7109375" style="0" customWidth="1"/>
    <col min="6" max="6" width="9.7109375" style="0" customWidth="1"/>
    <col min="7" max="8" width="8.421875" style="0" bestFit="1" customWidth="1"/>
    <col min="9" max="9" width="22.00390625" style="0" bestFit="1" customWidth="1"/>
    <col min="10" max="15" width="10.8515625" style="0" hidden="1" customWidth="1"/>
    <col min="16" max="16" width="9.28125" style="0" bestFit="1" customWidth="1"/>
    <col min="17" max="17" width="9.421875" style="0" bestFit="1" customWidth="1"/>
    <col min="18" max="18" width="15.28125" style="0" bestFit="1" customWidth="1"/>
  </cols>
  <sheetData>
    <row r="1" spans="2:18" s="1" customFormat="1" ht="12.75">
      <c r="B1" s="5"/>
      <c r="C1" s="5"/>
      <c r="D1" s="5"/>
      <c r="E1" s="3"/>
      <c r="F1" s="3"/>
      <c r="G1" s="3"/>
      <c r="H1" s="3"/>
      <c r="P1" s="2"/>
      <c r="R1" s="2"/>
    </row>
    <row r="2" spans="1:19" s="50" customFormat="1" ht="17.25" customHeight="1">
      <c r="A2" s="42"/>
      <c r="B2" s="43"/>
      <c r="C2" s="43"/>
      <c r="D2" s="44" t="s">
        <v>1</v>
      </c>
      <c r="E2" s="45" t="s">
        <v>2</v>
      </c>
      <c r="F2" s="45"/>
      <c r="G2" s="45" t="s">
        <v>3</v>
      </c>
      <c r="H2" s="45"/>
      <c r="I2" s="43"/>
      <c r="J2" s="43" t="s">
        <v>4</v>
      </c>
      <c r="K2" s="43" t="s">
        <v>4</v>
      </c>
      <c r="L2" s="43" t="s">
        <v>4</v>
      </c>
      <c r="M2" s="43" t="s">
        <v>4</v>
      </c>
      <c r="N2" s="43" t="s">
        <v>4</v>
      </c>
      <c r="O2" s="43" t="s">
        <v>4</v>
      </c>
      <c r="P2" s="46"/>
      <c r="Q2" s="47"/>
      <c r="R2" s="48"/>
      <c r="S2" s="49"/>
    </row>
    <row r="3" spans="1:19" s="8" customFormat="1" ht="18" customHeight="1">
      <c r="A3" s="51" t="s">
        <v>5</v>
      </c>
      <c r="B3" s="52" t="s">
        <v>6</v>
      </c>
      <c r="C3" s="52" t="s">
        <v>7</v>
      </c>
      <c r="D3" s="52" t="s">
        <v>8</v>
      </c>
      <c r="E3" s="52" t="s">
        <v>9</v>
      </c>
      <c r="F3" s="52" t="s">
        <v>10</v>
      </c>
      <c r="G3" s="52" t="s">
        <v>9</v>
      </c>
      <c r="H3" s="52" t="s">
        <v>10</v>
      </c>
      <c r="I3" s="52" t="s">
        <v>11</v>
      </c>
      <c r="J3" s="52">
        <v>2003</v>
      </c>
      <c r="K3" s="52">
        <v>2004</v>
      </c>
      <c r="L3" s="52">
        <v>2005</v>
      </c>
      <c r="M3" s="52">
        <v>2006</v>
      </c>
      <c r="N3" s="52">
        <v>2007</v>
      </c>
      <c r="O3" s="52">
        <v>2008</v>
      </c>
      <c r="P3" s="53" t="s">
        <v>12</v>
      </c>
      <c r="Q3" s="54" t="s">
        <v>13</v>
      </c>
      <c r="R3" s="55" t="s">
        <v>14</v>
      </c>
      <c r="S3" s="30"/>
    </row>
    <row r="4" spans="1:19" s="6" customFormat="1" ht="12.75">
      <c r="A4" s="7" t="s">
        <v>15</v>
      </c>
      <c r="B4" s="6">
        <v>5208.23</v>
      </c>
      <c r="C4" s="6" t="s">
        <v>16</v>
      </c>
      <c r="D4" s="8" t="s">
        <v>17</v>
      </c>
      <c r="E4" s="9">
        <v>133</v>
      </c>
      <c r="F4" s="9">
        <v>72</v>
      </c>
      <c r="G4" s="9">
        <v>40</v>
      </c>
      <c r="H4" s="9">
        <v>40</v>
      </c>
      <c r="I4" s="8" t="s">
        <v>18</v>
      </c>
      <c r="J4" s="10">
        <v>54311</v>
      </c>
      <c r="K4" s="10">
        <v>55125</v>
      </c>
      <c r="L4" s="10">
        <v>55676</v>
      </c>
      <c r="M4" s="10">
        <v>56512</v>
      </c>
      <c r="N4" s="10">
        <v>57077</v>
      </c>
      <c r="O4" s="10">
        <v>57362</v>
      </c>
      <c r="P4" s="11">
        <v>67.74934383202098</v>
      </c>
      <c r="Q4" s="12">
        <v>119.12832929782083</v>
      </c>
      <c r="R4" s="22">
        <v>80.70866141732283</v>
      </c>
      <c r="S4" s="20"/>
    </row>
    <row r="5" spans="1:19" s="6" customFormat="1" ht="12.75">
      <c r="A5" s="7" t="s">
        <v>15</v>
      </c>
      <c r="B5" s="6">
        <v>5208.33</v>
      </c>
      <c r="C5" s="6" t="s">
        <v>19</v>
      </c>
      <c r="D5" s="8" t="s">
        <v>17</v>
      </c>
      <c r="E5" s="9">
        <v>133</v>
      </c>
      <c r="F5" s="9">
        <v>72</v>
      </c>
      <c r="G5" s="9">
        <v>40</v>
      </c>
      <c r="H5" s="9">
        <v>40</v>
      </c>
      <c r="I5" s="8" t="s">
        <v>18</v>
      </c>
      <c r="J5" s="10">
        <v>54311</v>
      </c>
      <c r="K5" s="10">
        <v>55125</v>
      </c>
      <c r="L5" s="10">
        <v>55676</v>
      </c>
      <c r="M5" s="10">
        <v>56512</v>
      </c>
      <c r="N5" s="10">
        <v>57077</v>
      </c>
      <c r="O5" s="10">
        <v>57362</v>
      </c>
      <c r="P5" s="11">
        <f aca="true" t="shared" si="0" ref="P5:P12">(R5*100)/Q5</f>
        <v>67.74934383202098</v>
      </c>
      <c r="Q5" s="12">
        <f aca="true" t="shared" si="1" ref="Q5:Q12">((((E5/G5)+(F5/H5))/840)*16*36)/0.0295</f>
        <v>119.12832929782083</v>
      </c>
      <c r="R5" s="22">
        <f aca="true" t="shared" si="2" ref="R5:R12">(E5+F5)/2.54</f>
        <v>80.70866141732283</v>
      </c>
      <c r="S5" s="20"/>
    </row>
    <row r="6" spans="1:19" s="6" customFormat="1" ht="12.75">
      <c r="A6" s="7" t="s">
        <v>15</v>
      </c>
      <c r="B6" s="6">
        <v>5208.43</v>
      </c>
      <c r="C6" s="6" t="s">
        <v>20</v>
      </c>
      <c r="D6" s="8" t="s">
        <v>21</v>
      </c>
      <c r="E6" s="9">
        <v>120</v>
      </c>
      <c r="F6" s="9">
        <v>100</v>
      </c>
      <c r="G6" s="9">
        <v>50</v>
      </c>
      <c r="H6" s="9">
        <v>50</v>
      </c>
      <c r="I6" s="8" t="s">
        <v>22</v>
      </c>
      <c r="J6" s="10">
        <v>19350</v>
      </c>
      <c r="K6" s="10">
        <v>19640</v>
      </c>
      <c r="L6" s="10">
        <v>19837</v>
      </c>
      <c r="M6" s="10">
        <v>20134</v>
      </c>
      <c r="N6" s="10">
        <v>20336</v>
      </c>
      <c r="O6" s="10">
        <v>20437</v>
      </c>
      <c r="P6" s="11">
        <f t="shared" si="0"/>
        <v>84.68667979002623</v>
      </c>
      <c r="Q6" s="12">
        <f t="shared" si="1"/>
        <v>102.27602905569009</v>
      </c>
      <c r="R6" s="22">
        <f t="shared" si="2"/>
        <v>86.61417322834646</v>
      </c>
      <c r="S6" s="20"/>
    </row>
    <row r="7" spans="1:19" s="6" customFormat="1" ht="12.75">
      <c r="A7" s="7" t="s">
        <v>15</v>
      </c>
      <c r="B7" s="6">
        <v>5208.43</v>
      </c>
      <c r="C7" s="6" t="s">
        <v>20</v>
      </c>
      <c r="D7" s="8" t="s">
        <v>23</v>
      </c>
      <c r="E7" s="9">
        <v>120</v>
      </c>
      <c r="F7" s="9">
        <v>90</v>
      </c>
      <c r="G7" s="9">
        <v>40</v>
      </c>
      <c r="H7" s="9">
        <v>40</v>
      </c>
      <c r="I7" s="8" t="s">
        <v>22</v>
      </c>
      <c r="J7" s="10">
        <v>14885</v>
      </c>
      <c r="K7" s="10">
        <v>15108</v>
      </c>
      <c r="L7" s="10">
        <v>15259</v>
      </c>
      <c r="M7" s="10">
        <v>15488</v>
      </c>
      <c r="N7" s="10">
        <v>15643</v>
      </c>
      <c r="O7" s="10">
        <v>15721</v>
      </c>
      <c r="P7" s="11">
        <f t="shared" si="0"/>
        <v>67.749343832021</v>
      </c>
      <c r="Q7" s="12">
        <f t="shared" si="1"/>
        <v>122.03389830508476</v>
      </c>
      <c r="R7" s="22">
        <f t="shared" si="2"/>
        <v>82.67716535433071</v>
      </c>
      <c r="S7" s="20"/>
    </row>
    <row r="8" spans="1:19" s="6" customFormat="1" ht="12.75">
      <c r="A8" s="7" t="s">
        <v>15</v>
      </c>
      <c r="B8" s="6">
        <v>5208.43</v>
      </c>
      <c r="C8" s="6" t="s">
        <v>20</v>
      </c>
      <c r="D8" s="8" t="s">
        <v>24</v>
      </c>
      <c r="E8" s="9">
        <v>130</v>
      </c>
      <c r="F8" s="9">
        <v>80</v>
      </c>
      <c r="G8" s="9">
        <v>50</v>
      </c>
      <c r="H8" s="9">
        <v>50</v>
      </c>
      <c r="I8" s="8" t="s">
        <v>22</v>
      </c>
      <c r="J8" s="10">
        <v>30150</v>
      </c>
      <c r="K8" s="10">
        <v>30602</v>
      </c>
      <c r="L8" s="10">
        <v>30908</v>
      </c>
      <c r="M8" s="10">
        <v>31372</v>
      </c>
      <c r="N8" s="10">
        <v>31686</v>
      </c>
      <c r="O8" s="10">
        <v>31844</v>
      </c>
      <c r="P8" s="11">
        <f t="shared" si="0"/>
        <v>84.68667979002626</v>
      </c>
      <c r="Q8" s="12">
        <f t="shared" si="1"/>
        <v>97.62711864406779</v>
      </c>
      <c r="R8" s="22">
        <f t="shared" si="2"/>
        <v>82.67716535433071</v>
      </c>
      <c r="S8" s="20"/>
    </row>
    <row r="9" spans="1:19" s="6" customFormat="1" ht="12.75">
      <c r="A9" s="7" t="s">
        <v>15</v>
      </c>
      <c r="B9" s="6">
        <v>5208.43</v>
      </c>
      <c r="C9" s="6" t="s">
        <v>20</v>
      </c>
      <c r="D9" s="8" t="s">
        <v>25</v>
      </c>
      <c r="E9" s="9">
        <v>130</v>
      </c>
      <c r="F9" s="9">
        <v>90</v>
      </c>
      <c r="G9" s="9">
        <v>50</v>
      </c>
      <c r="H9" s="9">
        <v>50</v>
      </c>
      <c r="I9" s="8" t="s">
        <v>22</v>
      </c>
      <c r="J9" s="10">
        <v>233449</v>
      </c>
      <c r="K9" s="10">
        <v>236951</v>
      </c>
      <c r="L9" s="10">
        <v>239320</v>
      </c>
      <c r="M9" s="10">
        <v>242910</v>
      </c>
      <c r="N9" s="10">
        <v>245339</v>
      </c>
      <c r="O9" s="10">
        <v>246566</v>
      </c>
      <c r="P9" s="11">
        <f t="shared" si="0"/>
        <v>84.68667979002623</v>
      </c>
      <c r="Q9" s="12">
        <f t="shared" si="1"/>
        <v>102.27602905569009</v>
      </c>
      <c r="R9" s="22">
        <f t="shared" si="2"/>
        <v>86.61417322834646</v>
      </c>
      <c r="S9" s="20"/>
    </row>
    <row r="10" spans="1:19" s="6" customFormat="1" ht="12.75">
      <c r="A10" s="7" t="s">
        <v>15</v>
      </c>
      <c r="B10" s="6">
        <v>5208.43</v>
      </c>
      <c r="C10" s="6" t="s">
        <v>20</v>
      </c>
      <c r="D10" s="8" t="s">
        <v>26</v>
      </c>
      <c r="E10" s="9">
        <v>144</v>
      </c>
      <c r="F10" s="9">
        <v>100</v>
      </c>
      <c r="G10" s="9">
        <v>50</v>
      </c>
      <c r="H10" s="9">
        <v>40</v>
      </c>
      <c r="I10" s="8" t="s">
        <v>22</v>
      </c>
      <c r="J10" s="10">
        <v>92318</v>
      </c>
      <c r="K10" s="10">
        <v>93702</v>
      </c>
      <c r="L10" s="10">
        <v>94639</v>
      </c>
      <c r="M10" s="10">
        <v>96059</v>
      </c>
      <c r="N10" s="10">
        <v>97019</v>
      </c>
      <c r="O10" s="10">
        <v>97505</v>
      </c>
      <c r="P10" s="11">
        <f t="shared" si="0"/>
        <v>76.81617051586025</v>
      </c>
      <c r="Q10" s="12">
        <f t="shared" si="1"/>
        <v>125.05569007263922</v>
      </c>
      <c r="R10" s="22">
        <f t="shared" si="2"/>
        <v>96.06299212598425</v>
      </c>
      <c r="S10" s="20"/>
    </row>
    <row r="11" spans="1:19" s="6" customFormat="1" ht="12.75">
      <c r="A11" s="7" t="s">
        <v>15</v>
      </c>
      <c r="B11" s="6">
        <v>5208.43</v>
      </c>
      <c r="C11" s="6" t="s">
        <v>20</v>
      </c>
      <c r="D11" s="8" t="s">
        <v>27</v>
      </c>
      <c r="E11" s="9">
        <v>144</v>
      </c>
      <c r="F11" s="9">
        <v>76</v>
      </c>
      <c r="G11" s="9">
        <v>50</v>
      </c>
      <c r="H11" s="9">
        <v>50</v>
      </c>
      <c r="I11" s="8" t="s">
        <v>22</v>
      </c>
      <c r="J11" s="10">
        <v>5541</v>
      </c>
      <c r="K11" s="10">
        <v>5624</v>
      </c>
      <c r="L11" s="10">
        <v>5680</v>
      </c>
      <c r="M11" s="10">
        <v>5766</v>
      </c>
      <c r="N11" s="10">
        <v>5823</v>
      </c>
      <c r="O11" s="10">
        <v>5852</v>
      </c>
      <c r="P11" s="11">
        <f t="shared" si="0"/>
        <v>84.68667979002623</v>
      </c>
      <c r="Q11" s="12">
        <f t="shared" si="1"/>
        <v>102.27602905569009</v>
      </c>
      <c r="R11" s="22">
        <f t="shared" si="2"/>
        <v>86.61417322834646</v>
      </c>
      <c r="S11" s="20"/>
    </row>
    <row r="12" spans="1:19" s="6" customFormat="1" ht="12.75">
      <c r="A12" s="7" t="s">
        <v>15</v>
      </c>
      <c r="B12" s="6">
        <v>5208.43</v>
      </c>
      <c r="C12" s="6" t="s">
        <v>20</v>
      </c>
      <c r="D12" s="8" t="s">
        <v>28</v>
      </c>
      <c r="E12" s="9">
        <v>150</v>
      </c>
      <c r="F12" s="9">
        <v>100</v>
      </c>
      <c r="G12" s="9">
        <v>50</v>
      </c>
      <c r="H12" s="9">
        <v>40</v>
      </c>
      <c r="I12" s="8" t="s">
        <v>22</v>
      </c>
      <c r="J12" s="10">
        <v>27260</v>
      </c>
      <c r="K12" s="10">
        <v>27668</v>
      </c>
      <c r="L12" s="10">
        <v>27945</v>
      </c>
      <c r="M12" s="10">
        <v>28364</v>
      </c>
      <c r="N12" s="10">
        <v>28648</v>
      </c>
      <c r="O12" s="10">
        <v>28791</v>
      </c>
      <c r="P12" s="11">
        <f t="shared" si="0"/>
        <v>76.98789071820568</v>
      </c>
      <c r="Q12" s="12">
        <f t="shared" si="1"/>
        <v>127.84503631961259</v>
      </c>
      <c r="R12" s="22">
        <f t="shared" si="2"/>
        <v>98.4251968503937</v>
      </c>
      <c r="S12" s="20"/>
    </row>
    <row r="13" spans="1:19" s="6" customFormat="1" ht="12.75">
      <c r="A13" s="7" t="s">
        <v>29</v>
      </c>
      <c r="B13" s="6">
        <v>5210.22</v>
      </c>
      <c r="C13" s="6" t="s">
        <v>16</v>
      </c>
      <c r="D13" s="8" t="s">
        <v>30</v>
      </c>
      <c r="E13" s="9">
        <v>130</v>
      </c>
      <c r="F13" s="9">
        <v>90</v>
      </c>
      <c r="G13" s="9">
        <v>45</v>
      </c>
      <c r="H13" s="9">
        <v>45</v>
      </c>
      <c r="I13" s="8" t="s">
        <v>18</v>
      </c>
      <c r="J13" s="10">
        <v>31500</v>
      </c>
      <c r="K13" s="10">
        <v>31973</v>
      </c>
      <c r="L13" s="10">
        <v>32292</v>
      </c>
      <c r="M13" s="10">
        <v>32777</v>
      </c>
      <c r="N13" s="10">
        <v>33104</v>
      </c>
      <c r="O13" s="10">
        <v>33270</v>
      </c>
      <c r="P13" s="11">
        <v>76.21801181102362</v>
      </c>
      <c r="Q13" s="12">
        <v>113.6400322841001</v>
      </c>
      <c r="R13" s="22">
        <v>86.61417322834646</v>
      </c>
      <c r="S13" s="20"/>
    </row>
    <row r="14" spans="1:19" s="6" customFormat="1" ht="12.75">
      <c r="A14" s="7" t="s">
        <v>29</v>
      </c>
      <c r="B14" s="6">
        <v>5210.32</v>
      </c>
      <c r="C14" s="6" t="s">
        <v>19</v>
      </c>
      <c r="D14" s="8" t="s">
        <v>30</v>
      </c>
      <c r="E14" s="9">
        <v>130</v>
      </c>
      <c r="F14" s="9">
        <v>90</v>
      </c>
      <c r="G14" s="9">
        <v>45</v>
      </c>
      <c r="H14" s="9">
        <v>45</v>
      </c>
      <c r="I14" s="8" t="s">
        <v>18</v>
      </c>
      <c r="J14" s="10">
        <v>31500</v>
      </c>
      <c r="K14" s="10">
        <v>31973</v>
      </c>
      <c r="L14" s="10">
        <v>32292</v>
      </c>
      <c r="M14" s="10">
        <v>32777</v>
      </c>
      <c r="N14" s="10">
        <v>33104</v>
      </c>
      <c r="O14" s="10">
        <v>33270</v>
      </c>
      <c r="P14" s="11">
        <f>(R14*100)/Q14</f>
        <v>76.21801181102362</v>
      </c>
      <c r="Q14" s="12">
        <f>((((E14/G14)+(F14/H14))/840)*16*36)/0.0295</f>
        <v>113.6400322841001</v>
      </c>
      <c r="R14" s="22">
        <f>(E14+F14)/2.54</f>
        <v>86.61417322834646</v>
      </c>
      <c r="S14" s="20"/>
    </row>
    <row r="15" spans="1:19" s="6" customFormat="1" ht="12.75">
      <c r="A15" s="7" t="s">
        <v>29</v>
      </c>
      <c r="B15" s="6">
        <v>5210.42</v>
      </c>
      <c r="C15" s="6" t="s">
        <v>20</v>
      </c>
      <c r="D15" s="8" t="s">
        <v>31</v>
      </c>
      <c r="E15" s="9">
        <v>120</v>
      </c>
      <c r="F15" s="9">
        <v>80</v>
      </c>
      <c r="G15" s="9">
        <v>45</v>
      </c>
      <c r="H15" s="9">
        <v>45</v>
      </c>
      <c r="I15" s="8" t="s">
        <v>22</v>
      </c>
      <c r="J15" s="10">
        <v>158182</v>
      </c>
      <c r="K15" s="10">
        <v>160555</v>
      </c>
      <c r="L15" s="10">
        <v>162161</v>
      </c>
      <c r="M15" s="10">
        <v>164593</v>
      </c>
      <c r="N15" s="10">
        <v>166239</v>
      </c>
      <c r="O15" s="10">
        <v>167070</v>
      </c>
      <c r="P15" s="11">
        <f>(R15*100)/Q15</f>
        <v>76.21801181102362</v>
      </c>
      <c r="Q15" s="12">
        <f>((((E15/G15)+(F15/H15))/840)*16*36)/0.0295</f>
        <v>103.30912025827281</v>
      </c>
      <c r="R15" s="22">
        <f>(E15+F15)/2.54</f>
        <v>78.74015748031496</v>
      </c>
      <c r="S15" s="20"/>
    </row>
    <row r="16" spans="1:19" s="6" customFormat="1" ht="12.75">
      <c r="A16" s="7" t="s">
        <v>29</v>
      </c>
      <c r="B16" s="6">
        <v>5210.42</v>
      </c>
      <c r="C16" s="6" t="s">
        <v>20</v>
      </c>
      <c r="D16" s="8" t="s">
        <v>32</v>
      </c>
      <c r="E16" s="9">
        <v>120</v>
      </c>
      <c r="F16" s="9">
        <v>90</v>
      </c>
      <c r="G16" s="9">
        <v>45</v>
      </c>
      <c r="H16" s="9">
        <v>45</v>
      </c>
      <c r="I16" s="8" t="s">
        <v>22</v>
      </c>
      <c r="J16" s="10">
        <v>673623</v>
      </c>
      <c r="K16" s="10">
        <v>683728</v>
      </c>
      <c r="L16" s="10">
        <v>690565</v>
      </c>
      <c r="M16" s="10">
        <v>700923</v>
      </c>
      <c r="N16" s="10">
        <v>707933</v>
      </c>
      <c r="O16" s="10">
        <v>711472</v>
      </c>
      <c r="P16" s="11">
        <f>(R16*100)/Q16</f>
        <v>76.21801181102363</v>
      </c>
      <c r="Q16" s="12">
        <f>((((E16/G16)+(F16/H16))/840)*16*36)/0.0295</f>
        <v>108.47457627118644</v>
      </c>
      <c r="R16" s="22">
        <f>(E16+F16)/2.54</f>
        <v>82.67716535433071</v>
      </c>
      <c r="S16" s="20"/>
    </row>
    <row r="17" spans="1:19" s="6" customFormat="1" ht="12.75">
      <c r="A17" s="7" t="s">
        <v>29</v>
      </c>
      <c r="B17" s="6">
        <v>5210.42</v>
      </c>
      <c r="C17" s="6" t="s">
        <v>20</v>
      </c>
      <c r="D17" s="8" t="s">
        <v>30</v>
      </c>
      <c r="E17" s="9">
        <v>130</v>
      </c>
      <c r="F17" s="9">
        <v>90</v>
      </c>
      <c r="G17" s="9">
        <v>45</v>
      </c>
      <c r="H17" s="9">
        <v>45</v>
      </c>
      <c r="I17" s="8" t="s">
        <v>22</v>
      </c>
      <c r="J17" s="10">
        <v>94800</v>
      </c>
      <c r="K17" s="10">
        <v>96222</v>
      </c>
      <c r="L17" s="10">
        <v>97184</v>
      </c>
      <c r="M17" s="10">
        <v>98642</v>
      </c>
      <c r="N17" s="10">
        <v>99628</v>
      </c>
      <c r="O17" s="10">
        <v>100127</v>
      </c>
      <c r="P17" s="11">
        <f>(R17*100)/Q17</f>
        <v>76.21801181102362</v>
      </c>
      <c r="Q17" s="12">
        <f>((((E17/G17)+(F17/H17))/840)*16*36)/0.0295</f>
        <v>113.6400322841001</v>
      </c>
      <c r="R17" s="22">
        <f>(E17+F17)/2.54</f>
        <v>86.61417322834646</v>
      </c>
      <c r="S17" s="20"/>
    </row>
    <row r="18" spans="1:19" s="6" customFormat="1" ht="12.75">
      <c r="A18" s="7" t="s">
        <v>33</v>
      </c>
      <c r="B18" s="6">
        <v>5512.11</v>
      </c>
      <c r="C18" s="6" t="s">
        <v>16</v>
      </c>
      <c r="D18" s="8" t="s">
        <v>34</v>
      </c>
      <c r="E18" s="9">
        <v>120</v>
      </c>
      <c r="F18" s="9">
        <v>80</v>
      </c>
      <c r="G18" s="9">
        <v>40</v>
      </c>
      <c r="H18" s="9">
        <v>40</v>
      </c>
      <c r="I18" s="8" t="s">
        <v>35</v>
      </c>
      <c r="J18" s="10">
        <v>1151855</v>
      </c>
      <c r="K18" s="10">
        <v>1169132</v>
      </c>
      <c r="L18" s="10">
        <v>1180824</v>
      </c>
      <c r="M18" s="10">
        <v>1198536</v>
      </c>
      <c r="N18" s="10">
        <v>1210522</v>
      </c>
      <c r="O18" s="10">
        <v>1216574</v>
      </c>
      <c r="P18" s="11">
        <v>67.749343832021</v>
      </c>
      <c r="Q18" s="12">
        <v>116.2227602905569</v>
      </c>
      <c r="R18" s="22">
        <v>78.74015748031496</v>
      </c>
      <c r="S18" s="20"/>
    </row>
    <row r="19" spans="1:19" s="6" customFormat="1" ht="12.75">
      <c r="A19" s="7" t="s">
        <v>33</v>
      </c>
      <c r="B19" s="6">
        <v>5512.19</v>
      </c>
      <c r="C19" s="6" t="s">
        <v>19</v>
      </c>
      <c r="D19" s="8" t="s">
        <v>34</v>
      </c>
      <c r="E19" s="9">
        <v>120</v>
      </c>
      <c r="F19" s="9">
        <v>80</v>
      </c>
      <c r="G19" s="9">
        <v>40</v>
      </c>
      <c r="H19" s="9">
        <v>40</v>
      </c>
      <c r="I19" s="8" t="s">
        <v>35</v>
      </c>
      <c r="J19" s="10">
        <v>1151855</v>
      </c>
      <c r="K19" s="10">
        <v>1169132</v>
      </c>
      <c r="L19" s="10">
        <v>1180824</v>
      </c>
      <c r="M19" s="10">
        <v>1198536</v>
      </c>
      <c r="N19" s="10">
        <v>1210522</v>
      </c>
      <c r="O19" s="10">
        <v>1216574</v>
      </c>
      <c r="P19" s="11">
        <f>(R19*100)/Q19</f>
        <v>67.749343832021</v>
      </c>
      <c r="Q19" s="12">
        <f>((((E19/G19)+(F19/H19))/840)*16*36)/0.0295</f>
        <v>116.2227602905569</v>
      </c>
      <c r="R19" s="22">
        <f>(E19+F19)/2.54</f>
        <v>78.74015748031496</v>
      </c>
      <c r="S19" s="20"/>
    </row>
    <row r="20" spans="1:19" s="8" customFormat="1" ht="12.75">
      <c r="A20" s="7" t="s">
        <v>36</v>
      </c>
      <c r="B20" s="8">
        <v>5513.13</v>
      </c>
      <c r="C20" s="8" t="s">
        <v>16</v>
      </c>
      <c r="D20" s="8" t="s">
        <v>37</v>
      </c>
      <c r="E20" s="9">
        <v>120</v>
      </c>
      <c r="F20" s="9">
        <v>70</v>
      </c>
      <c r="G20" s="9" t="s">
        <v>38</v>
      </c>
      <c r="H20" s="9">
        <v>45</v>
      </c>
      <c r="I20" s="8" t="s">
        <v>39</v>
      </c>
      <c r="J20" s="28">
        <v>629410</v>
      </c>
      <c r="K20" s="28">
        <v>638851</v>
      </c>
      <c r="L20" s="28">
        <v>645239</v>
      </c>
      <c r="M20" s="28">
        <v>654918</v>
      </c>
      <c r="N20" s="28">
        <v>661467</v>
      </c>
      <c r="O20" s="28">
        <v>664775</v>
      </c>
      <c r="P20" s="29">
        <v>105.59657583272315</v>
      </c>
      <c r="Q20" s="12">
        <v>70.83861291562694</v>
      </c>
      <c r="R20" s="22">
        <v>74.80314960629921</v>
      </c>
      <c r="S20" s="30"/>
    </row>
    <row r="21" spans="1:19" s="8" customFormat="1" ht="12.75">
      <c r="A21" s="7" t="s">
        <v>40</v>
      </c>
      <c r="B21" s="8">
        <v>5513.11</v>
      </c>
      <c r="C21" s="8" t="s">
        <v>16</v>
      </c>
      <c r="D21" s="8" t="s">
        <v>41</v>
      </c>
      <c r="E21" s="9">
        <v>133</v>
      </c>
      <c r="F21" s="9">
        <v>75</v>
      </c>
      <c r="G21" s="9">
        <v>45</v>
      </c>
      <c r="H21" s="9">
        <v>45</v>
      </c>
      <c r="I21" s="8" t="s">
        <v>35</v>
      </c>
      <c r="J21" s="28">
        <v>109973</v>
      </c>
      <c r="K21" s="28">
        <v>111622</v>
      </c>
      <c r="L21" s="28">
        <v>112738</v>
      </c>
      <c r="M21" s="28">
        <v>114429</v>
      </c>
      <c r="N21" s="28">
        <v>115574</v>
      </c>
      <c r="O21" s="28">
        <v>116152</v>
      </c>
      <c r="P21" s="29">
        <v>76.21801181102362</v>
      </c>
      <c r="Q21" s="12">
        <v>107.44148506860373</v>
      </c>
      <c r="R21" s="22">
        <v>81.88976377952756</v>
      </c>
      <c r="S21" s="30"/>
    </row>
    <row r="22" spans="1:19" s="8" customFormat="1" ht="12.75">
      <c r="A22" s="7" t="s">
        <v>40</v>
      </c>
      <c r="B22" s="8">
        <v>5513.11</v>
      </c>
      <c r="C22" s="8" t="s">
        <v>16</v>
      </c>
      <c r="D22" s="8" t="s">
        <v>42</v>
      </c>
      <c r="E22" s="9">
        <v>135</v>
      </c>
      <c r="F22" s="9">
        <v>72</v>
      </c>
      <c r="G22" s="9">
        <v>45</v>
      </c>
      <c r="H22" s="9">
        <v>45</v>
      </c>
      <c r="I22" s="8" t="s">
        <v>35</v>
      </c>
      <c r="J22" s="28">
        <v>6599631</v>
      </c>
      <c r="K22" s="28">
        <v>6698626</v>
      </c>
      <c r="L22" s="28">
        <v>6765612</v>
      </c>
      <c r="M22" s="28">
        <v>6867096</v>
      </c>
      <c r="N22" s="28">
        <v>6935767</v>
      </c>
      <c r="O22" s="28">
        <v>6970446</v>
      </c>
      <c r="P22" s="29">
        <v>76.21801181102363</v>
      </c>
      <c r="Q22" s="12">
        <v>106.92493946731234</v>
      </c>
      <c r="R22" s="22">
        <v>81.49606299212599</v>
      </c>
      <c r="S22" s="30"/>
    </row>
    <row r="23" spans="1:19" s="6" customFormat="1" ht="12.75">
      <c r="A23" s="7" t="s">
        <v>40</v>
      </c>
      <c r="B23" s="6">
        <v>5513.21</v>
      </c>
      <c r="C23" s="6" t="s">
        <v>19</v>
      </c>
      <c r="D23" s="8" t="s">
        <v>41</v>
      </c>
      <c r="E23" s="9">
        <v>133</v>
      </c>
      <c r="F23" s="9">
        <v>75</v>
      </c>
      <c r="G23" s="9">
        <v>45</v>
      </c>
      <c r="H23" s="9">
        <v>45</v>
      </c>
      <c r="I23" s="8" t="s">
        <v>35</v>
      </c>
      <c r="J23" s="10">
        <v>109973</v>
      </c>
      <c r="K23" s="10">
        <v>111622</v>
      </c>
      <c r="L23" s="10">
        <v>112738</v>
      </c>
      <c r="M23" s="10">
        <v>114429</v>
      </c>
      <c r="N23" s="10">
        <v>115574</v>
      </c>
      <c r="O23" s="10">
        <v>116152</v>
      </c>
      <c r="P23" s="11">
        <f>(R23*100)/Q23</f>
        <v>76.21801181102362</v>
      </c>
      <c r="Q23" s="12">
        <f>((((E23/G23)+(F23/H23))/840)*16*36)/0.0295</f>
        <v>107.44148506860373</v>
      </c>
      <c r="R23" s="22">
        <f>(E23+F23)/2.54</f>
        <v>81.88976377952756</v>
      </c>
      <c r="S23" s="20"/>
    </row>
    <row r="24" spans="1:19" s="6" customFormat="1" ht="12.75">
      <c r="A24" s="7" t="s">
        <v>40</v>
      </c>
      <c r="B24" s="6">
        <v>5513.21</v>
      </c>
      <c r="C24" s="6" t="s">
        <v>19</v>
      </c>
      <c r="D24" s="8" t="s">
        <v>42</v>
      </c>
      <c r="E24" s="9">
        <v>135</v>
      </c>
      <c r="F24" s="9">
        <v>72</v>
      </c>
      <c r="G24" s="9">
        <v>45</v>
      </c>
      <c r="H24" s="9">
        <v>45</v>
      </c>
      <c r="I24" s="8" t="s">
        <v>35</v>
      </c>
      <c r="J24" s="10">
        <v>6599631</v>
      </c>
      <c r="K24" s="10">
        <v>6698626</v>
      </c>
      <c r="L24" s="10">
        <v>6765612</v>
      </c>
      <c r="M24" s="10">
        <v>6867096</v>
      </c>
      <c r="N24" s="10">
        <v>6935767</v>
      </c>
      <c r="O24" s="10">
        <v>6970446</v>
      </c>
      <c r="P24" s="11">
        <f>(R24*100)/Q24</f>
        <v>76.21801181102363</v>
      </c>
      <c r="Q24" s="12">
        <f>((((E24/G24)+(F24/H24))/840)*16*36)/0.0295</f>
        <v>106.92493946731234</v>
      </c>
      <c r="R24" s="22">
        <f>(E24+F24)/2.54</f>
        <v>81.49606299212599</v>
      </c>
      <c r="S24" s="20"/>
    </row>
    <row r="25" spans="1:19" s="8" customFormat="1" ht="12.75">
      <c r="A25" s="7" t="s">
        <v>36</v>
      </c>
      <c r="B25" s="8">
        <v>5513.23</v>
      </c>
      <c r="C25" s="8" t="s">
        <v>19</v>
      </c>
      <c r="D25" s="8" t="s">
        <v>37</v>
      </c>
      <c r="E25" s="9">
        <v>120</v>
      </c>
      <c r="F25" s="9">
        <v>70</v>
      </c>
      <c r="G25" s="9" t="s">
        <v>38</v>
      </c>
      <c r="H25" s="9">
        <v>45</v>
      </c>
      <c r="I25" s="8" t="s">
        <v>39</v>
      </c>
      <c r="J25" s="28">
        <v>629410</v>
      </c>
      <c r="K25" s="28">
        <v>638851</v>
      </c>
      <c r="L25" s="28">
        <v>645239</v>
      </c>
      <c r="M25" s="28">
        <v>654918</v>
      </c>
      <c r="N25" s="28">
        <v>661467</v>
      </c>
      <c r="O25" s="28">
        <v>664775</v>
      </c>
      <c r="P25" s="29">
        <f>(R25*100)/Q25</f>
        <v>105.59657583272315</v>
      </c>
      <c r="Q25" s="12">
        <f>((((E25/80.43)+(F25/H25))/840)*16*36)/0.0295</f>
        <v>70.83861291562694</v>
      </c>
      <c r="R25" s="22">
        <f>(E25+F25)/2.54</f>
        <v>74.80314960629921</v>
      </c>
      <c r="S25" s="30"/>
    </row>
    <row r="26" spans="1:19" s="8" customFormat="1" ht="12.75">
      <c r="A26" s="7" t="s">
        <v>43</v>
      </c>
      <c r="B26" s="8">
        <v>5210.49</v>
      </c>
      <c r="C26" s="8" t="s">
        <v>20</v>
      </c>
      <c r="D26" s="8" t="s">
        <v>44</v>
      </c>
      <c r="E26" s="9">
        <v>130</v>
      </c>
      <c r="F26" s="9">
        <v>80</v>
      </c>
      <c r="G26" s="9">
        <v>45</v>
      </c>
      <c r="H26" s="9" t="s">
        <v>45</v>
      </c>
      <c r="I26" s="8" t="s">
        <v>46</v>
      </c>
      <c r="J26" s="28">
        <v>20027</v>
      </c>
      <c r="K26" s="28">
        <v>20327</v>
      </c>
      <c r="L26" s="28">
        <v>20530</v>
      </c>
      <c r="M26" s="28">
        <v>20838</v>
      </c>
      <c r="N26" s="28">
        <v>21047</v>
      </c>
      <c r="O26" s="28">
        <v>21152</v>
      </c>
      <c r="P26" s="29">
        <f>(R26*100)/Q26</f>
        <v>80.94650923723681</v>
      </c>
      <c r="Q26" s="12">
        <f>((((E26/G26)+(F26/53.15))/840)*16*36)/0.0295</f>
        <v>102.1380243983366</v>
      </c>
      <c r="R26" s="22">
        <f>(E26+F26)/2.54</f>
        <v>82.67716535433071</v>
      </c>
      <c r="S26" s="30"/>
    </row>
    <row r="27" spans="1:19" s="8" customFormat="1" ht="12.75">
      <c r="A27" s="7" t="s">
        <v>47</v>
      </c>
      <c r="B27" s="8">
        <v>5516.21</v>
      </c>
      <c r="C27" s="8" t="s">
        <v>16</v>
      </c>
      <c r="D27" s="8" t="s">
        <v>48</v>
      </c>
      <c r="E27" s="9">
        <v>120</v>
      </c>
      <c r="F27" s="9">
        <v>70</v>
      </c>
      <c r="G27" s="9" t="s">
        <v>49</v>
      </c>
      <c r="H27" s="9">
        <v>32</v>
      </c>
      <c r="I27" s="8" t="s">
        <v>35</v>
      </c>
      <c r="J27" s="28">
        <v>1778127</v>
      </c>
      <c r="K27" s="28">
        <v>1804798</v>
      </c>
      <c r="L27" s="28">
        <v>1822846</v>
      </c>
      <c r="M27" s="28">
        <v>1850189</v>
      </c>
      <c r="N27" s="28">
        <v>1868691</v>
      </c>
      <c r="O27" s="28">
        <v>1878035</v>
      </c>
      <c r="P27" s="29">
        <v>82.92472265348428</v>
      </c>
      <c r="Q27" s="12">
        <v>90.20608958666945</v>
      </c>
      <c r="R27" s="22">
        <v>74.80314960629921</v>
      </c>
      <c r="S27" s="30"/>
    </row>
    <row r="28" spans="1:19" s="8" customFormat="1" ht="12.75">
      <c r="A28" s="7" t="s">
        <v>47</v>
      </c>
      <c r="B28" s="8">
        <v>5516.22</v>
      </c>
      <c r="C28" s="8" t="s">
        <v>19</v>
      </c>
      <c r="D28" s="8" t="s">
        <v>48</v>
      </c>
      <c r="E28" s="9">
        <v>120</v>
      </c>
      <c r="F28" s="9">
        <v>70</v>
      </c>
      <c r="G28" s="9" t="s">
        <v>49</v>
      </c>
      <c r="H28" s="9">
        <v>32</v>
      </c>
      <c r="I28" s="8" t="s">
        <v>35</v>
      </c>
      <c r="J28" s="28">
        <v>1778127</v>
      </c>
      <c r="K28" s="28">
        <v>1804798</v>
      </c>
      <c r="L28" s="28">
        <v>1822846</v>
      </c>
      <c r="M28" s="28">
        <v>1850189</v>
      </c>
      <c r="N28" s="28">
        <v>1868691</v>
      </c>
      <c r="O28" s="28">
        <v>1878035</v>
      </c>
      <c r="P28" s="29">
        <f>(R28*100)/Q28</f>
        <v>82.92472265348428</v>
      </c>
      <c r="Q28" s="12">
        <f>((((E28/70.87)+(F28/H28))/840)*16*36)/0.0295</f>
        <v>90.20608958666945</v>
      </c>
      <c r="R28" s="22">
        <f>(E28+F28)/2.54</f>
        <v>74.80314960629921</v>
      </c>
      <c r="S28" s="30"/>
    </row>
    <row r="29" spans="1:19" s="6" customFormat="1" ht="12.75">
      <c r="A29" s="7" t="s">
        <v>15</v>
      </c>
      <c r="B29" s="6">
        <v>5208.23</v>
      </c>
      <c r="C29" s="6" t="s">
        <v>16</v>
      </c>
      <c r="D29" s="8" t="s">
        <v>50</v>
      </c>
      <c r="E29" s="9">
        <v>130</v>
      </c>
      <c r="F29" s="9">
        <v>70</v>
      </c>
      <c r="G29" s="9">
        <v>32</v>
      </c>
      <c r="H29" s="9">
        <v>32</v>
      </c>
      <c r="I29" s="8" t="s">
        <v>18</v>
      </c>
      <c r="J29" s="10">
        <v>30768</v>
      </c>
      <c r="K29" s="10">
        <v>31230</v>
      </c>
      <c r="L29" s="10">
        <v>31542</v>
      </c>
      <c r="M29" s="10">
        <v>32015</v>
      </c>
      <c r="N29" s="10">
        <v>32335</v>
      </c>
      <c r="O29" s="10">
        <v>32497</v>
      </c>
      <c r="P29" s="11">
        <v>54.1994750656168</v>
      </c>
      <c r="Q29" s="12">
        <v>145.27845036319613</v>
      </c>
      <c r="R29" s="22">
        <v>78.74015748031496</v>
      </c>
      <c r="S29" s="20"/>
    </row>
    <row r="30" spans="1:19" s="6" customFormat="1" ht="12.75">
      <c r="A30" s="7" t="s">
        <v>15</v>
      </c>
      <c r="B30" s="6">
        <v>5208.23</v>
      </c>
      <c r="C30" s="6" t="s">
        <v>16</v>
      </c>
      <c r="D30" s="8" t="s">
        <v>26</v>
      </c>
      <c r="E30" s="9">
        <v>144</v>
      </c>
      <c r="F30" s="9">
        <v>100</v>
      </c>
      <c r="G30" s="9">
        <v>50</v>
      </c>
      <c r="H30" s="9">
        <v>40</v>
      </c>
      <c r="I30" s="8" t="s">
        <v>18</v>
      </c>
      <c r="J30" s="10">
        <v>487024</v>
      </c>
      <c r="K30" s="10">
        <v>494330</v>
      </c>
      <c r="L30" s="10">
        <v>499273</v>
      </c>
      <c r="M30" s="10">
        <v>506762</v>
      </c>
      <c r="N30" s="10">
        <v>511830</v>
      </c>
      <c r="O30" s="10">
        <v>514389</v>
      </c>
      <c r="P30" s="11">
        <v>76.81617051586025</v>
      </c>
      <c r="Q30" s="12">
        <v>125.05569007263922</v>
      </c>
      <c r="R30" s="22">
        <v>96.06299212598425</v>
      </c>
      <c r="S30" s="20"/>
    </row>
    <row r="31" spans="1:19" s="6" customFormat="1" ht="12.75">
      <c r="A31" s="7" t="s">
        <v>15</v>
      </c>
      <c r="B31" s="6">
        <v>5208.23</v>
      </c>
      <c r="C31" s="6" t="s">
        <v>16</v>
      </c>
      <c r="D31" s="8" t="s">
        <v>28</v>
      </c>
      <c r="E31" s="9">
        <v>150</v>
      </c>
      <c r="F31" s="9">
        <v>100</v>
      </c>
      <c r="G31" s="9">
        <v>50</v>
      </c>
      <c r="H31" s="9">
        <v>40</v>
      </c>
      <c r="I31" s="8" t="s">
        <v>18</v>
      </c>
      <c r="J31" s="10">
        <v>50088</v>
      </c>
      <c r="K31" s="10">
        <v>50839</v>
      </c>
      <c r="L31" s="10">
        <v>51348</v>
      </c>
      <c r="M31" s="10">
        <v>52118</v>
      </c>
      <c r="N31" s="10">
        <v>52639</v>
      </c>
      <c r="O31" s="10">
        <v>52902</v>
      </c>
      <c r="P31" s="11">
        <v>76.98789071820568</v>
      </c>
      <c r="Q31" s="12">
        <v>127.84503631961259</v>
      </c>
      <c r="R31" s="22">
        <v>98.4251968503937</v>
      </c>
      <c r="S31" s="20"/>
    </row>
    <row r="32" spans="1:19" s="6" customFormat="1" ht="12.75">
      <c r="A32" s="7" t="s">
        <v>15</v>
      </c>
      <c r="B32" s="6">
        <v>5208.23</v>
      </c>
      <c r="C32" s="6" t="s">
        <v>16</v>
      </c>
      <c r="D32" s="8" t="s">
        <v>51</v>
      </c>
      <c r="E32" s="9">
        <v>160</v>
      </c>
      <c r="F32" s="9">
        <v>100</v>
      </c>
      <c r="G32" s="9">
        <v>50</v>
      </c>
      <c r="H32" s="9">
        <v>40</v>
      </c>
      <c r="I32" s="8" t="s">
        <v>18</v>
      </c>
      <c r="J32" s="10">
        <v>234862</v>
      </c>
      <c r="K32" s="10">
        <v>238385</v>
      </c>
      <c r="L32" s="10">
        <v>240768</v>
      </c>
      <c r="M32" s="10">
        <v>244380</v>
      </c>
      <c r="N32" s="10">
        <v>246824</v>
      </c>
      <c r="O32" s="10">
        <v>248058</v>
      </c>
      <c r="P32" s="11">
        <v>77.25802366809413</v>
      </c>
      <c r="Q32" s="12">
        <v>132.49394673123487</v>
      </c>
      <c r="R32" s="22">
        <v>102.36220472440945</v>
      </c>
      <c r="S32" s="20"/>
    </row>
    <row r="33" spans="1:19" s="6" customFormat="1" ht="12.75">
      <c r="A33" s="7" t="s">
        <v>15</v>
      </c>
      <c r="B33" s="6">
        <v>5208.33</v>
      </c>
      <c r="C33" s="6" t="s">
        <v>19</v>
      </c>
      <c r="D33" s="8" t="s">
        <v>50</v>
      </c>
      <c r="E33" s="9">
        <v>130</v>
      </c>
      <c r="F33" s="9">
        <v>70</v>
      </c>
      <c r="G33" s="9">
        <v>32</v>
      </c>
      <c r="H33" s="9">
        <v>32</v>
      </c>
      <c r="I33" s="8" t="s">
        <v>18</v>
      </c>
      <c r="J33" s="10">
        <v>30768</v>
      </c>
      <c r="K33" s="10">
        <v>31230</v>
      </c>
      <c r="L33" s="10">
        <v>31542</v>
      </c>
      <c r="M33" s="10">
        <v>32015</v>
      </c>
      <c r="N33" s="10">
        <v>32335</v>
      </c>
      <c r="O33" s="10">
        <v>32497</v>
      </c>
      <c r="P33" s="11">
        <f>(R33*100)/Q33</f>
        <v>54.1994750656168</v>
      </c>
      <c r="Q33" s="12">
        <f>((((E33/G33)+(F33/H33))/840)*16*36)/0.0295</f>
        <v>145.27845036319613</v>
      </c>
      <c r="R33" s="22">
        <f>(E33+F33)/2.54</f>
        <v>78.74015748031496</v>
      </c>
      <c r="S33" s="20"/>
    </row>
    <row r="34" spans="1:19" s="6" customFormat="1" ht="12.75">
      <c r="A34" s="7" t="s">
        <v>15</v>
      </c>
      <c r="B34" s="6">
        <v>5208.33</v>
      </c>
      <c r="C34" s="6" t="s">
        <v>19</v>
      </c>
      <c r="D34" s="8" t="s">
        <v>26</v>
      </c>
      <c r="E34" s="9">
        <v>144</v>
      </c>
      <c r="F34" s="9">
        <v>100</v>
      </c>
      <c r="G34" s="9">
        <v>50</v>
      </c>
      <c r="H34" s="9">
        <v>40</v>
      </c>
      <c r="I34" s="8" t="s">
        <v>18</v>
      </c>
      <c r="J34" s="10">
        <v>487024</v>
      </c>
      <c r="K34" s="10">
        <v>494330</v>
      </c>
      <c r="L34" s="10">
        <v>499273</v>
      </c>
      <c r="M34" s="10">
        <v>506762</v>
      </c>
      <c r="N34" s="10">
        <v>511830</v>
      </c>
      <c r="O34" s="10">
        <v>514389</v>
      </c>
      <c r="P34" s="11">
        <f>(R34*100)/Q34</f>
        <v>76.81617051586025</v>
      </c>
      <c r="Q34" s="12">
        <f>((((E34/G34)+(F34/H34))/840)*16*36)/0.0295</f>
        <v>125.05569007263922</v>
      </c>
      <c r="R34" s="22">
        <f>(E34+F34)/2.54</f>
        <v>96.06299212598425</v>
      </c>
      <c r="S34" s="20"/>
    </row>
    <row r="35" spans="1:19" s="6" customFormat="1" ht="12.75">
      <c r="A35" s="7" t="s">
        <v>15</v>
      </c>
      <c r="B35" s="6">
        <v>5208.33</v>
      </c>
      <c r="C35" s="6" t="s">
        <v>19</v>
      </c>
      <c r="D35" s="8" t="s">
        <v>28</v>
      </c>
      <c r="E35" s="9">
        <v>150</v>
      </c>
      <c r="F35" s="9">
        <v>100</v>
      </c>
      <c r="G35" s="9">
        <v>50</v>
      </c>
      <c r="H35" s="9">
        <v>40</v>
      </c>
      <c r="I35" s="8" t="s">
        <v>18</v>
      </c>
      <c r="J35" s="10">
        <v>50088</v>
      </c>
      <c r="K35" s="10">
        <v>50839</v>
      </c>
      <c r="L35" s="10">
        <v>51348</v>
      </c>
      <c r="M35" s="10">
        <v>52118</v>
      </c>
      <c r="N35" s="10">
        <v>52639</v>
      </c>
      <c r="O35" s="10">
        <v>52902</v>
      </c>
      <c r="P35" s="11">
        <f>(R35*100)/Q35</f>
        <v>76.98789071820568</v>
      </c>
      <c r="Q35" s="12">
        <f>((((E35/G35)+(F35/H35))/840)*16*36)/0.0295</f>
        <v>127.84503631961259</v>
      </c>
      <c r="R35" s="22">
        <f>(E35+F35)/2.54</f>
        <v>98.4251968503937</v>
      </c>
      <c r="S35" s="20"/>
    </row>
    <row r="36" spans="1:19" s="6" customFormat="1" ht="12.75">
      <c r="A36" s="7" t="s">
        <v>15</v>
      </c>
      <c r="B36" s="6">
        <v>5208.33</v>
      </c>
      <c r="C36" s="6" t="s">
        <v>19</v>
      </c>
      <c r="D36" s="8" t="s">
        <v>51</v>
      </c>
      <c r="E36" s="9">
        <v>160</v>
      </c>
      <c r="F36" s="9">
        <v>100</v>
      </c>
      <c r="G36" s="9">
        <v>50</v>
      </c>
      <c r="H36" s="9">
        <v>40</v>
      </c>
      <c r="I36" s="8" t="s">
        <v>18</v>
      </c>
      <c r="J36" s="10">
        <v>234862</v>
      </c>
      <c r="K36" s="10">
        <v>238385</v>
      </c>
      <c r="L36" s="10">
        <v>240768</v>
      </c>
      <c r="M36" s="10">
        <v>244380</v>
      </c>
      <c r="N36" s="10">
        <v>246824</v>
      </c>
      <c r="O36" s="10">
        <v>248058</v>
      </c>
      <c r="P36" s="11">
        <f>(R36*100)/Q36</f>
        <v>77.25802366809413</v>
      </c>
      <c r="Q36" s="12">
        <f>((((E36/G36)+(F36/H36))/840)*16*36)/0.0295</f>
        <v>132.49394673123487</v>
      </c>
      <c r="R36" s="22">
        <f>(E36+F36)/2.54</f>
        <v>102.36220472440945</v>
      </c>
      <c r="S36" s="20"/>
    </row>
    <row r="37" spans="1:19" s="6" customFormat="1" ht="12.75">
      <c r="A37" s="7" t="s">
        <v>99</v>
      </c>
      <c r="B37" s="8">
        <v>5407.51</v>
      </c>
      <c r="C37" s="6" t="s">
        <v>16</v>
      </c>
      <c r="D37" s="8" t="s">
        <v>52</v>
      </c>
      <c r="E37" s="9">
        <v>107</v>
      </c>
      <c r="F37" s="9">
        <v>84</v>
      </c>
      <c r="G37" s="9" t="s">
        <v>49</v>
      </c>
      <c r="H37" s="9" t="s">
        <v>49</v>
      </c>
      <c r="I37" s="8" t="s">
        <v>35</v>
      </c>
      <c r="J37" s="10">
        <v>152646</v>
      </c>
      <c r="K37" s="10">
        <v>154936</v>
      </c>
      <c r="L37" s="10">
        <v>156485</v>
      </c>
      <c r="M37" s="10">
        <v>158832</v>
      </c>
      <c r="N37" s="10">
        <v>160421</v>
      </c>
      <c r="O37" s="10">
        <v>161223</v>
      </c>
      <c r="P37" s="11">
        <v>120.0348999343832</v>
      </c>
      <c r="Q37" s="12">
        <v>62.645822535618365</v>
      </c>
      <c r="R37" s="23">
        <v>75.19685039370079</v>
      </c>
      <c r="S37" s="20"/>
    </row>
    <row r="38" spans="1:19" s="6" customFormat="1" ht="12.75">
      <c r="A38" s="7" t="s">
        <v>99</v>
      </c>
      <c r="B38" s="8">
        <v>5407.51</v>
      </c>
      <c r="C38" s="6" t="s">
        <v>16</v>
      </c>
      <c r="D38" s="8" t="s">
        <v>53</v>
      </c>
      <c r="E38" s="9">
        <v>115</v>
      </c>
      <c r="F38" s="9">
        <v>80</v>
      </c>
      <c r="G38" s="9" t="s">
        <v>54</v>
      </c>
      <c r="H38" s="9" t="s">
        <v>54</v>
      </c>
      <c r="I38" s="8" t="s">
        <v>35</v>
      </c>
      <c r="J38" s="10">
        <v>9750</v>
      </c>
      <c r="K38" s="10">
        <v>9896</v>
      </c>
      <c r="L38" s="10">
        <v>9995</v>
      </c>
      <c r="M38" s="10">
        <v>10145</v>
      </c>
      <c r="N38" s="10">
        <v>10247</v>
      </c>
      <c r="O38" s="10">
        <v>10298</v>
      </c>
      <c r="P38" s="11">
        <v>54.555159120734906</v>
      </c>
      <c r="Q38" s="12">
        <v>140.7229944530183</v>
      </c>
      <c r="R38" s="23">
        <v>76.77165354330708</v>
      </c>
      <c r="S38" s="20"/>
    </row>
    <row r="39" spans="1:19" s="6" customFormat="1" ht="12.75">
      <c r="A39" s="7" t="s">
        <v>99</v>
      </c>
      <c r="B39" s="8">
        <v>5407.51</v>
      </c>
      <c r="C39" s="6" t="s">
        <v>16</v>
      </c>
      <c r="D39" s="8" t="s">
        <v>55</v>
      </c>
      <c r="E39" s="9">
        <v>228</v>
      </c>
      <c r="F39" s="9">
        <v>100</v>
      </c>
      <c r="G39" s="9" t="s">
        <v>49</v>
      </c>
      <c r="H39" s="9" t="s">
        <v>56</v>
      </c>
      <c r="I39" s="8" t="s">
        <v>39</v>
      </c>
      <c r="J39" s="10">
        <v>131754</v>
      </c>
      <c r="K39" s="10">
        <v>133730</v>
      </c>
      <c r="L39" s="10">
        <v>135068</v>
      </c>
      <c r="M39" s="10">
        <v>137094</v>
      </c>
      <c r="N39" s="10">
        <v>138465</v>
      </c>
      <c r="O39" s="10">
        <v>139157</v>
      </c>
      <c r="P39" s="11">
        <v>77.50164322702621</v>
      </c>
      <c r="Q39" s="12">
        <v>166.62080039960398</v>
      </c>
      <c r="R39" s="23">
        <v>129.13385826771653</v>
      </c>
      <c r="S39" s="20"/>
    </row>
    <row r="40" spans="1:19" s="6" customFormat="1" ht="12.75">
      <c r="A40" s="7" t="s">
        <v>99</v>
      </c>
      <c r="B40" s="8">
        <v>5407.52</v>
      </c>
      <c r="C40" s="6" t="s">
        <v>19</v>
      </c>
      <c r="D40" s="8" t="s">
        <v>52</v>
      </c>
      <c r="E40" s="9">
        <v>107</v>
      </c>
      <c r="F40" s="9">
        <v>84</v>
      </c>
      <c r="G40" s="9" t="s">
        <v>49</v>
      </c>
      <c r="H40" s="9" t="s">
        <v>49</v>
      </c>
      <c r="I40" s="8" t="s">
        <v>35</v>
      </c>
      <c r="J40" s="10">
        <v>152646</v>
      </c>
      <c r="K40" s="10">
        <v>154936</v>
      </c>
      <c r="L40" s="10">
        <v>156485</v>
      </c>
      <c r="M40" s="10">
        <v>158832</v>
      </c>
      <c r="N40" s="10">
        <v>160421</v>
      </c>
      <c r="O40" s="10">
        <v>161223</v>
      </c>
      <c r="P40" s="11">
        <f>(R40*100)/Q40</f>
        <v>120.0348999343832</v>
      </c>
      <c r="Q40" s="12">
        <f>((((E40/70.87)+(F40/70.87))/840)*16*36)/0.0295</f>
        <v>62.645822535618365</v>
      </c>
      <c r="R40" s="23">
        <f>(E40+F40)/2.54</f>
        <v>75.19685039370079</v>
      </c>
      <c r="S40" s="20"/>
    </row>
    <row r="41" spans="1:19" s="6" customFormat="1" ht="12.75">
      <c r="A41" s="7" t="s">
        <v>99</v>
      </c>
      <c r="B41" s="8">
        <v>5407.52</v>
      </c>
      <c r="C41" s="6" t="s">
        <v>19</v>
      </c>
      <c r="D41" s="8" t="s">
        <v>53</v>
      </c>
      <c r="E41" s="9">
        <v>115</v>
      </c>
      <c r="F41" s="9">
        <v>80</v>
      </c>
      <c r="G41" s="9" t="s">
        <v>54</v>
      </c>
      <c r="H41" s="9" t="s">
        <v>54</v>
      </c>
      <c r="I41" s="8" t="s">
        <v>35</v>
      </c>
      <c r="J41" s="10">
        <v>9750</v>
      </c>
      <c r="K41" s="10">
        <v>9896</v>
      </c>
      <c r="L41" s="10">
        <v>9995</v>
      </c>
      <c r="M41" s="10">
        <v>10145</v>
      </c>
      <c r="N41" s="10">
        <v>10247</v>
      </c>
      <c r="O41" s="10">
        <v>10298</v>
      </c>
      <c r="P41" s="11">
        <f>(R41*100)/Q41</f>
        <v>54.555159120734906</v>
      </c>
      <c r="Q41" s="12">
        <f>((((E41/32.21)+(F41/32.21))/840)*16*36)/0.0295</f>
        <v>140.7229944530183</v>
      </c>
      <c r="R41" s="23">
        <f>(E41+F41)/2.54</f>
        <v>76.77165354330708</v>
      </c>
      <c r="S41" s="20"/>
    </row>
    <row r="42" spans="1:19" s="6" customFormat="1" ht="12.75">
      <c r="A42" s="7" t="s">
        <v>99</v>
      </c>
      <c r="B42" s="8">
        <v>5407.52</v>
      </c>
      <c r="C42" s="6" t="s">
        <v>19</v>
      </c>
      <c r="D42" s="8" t="s">
        <v>55</v>
      </c>
      <c r="E42" s="9">
        <v>228</v>
      </c>
      <c r="F42" s="9">
        <v>100</v>
      </c>
      <c r="G42" s="9" t="s">
        <v>49</v>
      </c>
      <c r="H42" s="9" t="s">
        <v>56</v>
      </c>
      <c r="I42" s="8" t="s">
        <v>39</v>
      </c>
      <c r="J42" s="10">
        <v>131754</v>
      </c>
      <c r="K42" s="10">
        <v>133730</v>
      </c>
      <c r="L42" s="10">
        <v>135068</v>
      </c>
      <c r="M42" s="10">
        <v>137094</v>
      </c>
      <c r="N42" s="10">
        <v>138465</v>
      </c>
      <c r="O42" s="10">
        <v>139157</v>
      </c>
      <c r="P42" s="11">
        <f>(R42*100)/Q42</f>
        <v>77.50164322702621</v>
      </c>
      <c r="Q42" s="12">
        <f>((((E42/70.87)+(F42/25.31))/840)*16*36)/0.0295</f>
        <v>166.62080039960398</v>
      </c>
      <c r="R42" s="23">
        <f>(E42+F42)/2.54</f>
        <v>129.13385826771653</v>
      </c>
      <c r="S42" s="20"/>
    </row>
    <row r="43" spans="1:19" s="6" customFormat="1" ht="12.75">
      <c r="A43" s="7" t="s">
        <v>57</v>
      </c>
      <c r="B43" s="8">
        <v>5516.22</v>
      </c>
      <c r="C43" s="6" t="s">
        <v>19</v>
      </c>
      <c r="D43" s="8" t="s">
        <v>58</v>
      </c>
      <c r="E43" s="9">
        <v>187</v>
      </c>
      <c r="F43" s="9">
        <v>81</v>
      </c>
      <c r="G43" s="9" t="s">
        <v>59</v>
      </c>
      <c r="H43" s="9">
        <v>30</v>
      </c>
      <c r="I43" s="8" t="s">
        <v>35</v>
      </c>
      <c r="J43" s="10">
        <v>10778</v>
      </c>
      <c r="K43" s="10">
        <v>10939</v>
      </c>
      <c r="L43" s="10">
        <v>11049</v>
      </c>
      <c r="M43" s="10">
        <v>11214</v>
      </c>
      <c r="N43" s="10">
        <v>11326</v>
      </c>
      <c r="O43" s="10">
        <v>11383</v>
      </c>
      <c r="P43" s="11">
        <f>(R43*100)/Q43</f>
        <v>101.79481481530702</v>
      </c>
      <c r="Q43" s="12">
        <f>((((E43/106.3)+(F43/H43))/840)*16*36)/0.0295</f>
        <v>103.65145927625</v>
      </c>
      <c r="R43" s="22">
        <f>(E43+F43)/2.54</f>
        <v>105.51181102362204</v>
      </c>
      <c r="S43" s="20"/>
    </row>
    <row r="44" spans="1:19" s="8" customFormat="1" ht="12.75">
      <c r="A44" s="7" t="s">
        <v>60</v>
      </c>
      <c r="B44" s="8" t="s">
        <v>100</v>
      </c>
      <c r="C44" s="8" t="s">
        <v>19</v>
      </c>
      <c r="D44" s="8" t="s">
        <v>61</v>
      </c>
      <c r="E44" s="9">
        <v>130</v>
      </c>
      <c r="F44" s="9">
        <v>85</v>
      </c>
      <c r="G44" s="9">
        <v>30</v>
      </c>
      <c r="H44" s="9" t="s">
        <v>49</v>
      </c>
      <c r="I44" s="8" t="s">
        <v>18</v>
      </c>
      <c r="J44" s="28">
        <v>159310</v>
      </c>
      <c r="K44" s="28">
        <v>161699</v>
      </c>
      <c r="L44" s="28">
        <v>163316</v>
      </c>
      <c r="M44" s="28">
        <v>165766</v>
      </c>
      <c r="N44" s="28">
        <v>167424</v>
      </c>
      <c r="O44" s="28">
        <v>168261</v>
      </c>
      <c r="P44" s="29">
        <f>(R44*100)/Q44</f>
        <v>65.81811806214107</v>
      </c>
      <c r="Q44" s="12">
        <f>((((E44/G44)+(F44/70.87))/840)*16*36)/0.0295</f>
        <v>128.60542322316448</v>
      </c>
      <c r="R44" s="22">
        <f>(E44+F44)/2.54</f>
        <v>84.64566929133858</v>
      </c>
      <c r="S44" s="30"/>
    </row>
    <row r="45" spans="1:19" s="6" customFormat="1" ht="12.75">
      <c r="A45" s="7" t="s">
        <v>62</v>
      </c>
      <c r="B45" s="6">
        <v>5516.21</v>
      </c>
      <c r="C45" s="6" t="s">
        <v>16</v>
      </c>
      <c r="D45" s="8" t="s">
        <v>63</v>
      </c>
      <c r="E45" s="9">
        <v>187</v>
      </c>
      <c r="F45" s="9">
        <v>81</v>
      </c>
      <c r="G45" s="9" t="s">
        <v>59</v>
      </c>
      <c r="H45" s="9">
        <v>30</v>
      </c>
      <c r="I45" s="8" t="s">
        <v>35</v>
      </c>
      <c r="J45" s="10">
        <v>161337</v>
      </c>
      <c r="K45" s="10">
        <v>163757</v>
      </c>
      <c r="L45" s="10">
        <v>165394</v>
      </c>
      <c r="M45" s="10">
        <v>167875</v>
      </c>
      <c r="N45" s="10">
        <v>169554</v>
      </c>
      <c r="O45" s="10">
        <v>170402</v>
      </c>
      <c r="P45" s="11">
        <v>101.79481481530702</v>
      </c>
      <c r="Q45" s="12">
        <v>103.65145927625</v>
      </c>
      <c r="R45" s="22">
        <v>105.51181102362204</v>
      </c>
      <c r="S45" s="20"/>
    </row>
    <row r="46" spans="1:19" s="6" customFormat="1" ht="12.75">
      <c r="A46" s="7" t="s">
        <v>67</v>
      </c>
      <c r="B46" s="6">
        <v>5516.21</v>
      </c>
      <c r="C46" s="6" t="s">
        <v>16</v>
      </c>
      <c r="D46" s="8" t="s">
        <v>68</v>
      </c>
      <c r="E46" s="9">
        <v>133</v>
      </c>
      <c r="F46" s="9">
        <v>64</v>
      </c>
      <c r="G46" s="9">
        <v>30</v>
      </c>
      <c r="H46" s="9" t="s">
        <v>69</v>
      </c>
      <c r="I46" s="8" t="s">
        <v>70</v>
      </c>
      <c r="J46" s="10">
        <v>155076</v>
      </c>
      <c r="K46" s="10">
        <v>157402</v>
      </c>
      <c r="L46" s="10">
        <v>158976</v>
      </c>
      <c r="M46" s="10">
        <v>161361</v>
      </c>
      <c r="N46" s="10">
        <v>162974</v>
      </c>
      <c r="O46" s="10">
        <v>163789</v>
      </c>
      <c r="P46" s="11">
        <v>53.47450532604561</v>
      </c>
      <c r="Q46" s="12">
        <v>145.0393129309302</v>
      </c>
      <c r="R46" s="23">
        <v>77.55905511811024</v>
      </c>
      <c r="S46" s="20"/>
    </row>
    <row r="47" spans="1:19" s="6" customFormat="1" ht="12.75">
      <c r="A47" s="7" t="s">
        <v>71</v>
      </c>
      <c r="B47" s="6">
        <v>5516.22</v>
      </c>
      <c r="C47" s="6" t="s">
        <v>19</v>
      </c>
      <c r="D47" s="8" t="s">
        <v>72</v>
      </c>
      <c r="E47" s="9">
        <v>120</v>
      </c>
      <c r="F47" s="9">
        <v>70</v>
      </c>
      <c r="G47" s="9">
        <v>32</v>
      </c>
      <c r="H47" s="9" t="s">
        <v>73</v>
      </c>
      <c r="I47" s="8" t="s">
        <v>39</v>
      </c>
      <c r="J47" s="10">
        <v>21600</v>
      </c>
      <c r="K47" s="10">
        <v>21924</v>
      </c>
      <c r="L47" s="10">
        <v>22143</v>
      </c>
      <c r="M47" s="10">
        <v>22475</v>
      </c>
      <c r="N47" s="10">
        <v>22700</v>
      </c>
      <c r="O47" s="10">
        <v>22814</v>
      </c>
      <c r="P47" s="11">
        <f>(R47*100)/Q47</f>
        <v>67.0245365874585</v>
      </c>
      <c r="Q47" s="12">
        <f>((((E47/G47)+(F47/66.58))/840)*16*36)/0.0295</f>
        <v>111.60561999364309</v>
      </c>
      <c r="R47" s="23">
        <f>(E47+F47)/2.54</f>
        <v>74.80314960629921</v>
      </c>
      <c r="S47" s="20"/>
    </row>
    <row r="48" spans="1:19" s="6" customFormat="1" ht="12.75">
      <c r="A48" s="7" t="s">
        <v>74</v>
      </c>
      <c r="B48" s="6">
        <v>5516.22</v>
      </c>
      <c r="C48" s="6" t="s">
        <v>19</v>
      </c>
      <c r="D48" s="8" t="s">
        <v>75</v>
      </c>
      <c r="E48" s="9">
        <v>100</v>
      </c>
      <c r="F48" s="9">
        <v>68</v>
      </c>
      <c r="G48" s="9" t="s">
        <v>76</v>
      </c>
      <c r="H48" s="9" t="s">
        <v>76</v>
      </c>
      <c r="I48" s="8" t="s">
        <v>35</v>
      </c>
      <c r="J48" s="10">
        <v>48011</v>
      </c>
      <c r="K48" s="10">
        <v>48731</v>
      </c>
      <c r="L48" s="10">
        <v>49218</v>
      </c>
      <c r="M48" s="10">
        <v>49956</v>
      </c>
      <c r="N48" s="10">
        <v>50456</v>
      </c>
      <c r="O48" s="10">
        <v>50708</v>
      </c>
      <c r="P48" s="11">
        <f>(R48*100)/Q48</f>
        <v>110.82098917322834</v>
      </c>
      <c r="Q48" s="12">
        <f>((((E48/65.43)+(F48/65.43))/840)*16*36)/0.0295</f>
        <v>59.68339822348635</v>
      </c>
      <c r="R48" s="23">
        <f>(E48+F48)/2.54</f>
        <v>66.14173228346456</v>
      </c>
      <c r="S48" s="20"/>
    </row>
    <row r="49" spans="1:19" s="6" customFormat="1" ht="12.75">
      <c r="A49" s="7" t="s">
        <v>62</v>
      </c>
      <c r="B49" s="6">
        <v>5516.22</v>
      </c>
      <c r="C49" s="6" t="s">
        <v>19</v>
      </c>
      <c r="D49" s="8" t="s">
        <v>63</v>
      </c>
      <c r="E49" s="9">
        <v>187</v>
      </c>
      <c r="F49" s="9">
        <v>81</v>
      </c>
      <c r="G49" s="9" t="s">
        <v>59</v>
      </c>
      <c r="H49" s="9">
        <v>30</v>
      </c>
      <c r="I49" s="8" t="s">
        <v>35</v>
      </c>
      <c r="J49" s="10">
        <v>161337</v>
      </c>
      <c r="K49" s="10">
        <v>163757</v>
      </c>
      <c r="L49" s="10">
        <v>165394</v>
      </c>
      <c r="M49" s="10">
        <v>167875</v>
      </c>
      <c r="N49" s="10">
        <v>169554</v>
      </c>
      <c r="O49" s="10">
        <v>170402</v>
      </c>
      <c r="P49" s="11">
        <f>(R49*100)/Q49</f>
        <v>101.79481481530702</v>
      </c>
      <c r="Q49" s="12">
        <f>((((E49/106.3)+(F49/H49))/840)*16*36)/0.0295</f>
        <v>103.65145927625</v>
      </c>
      <c r="R49" s="22">
        <f>(E49+F49)/2.54</f>
        <v>105.51181102362204</v>
      </c>
      <c r="S49" s="20"/>
    </row>
    <row r="50" spans="1:19" s="6" customFormat="1" ht="12.75">
      <c r="A50" s="7" t="s">
        <v>67</v>
      </c>
      <c r="B50" s="6">
        <v>5516.22</v>
      </c>
      <c r="C50" s="6" t="s">
        <v>19</v>
      </c>
      <c r="D50" s="8" t="s">
        <v>68</v>
      </c>
      <c r="E50" s="9">
        <v>133</v>
      </c>
      <c r="F50" s="9">
        <v>64</v>
      </c>
      <c r="G50" s="9">
        <v>30</v>
      </c>
      <c r="H50" s="9" t="s">
        <v>69</v>
      </c>
      <c r="I50" s="8" t="s">
        <v>70</v>
      </c>
      <c r="J50" s="10">
        <v>155076</v>
      </c>
      <c r="K50" s="10">
        <v>157402</v>
      </c>
      <c r="L50" s="10">
        <v>158976</v>
      </c>
      <c r="M50" s="10">
        <v>161361</v>
      </c>
      <c r="N50" s="10">
        <v>162974</v>
      </c>
      <c r="O50" s="10">
        <v>163789</v>
      </c>
      <c r="P50" s="11">
        <f>(R50*100)/Q50</f>
        <v>53.47450532604561</v>
      </c>
      <c r="Q50" s="12">
        <f>((((E50/G50)+(F50/35.43))/840)*16*36)/0.0295</f>
        <v>145.0393129309302</v>
      </c>
      <c r="R50" s="23">
        <f>(E50+F50)/2.54</f>
        <v>77.55905511811024</v>
      </c>
      <c r="S50" s="20"/>
    </row>
    <row r="51" spans="1:19" s="8" customFormat="1" ht="12.75">
      <c r="A51" s="7" t="s">
        <v>64</v>
      </c>
      <c r="B51" s="8">
        <v>5516.93</v>
      </c>
      <c r="C51" s="8" t="s">
        <v>101</v>
      </c>
      <c r="D51" s="8" t="s">
        <v>65</v>
      </c>
      <c r="E51" s="9">
        <v>90</v>
      </c>
      <c r="F51" s="9">
        <v>70</v>
      </c>
      <c r="G51" s="9">
        <v>30</v>
      </c>
      <c r="H51" s="9">
        <v>30</v>
      </c>
      <c r="I51" s="8" t="s">
        <v>66</v>
      </c>
      <c r="J51" s="28">
        <v>139439</v>
      </c>
      <c r="K51" s="28">
        <v>141530</v>
      </c>
      <c r="L51" s="28">
        <v>142945</v>
      </c>
      <c r="M51" s="28">
        <v>145090</v>
      </c>
      <c r="N51" s="28">
        <v>146540</v>
      </c>
      <c r="O51" s="28">
        <v>147273</v>
      </c>
      <c r="P51" s="29">
        <f>(R51*100)/Q51</f>
        <v>50.81200787401574</v>
      </c>
      <c r="Q51" s="12">
        <f>((((E51/G51)+(F51/H51))/840)*16*36)/0.0295</f>
        <v>123.97094430992738</v>
      </c>
      <c r="R51" s="22">
        <f>(E51+F51)/2.54</f>
        <v>62.99212598425197</v>
      </c>
      <c r="S51" s="30"/>
    </row>
    <row r="52" spans="1:19" s="15" customFormat="1" ht="12.75">
      <c r="A52" s="13" t="s">
        <v>77</v>
      </c>
      <c r="B52" s="15">
        <v>5408.31</v>
      </c>
      <c r="C52" s="15" t="s">
        <v>16</v>
      </c>
      <c r="D52" s="15" t="s">
        <v>78</v>
      </c>
      <c r="E52" s="16">
        <v>120</v>
      </c>
      <c r="F52" s="16">
        <v>96</v>
      </c>
      <c r="G52" s="16" t="s">
        <v>79</v>
      </c>
      <c r="H52" s="16" t="s">
        <v>80</v>
      </c>
      <c r="I52" s="15" t="s">
        <v>18</v>
      </c>
      <c r="J52" s="31">
        <v>77331</v>
      </c>
      <c r="K52" s="31">
        <v>78491</v>
      </c>
      <c r="L52" s="31">
        <v>79276</v>
      </c>
      <c r="M52" s="31">
        <v>80465</v>
      </c>
      <c r="N52" s="31">
        <v>81270</v>
      </c>
      <c r="O52" s="31">
        <v>81676</v>
      </c>
      <c r="P52" s="32">
        <v>143.20482524595337</v>
      </c>
      <c r="Q52" s="19">
        <v>118.76606801856794</v>
      </c>
      <c r="R52" s="24">
        <v>170.07874015748033</v>
      </c>
      <c r="S52" s="33"/>
    </row>
    <row r="53" spans="1:19" s="35" customFormat="1" ht="12.75">
      <c r="A53" s="34" t="s">
        <v>77</v>
      </c>
      <c r="B53" s="35">
        <v>5408.32</v>
      </c>
      <c r="C53" s="35" t="s">
        <v>19</v>
      </c>
      <c r="D53" s="35" t="s">
        <v>78</v>
      </c>
      <c r="E53" s="36">
        <v>120</v>
      </c>
      <c r="F53" s="36">
        <v>96</v>
      </c>
      <c r="G53" s="36" t="s">
        <v>79</v>
      </c>
      <c r="H53" s="36" t="s">
        <v>80</v>
      </c>
      <c r="I53" s="35" t="s">
        <v>18</v>
      </c>
      <c r="J53" s="37">
        <v>77331</v>
      </c>
      <c r="K53" s="37">
        <v>78491</v>
      </c>
      <c r="L53" s="37">
        <v>79276</v>
      </c>
      <c r="M53" s="37">
        <v>80465</v>
      </c>
      <c r="N53" s="37">
        <v>81270</v>
      </c>
      <c r="O53" s="37">
        <v>81676</v>
      </c>
      <c r="P53" s="38">
        <f>(R53*100)/Q53</f>
        <v>143.20482524595337</v>
      </c>
      <c r="Q53" s="39">
        <f>((((E53/44.29)+(F53/40))/840)*16*36)/0.0295</f>
        <v>118.76606801856794</v>
      </c>
      <c r="R53" s="40">
        <f>(E53+F53)*2/2.54</f>
        <v>170.07874015748033</v>
      </c>
      <c r="S53" s="41"/>
    </row>
    <row r="54" spans="1:19" s="8" customFormat="1" ht="12.75">
      <c r="A54" s="7" t="s">
        <v>77</v>
      </c>
      <c r="B54" s="8">
        <v>5408.33</v>
      </c>
      <c r="C54" s="8" t="s">
        <v>20</v>
      </c>
      <c r="D54" s="8" t="s">
        <v>78</v>
      </c>
      <c r="E54" s="9">
        <v>120</v>
      </c>
      <c r="F54" s="9">
        <v>96</v>
      </c>
      <c r="G54" s="9" t="s">
        <v>79</v>
      </c>
      <c r="H54" s="9" t="s">
        <v>80</v>
      </c>
      <c r="I54" s="8" t="s">
        <v>22</v>
      </c>
      <c r="J54" s="28">
        <v>31200</v>
      </c>
      <c r="K54" s="28">
        <v>31668</v>
      </c>
      <c r="L54" s="28">
        <v>31985</v>
      </c>
      <c r="M54" s="28">
        <v>32464</v>
      </c>
      <c r="N54" s="28">
        <v>32789</v>
      </c>
      <c r="O54" s="28">
        <v>32953</v>
      </c>
      <c r="P54" s="29">
        <f>(R54*100)/Q54</f>
        <v>143.20482524595337</v>
      </c>
      <c r="Q54" s="12">
        <f>((((E54/44.29)+(F54/40))/840)*16*36)/0.0295</f>
        <v>118.76606801856794</v>
      </c>
      <c r="R54" s="22">
        <f>(E54+F54)*2/2.54</f>
        <v>170.07874015748033</v>
      </c>
      <c r="S54" s="30"/>
    </row>
    <row r="55" spans="1:19" s="6" customFormat="1" ht="12.75">
      <c r="A55" s="7" t="s">
        <v>81</v>
      </c>
      <c r="B55" s="6">
        <v>5516.43</v>
      </c>
      <c r="C55" s="6" t="s">
        <v>20</v>
      </c>
      <c r="D55" s="8" t="s">
        <v>82</v>
      </c>
      <c r="E55" s="9">
        <v>120</v>
      </c>
      <c r="F55" s="9">
        <v>80</v>
      </c>
      <c r="G55" s="9">
        <v>32</v>
      </c>
      <c r="H55" s="9">
        <v>32</v>
      </c>
      <c r="I55" s="8" t="s">
        <v>22</v>
      </c>
      <c r="J55" s="10">
        <v>68429</v>
      </c>
      <c r="K55" s="10">
        <v>69455</v>
      </c>
      <c r="L55" s="10">
        <v>70149</v>
      </c>
      <c r="M55" s="10">
        <v>71202</v>
      </c>
      <c r="N55" s="10">
        <v>71914</v>
      </c>
      <c r="O55" s="10">
        <v>72273</v>
      </c>
      <c r="P55" s="11">
        <f>(R55*100)/Q55</f>
        <v>54.1994750656168</v>
      </c>
      <c r="Q55" s="12">
        <f>((((E55/G55)+(F55/H55))/840)*16*36)/0.0295</f>
        <v>145.27845036319613</v>
      </c>
      <c r="R55" s="22">
        <f>(E55+F55)/2.54</f>
        <v>78.74015748031496</v>
      </c>
      <c r="S55" s="20"/>
    </row>
    <row r="56" spans="1:19" s="14" customFormat="1" ht="12.75">
      <c r="A56" s="13" t="s">
        <v>81</v>
      </c>
      <c r="B56" s="14">
        <v>5516.43</v>
      </c>
      <c r="C56" s="14" t="s">
        <v>20</v>
      </c>
      <c r="D56" s="15" t="s">
        <v>83</v>
      </c>
      <c r="E56" s="16">
        <v>90</v>
      </c>
      <c r="F56" s="16">
        <v>70</v>
      </c>
      <c r="G56" s="16">
        <v>30</v>
      </c>
      <c r="H56" s="16">
        <v>30</v>
      </c>
      <c r="I56" s="15" t="s">
        <v>66</v>
      </c>
      <c r="J56" s="17">
        <v>16500</v>
      </c>
      <c r="K56" s="17">
        <v>16748</v>
      </c>
      <c r="L56" s="17">
        <v>16915</v>
      </c>
      <c r="M56" s="17">
        <v>17169</v>
      </c>
      <c r="N56" s="17">
        <v>17340</v>
      </c>
      <c r="O56" s="17">
        <v>17427</v>
      </c>
      <c r="P56" s="18">
        <f>(R56*100)/Q56</f>
        <v>50.81200787401574</v>
      </c>
      <c r="Q56" s="19">
        <f>((((E56/G56)+(F56/H56))/840)*16*36)/0.0295</f>
        <v>123.97094430992738</v>
      </c>
      <c r="R56" s="24">
        <f>(E56+F56)/2.54</f>
        <v>62.99212598425197</v>
      </c>
      <c r="S56" s="21"/>
    </row>
    <row r="58" ht="12.75">
      <c r="D58" s="25"/>
    </row>
    <row r="59" spans="1:2" s="25" customFormat="1" ht="12.75">
      <c r="A59" s="4" t="s">
        <v>0</v>
      </c>
      <c r="B59" s="5"/>
    </row>
    <row r="60" spans="1:2" s="25" customFormat="1" ht="12.75">
      <c r="A60" s="4"/>
      <c r="B60" s="5"/>
    </row>
    <row r="61" spans="1:2" s="25" customFormat="1" ht="12.75">
      <c r="A61" s="4" t="s">
        <v>88</v>
      </c>
      <c r="B61" s="5"/>
    </row>
    <row r="62" spans="1:3" s="25" customFormat="1" ht="12.75">
      <c r="A62" s="26" t="s">
        <v>94</v>
      </c>
      <c r="B62" s="5"/>
      <c r="C62" s="27"/>
    </row>
    <row r="63" spans="1:3" s="25" customFormat="1" ht="12.75">
      <c r="A63" s="26" t="s">
        <v>98</v>
      </c>
      <c r="B63" s="5"/>
      <c r="C63" s="27"/>
    </row>
    <row r="64" spans="1:3" s="25" customFormat="1" ht="12.75">
      <c r="A64" s="26" t="s">
        <v>95</v>
      </c>
      <c r="B64" s="5"/>
      <c r="C64" s="27"/>
    </row>
    <row r="65" spans="1:3" s="25" customFormat="1" ht="12.75">
      <c r="A65" s="26" t="s">
        <v>96</v>
      </c>
      <c r="B65" s="5"/>
      <c r="C65" s="27"/>
    </row>
    <row r="66" spans="1:3" s="25" customFormat="1" ht="12.75">
      <c r="A66" s="26" t="s">
        <v>97</v>
      </c>
      <c r="B66" s="5"/>
      <c r="C66" s="27"/>
    </row>
    <row r="67" spans="1:2" s="25" customFormat="1" ht="12.75">
      <c r="A67" s="4" t="s">
        <v>89</v>
      </c>
      <c r="B67" s="5"/>
    </row>
    <row r="68" spans="1:2" s="25" customFormat="1" ht="12.75">
      <c r="A68" s="4" t="s">
        <v>90</v>
      </c>
      <c r="B68" s="5"/>
    </row>
    <row r="69" spans="1:2" s="25" customFormat="1" ht="12.75">
      <c r="A69" s="4" t="s">
        <v>91</v>
      </c>
      <c r="B69" s="5"/>
    </row>
    <row r="70" spans="1:2" s="25" customFormat="1" ht="12.75">
      <c r="A70" s="4" t="s">
        <v>92</v>
      </c>
      <c r="B70" s="5"/>
    </row>
    <row r="71" spans="1:2" s="25" customFormat="1" ht="12.75">
      <c r="A71" s="4" t="s">
        <v>93</v>
      </c>
      <c r="B71" s="5"/>
    </row>
    <row r="72" s="25" customFormat="1" ht="12.75">
      <c r="A72" s="4" t="s">
        <v>86</v>
      </c>
    </row>
    <row r="73" ht="12.75">
      <c r="A73" s="4" t="s">
        <v>85</v>
      </c>
    </row>
    <row r="74" ht="12.75">
      <c r="A74" s="4" t="s">
        <v>84</v>
      </c>
    </row>
    <row r="75" ht="12.75">
      <c r="A75" s="4" t="s">
        <v>87</v>
      </c>
    </row>
  </sheetData>
  <mergeCells count="2">
    <mergeCell ref="E2:F2"/>
    <mergeCell ref="G2:H2"/>
  </mergeCells>
  <printOptions horizontalCentered="1"/>
  <pageMargins left="0" right="0" top="1" bottom="1" header="0.5" footer="0.5"/>
  <pageSetup horizontalDpi="600" verticalDpi="600" orientation="landscape" scale="60" r:id="rId1"/>
  <rowBreaks count="1" manualBreakCount="1">
    <brk id="58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pvh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tbatte</dc:creator>
  <cp:keywords/>
  <dc:description/>
  <cp:lastModifiedBy>ITA User</cp:lastModifiedBy>
  <cp:lastPrinted>2004-06-28T13:12:23Z</cp:lastPrinted>
  <dcterms:created xsi:type="dcterms:W3CDTF">2003-12-15T18:14:40Z</dcterms:created>
  <dcterms:modified xsi:type="dcterms:W3CDTF">2004-07-08T20:01:01Z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-1358834049</vt:i4>
  </property>
  <property fmtid="{D5CDD505-2E9C-101B-9397-08002B2CF9AE}" pid="3" name="_EmailSubject">
    <vt:lpwstr>FW: FW: shirting Fabric</vt:lpwstr>
  </property>
  <property fmtid="{D5CDD505-2E9C-101B-9397-08002B2CF9AE}" pid="4" name="_AuthorEmail">
    <vt:lpwstr>jmolina@zcholoma.com</vt:lpwstr>
  </property>
  <property fmtid="{D5CDD505-2E9C-101B-9397-08002B2CF9AE}" pid="5" name="_AuthorEmailDisplayName">
    <vt:lpwstr>Jose Molina Deras</vt:lpwstr>
  </property>
  <property fmtid="{D5CDD505-2E9C-101B-9397-08002B2CF9AE}" pid="6" name="_PreviousAdHocReviewCycleID">
    <vt:i4>-234984776</vt:i4>
  </property>
  <property fmtid="{D5CDD505-2E9C-101B-9397-08002B2CF9AE}" pid="7" name="_ReviewingToolsShownOnce">
    <vt:lpwstr/>
  </property>
</Properties>
</file>