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30" windowHeight="4740" tabRatio="902" activeTab="0"/>
  </bookViews>
  <sheets>
    <sheet name="Cover Page" sheetId="1" r:id="rId1"/>
    <sheet name="FTP ANALYSIS" sheetId="2" r:id="rId2"/>
    <sheet name="OPS VAC" sheetId="3" r:id="rId3"/>
    <sheet name="RED VAC" sheetId="4" r:id="rId4"/>
    <sheet name="F&amp;E VAC, ACT-5" sheetId="5" r:id="rId5"/>
    <sheet name="F&amp;E VAC, ACT-1" sheetId="6" r:id="rId6"/>
    <sheet name="OTFTP" sheetId="7" r:id="rId7"/>
    <sheet name="FTP REPORT" sheetId="8" r:id="rId8"/>
    <sheet name="FTP DETAIL" sheetId="9" r:id="rId9"/>
    <sheet name="FTT DETAIL" sheetId="10" r:id="rId10"/>
    <sheet name="PT DETAIL" sheetId="11" r:id="rId11"/>
  </sheets>
  <definedNames>
    <definedName name="_xlnm.Print_Area" localSheetId="5">'F&amp;E VAC, ACT-1'!$A$1:$I$21</definedName>
    <definedName name="_xlnm.Print_Area" localSheetId="4">'F&amp;E VAC, ACT-5'!$A$1:$I$62</definedName>
    <definedName name="_xlnm.Print_Area" localSheetId="1">'FTP ANALYSIS'!$A$1:$J$35</definedName>
    <definedName name="_xlnm.Print_Area" localSheetId="8">'FTP DETAIL'!$A$1:$AD$89</definedName>
    <definedName name="_xlnm.Print_Area" localSheetId="7">'FTP REPORT'!$A$1:$AM$81</definedName>
    <definedName name="_xlnm.Print_Area" localSheetId="9">'FTT DETAIL'!$A$1:$AC$88</definedName>
    <definedName name="_xlnm.Print_Area" localSheetId="6">'OTFTP'!$A$1:$I$28</definedName>
    <definedName name="_xlnm.Print_Area" localSheetId="10">'PT DETAIL'!$A$1:$AB$89</definedName>
    <definedName name="_xlnm.Print_Area" localSheetId="3">'RED VAC'!$A$1:$N$52</definedName>
    <definedName name="_xlnm.Print_Titles" localSheetId="5">'F&amp;E VAC, ACT-1'!$1:$4</definedName>
    <definedName name="_xlnm.Print_Titles" localSheetId="4">'F&amp;E VAC, ACT-5'!$1:$4</definedName>
    <definedName name="_xlnm.Print_Titles" localSheetId="8">'FTP DETAIL'!$1:$6</definedName>
    <definedName name="_xlnm.Print_Titles" localSheetId="7">'FTP REPORT'!$1:$6</definedName>
    <definedName name="_xlnm.Print_Titles" localSheetId="9">'FTT DETAIL'!$1:$6</definedName>
    <definedName name="_xlnm.Print_Titles" localSheetId="2">'OPS VAC'!$1:$4</definedName>
    <definedName name="_xlnm.Print_Titles" localSheetId="10">'PT DETAIL'!$1:$6</definedName>
  </definedNames>
  <calcPr fullCalcOnLoad="1"/>
</workbook>
</file>

<file path=xl/sharedStrings.xml><?xml version="1.0" encoding="utf-8"?>
<sst xmlns="http://schemas.openxmlformats.org/spreadsheetml/2006/main" count="505" uniqueCount="216">
  <si>
    <t>TO:  Distribution</t>
  </si>
  <si>
    <t>Distribution:</t>
  </si>
  <si>
    <t>ACT-4</t>
  </si>
  <si>
    <t>AAR-400</t>
  </si>
  <si>
    <t>ACT-5</t>
  </si>
  <si>
    <t>AAR-500</t>
  </si>
  <si>
    <t>ACT-7</t>
  </si>
  <si>
    <t>ACT-8</t>
  </si>
  <si>
    <t>ATQ-1</t>
  </si>
  <si>
    <t>ACT-9</t>
  </si>
  <si>
    <t xml:space="preserve"> </t>
  </si>
  <si>
    <t>ACT-10</t>
  </si>
  <si>
    <t xml:space="preserve">STAFFING ANALYSIS REPORT </t>
  </si>
  <si>
    <t>EOY</t>
  </si>
  <si>
    <t>Operations</t>
  </si>
  <si>
    <t>R,E&amp;D</t>
  </si>
  <si>
    <t>F&amp;E</t>
  </si>
  <si>
    <t>Total</t>
  </si>
  <si>
    <t>Technical Center</t>
  </si>
  <si>
    <t>AAR Tenants</t>
  </si>
  <si>
    <t>Other Tenants/Straightline</t>
  </si>
  <si>
    <t>On-board</t>
  </si>
  <si>
    <t>Vacancies (including LWOP)</t>
  </si>
  <si>
    <t>OPERATIONS APPROPRIATION</t>
  </si>
  <si>
    <t>VACANCIES</t>
  </si>
  <si>
    <t>ACT-1</t>
  </si>
  <si>
    <t>NB*</t>
  </si>
  <si>
    <t>NB</t>
  </si>
  <si>
    <t>B</t>
  </si>
  <si>
    <t xml:space="preserve">**B    (Bargaining) </t>
  </si>
  <si>
    <t>RESEARCH, ENGINEERING &amp; DEVELOPMENT</t>
  </si>
  <si>
    <t>ACT-2</t>
  </si>
  <si>
    <t xml:space="preserve">*  NB (Non-bargaining)                                              </t>
  </si>
  <si>
    <t>``</t>
  </si>
  <si>
    <t>FACILITIES &amp; EQUIPMENT</t>
  </si>
  <si>
    <t xml:space="preserve">Other Than Full Time Permanent (OTFTP) Employment Staffing Analysis </t>
  </si>
  <si>
    <t>FTT On-board</t>
  </si>
  <si>
    <t>PT On-board</t>
  </si>
  <si>
    <t>FAA TECHNICAL CENTER</t>
  </si>
  <si>
    <t>TOTAL OPS</t>
  </si>
  <si>
    <t>RE&amp;D TOTAL</t>
  </si>
  <si>
    <t xml:space="preserve"> F&amp;E TOTAL</t>
  </si>
  <si>
    <t>GRAND TOTAL</t>
  </si>
  <si>
    <t>AUTH</t>
  </si>
  <si>
    <t>O/B</t>
  </si>
  <si>
    <t>COMMIT</t>
  </si>
  <si>
    <t>BAL</t>
  </si>
  <si>
    <t xml:space="preserve"> AUTH</t>
  </si>
  <si>
    <t xml:space="preserve"> O/B</t>
  </si>
  <si>
    <t>ACT-6</t>
  </si>
  <si>
    <t>FULL TIME PERMANENT</t>
  </si>
  <si>
    <t>FAM</t>
  </si>
  <si>
    <t>MEDICAL</t>
  </si>
  <si>
    <t>ARA LOB</t>
  </si>
  <si>
    <t xml:space="preserve"> TOTAL</t>
  </si>
  <si>
    <t xml:space="preserve">   F&amp;E</t>
  </si>
  <si>
    <t>FP-462</t>
  </si>
  <si>
    <t xml:space="preserve">  OPS</t>
  </si>
  <si>
    <t xml:space="preserve">SUBTOTAL </t>
  </si>
  <si>
    <t>SUBTOTAL REIMB</t>
  </si>
  <si>
    <t>SUBTOTAL CENTER</t>
  </si>
  <si>
    <t>SUBTOTAL CENTER EOY</t>
  </si>
  <si>
    <t>AAR-410</t>
  </si>
  <si>
    <t>SUBTOTAL</t>
  </si>
  <si>
    <t>AAR-510</t>
  </si>
  <si>
    <t>AAR-520</t>
  </si>
  <si>
    <t>Reimb. AAR-400</t>
  </si>
  <si>
    <t>AOS-300</t>
  </si>
  <si>
    <t>AOS-400</t>
  </si>
  <si>
    <t>AOS-500</t>
  </si>
  <si>
    <t>SUBTOTAL ST-LINE</t>
  </si>
  <si>
    <t>SUBTOTAL ST-LINE EOY</t>
  </si>
  <si>
    <t>TOTAL</t>
  </si>
  <si>
    <t>TOTAL EOY</t>
  </si>
  <si>
    <t>TECHNICAL CENTER POSITION STATUS</t>
  </si>
  <si>
    <t>FULL TIME TEMPORARY</t>
  </si>
  <si>
    <t>PART TIME</t>
  </si>
  <si>
    <t>Authorized</t>
  </si>
  <si>
    <t>AOS</t>
  </si>
  <si>
    <t>B**</t>
  </si>
  <si>
    <t>Thanks!</t>
  </si>
  <si>
    <t xml:space="preserve">  ACTIVITY 1</t>
  </si>
  <si>
    <t>ACTIVITY 5</t>
  </si>
  <si>
    <t>ACTIVITY 1</t>
  </si>
  <si>
    <t>*   NB (Non-Bargaining)</t>
  </si>
  <si>
    <t>** B (Bargaining)</t>
  </si>
  <si>
    <t>AAR-530</t>
  </si>
  <si>
    <t>AAR-540</t>
  </si>
  <si>
    <t>Reimb. ACT-002</t>
  </si>
  <si>
    <t>Vacancy - (Vice Grasso)</t>
  </si>
  <si>
    <t>AAR-550</t>
  </si>
  <si>
    <t>CAS</t>
  </si>
  <si>
    <t>FP - 2XX</t>
  </si>
  <si>
    <t>HRM</t>
  </si>
  <si>
    <t>FP - 8XX</t>
  </si>
  <si>
    <t>FP - 480</t>
  </si>
  <si>
    <t>FP - 460</t>
  </si>
  <si>
    <t>FP - 820</t>
  </si>
  <si>
    <t>FP - 6XX</t>
  </si>
  <si>
    <t>GRAND</t>
  </si>
  <si>
    <t>RE&amp;D</t>
  </si>
  <si>
    <t>APP-D/E</t>
  </si>
  <si>
    <t>OPS</t>
  </si>
  <si>
    <t>APP - D/E</t>
  </si>
  <si>
    <t xml:space="preserve">  FP - 480</t>
  </si>
  <si>
    <t>FP - 462</t>
  </si>
  <si>
    <t xml:space="preserve">  FP - 8XX</t>
  </si>
  <si>
    <t>Vacancy - (Vice Drago)</t>
  </si>
  <si>
    <t>Vacancy</t>
  </si>
  <si>
    <t>Vacancy - (Vice Rao)</t>
  </si>
  <si>
    <t>AOS-020</t>
  </si>
  <si>
    <t>Vacancy - (Vice Lopez)</t>
  </si>
  <si>
    <t>Vacancy - (Vice Gowadia)</t>
  </si>
  <si>
    <t>Overstaff - Fairley</t>
  </si>
  <si>
    <t>Vacancy - (Vice Lazarick)</t>
  </si>
  <si>
    <t>Overstaff - Summer</t>
  </si>
  <si>
    <t>Vacancy - (Vice Burke)</t>
  </si>
  <si>
    <t>GC/PA/CR</t>
  </si>
  <si>
    <t>FP - 9XX</t>
  </si>
  <si>
    <t>Vacancy - (Vice Sagerholm)</t>
  </si>
  <si>
    <t xml:space="preserve">     Retirement</t>
  </si>
  <si>
    <t>Vacancy - (Vice Boris)</t>
  </si>
  <si>
    <t>Vacancy - (Vice Fox)</t>
  </si>
  <si>
    <t>Vacancy - (Vice Mullis)</t>
  </si>
  <si>
    <t>ACB-1</t>
  </si>
  <si>
    <t>ACK-1</t>
  </si>
  <si>
    <t>ACH-1</t>
  </si>
  <si>
    <t>ACF-1</t>
  </si>
  <si>
    <t>ACX-1</t>
  </si>
  <si>
    <t>ACX-30</t>
  </si>
  <si>
    <t>ACX-20</t>
  </si>
  <si>
    <t>ACX-40</t>
  </si>
  <si>
    <t>ACX-50</t>
  </si>
  <si>
    <t>ACX-60</t>
  </si>
  <si>
    <t>ACB-100</t>
  </si>
  <si>
    <t>ACB-200</t>
  </si>
  <si>
    <t>ACB-300</t>
  </si>
  <si>
    <t>ACB-400</t>
  </si>
  <si>
    <t>ACB-500</t>
  </si>
  <si>
    <t>ACB-600</t>
  </si>
  <si>
    <t>ACB-800</t>
  </si>
  <si>
    <t>ACB-700</t>
  </si>
  <si>
    <t>ACT-1/2</t>
  </si>
  <si>
    <t>ACX-3</t>
  </si>
  <si>
    <t>ACX-4</t>
  </si>
  <si>
    <t>ACX-5</t>
  </si>
  <si>
    <t>ACB-3</t>
  </si>
  <si>
    <t>Vacancy - (Vice Bigelow)</t>
  </si>
  <si>
    <t>Overstaff - Sparacino</t>
  </si>
  <si>
    <t>Vacancy - (Vice Morgan)</t>
  </si>
  <si>
    <t>Reimb. ACB-100</t>
  </si>
  <si>
    <t>Vacancy - (Vice Bernstein) from ACT-200</t>
  </si>
  <si>
    <t>The FY 2002 ARA Ops EOY authorized level is 276, however only 271 of the 276 positions are funded.</t>
  </si>
  <si>
    <t>In addition, the 5 unfunded positions in FY 2002 remain unfunded in FY 2003.</t>
  </si>
  <si>
    <t>Vacancy- FY02 Allowance</t>
  </si>
  <si>
    <t>NOTES:</t>
  </si>
  <si>
    <t>AAR-440</t>
  </si>
  <si>
    <t>AAR-450</t>
  </si>
  <si>
    <t>AAR-460</t>
  </si>
  <si>
    <t>AAR-470</t>
  </si>
  <si>
    <t>AAR-480</t>
  </si>
  <si>
    <t>AAR-490</t>
  </si>
  <si>
    <t>Vacancy - (Vice Kennedy) from ACT-50</t>
  </si>
  <si>
    <t>Vacancy - (Vice Filler) from ACB-800</t>
  </si>
  <si>
    <t>Vacancy - (Vice Krouse) from ACX-40</t>
  </si>
  <si>
    <t>Vacancy - (Vice Blackmon) from ACT-500</t>
  </si>
  <si>
    <t>Vacancy - (Vice Wheeler)</t>
  </si>
  <si>
    <t>Vacancy - (Vice Sporkin-Edel) from ACT-400</t>
  </si>
  <si>
    <t>Vacancy - (Vice Sheairs) from ACT-70</t>
  </si>
  <si>
    <t>Vacancy - (Vice French-Gates) from ACX-50</t>
  </si>
  <si>
    <t>Vacancy - (Vice Tropiano)</t>
  </si>
  <si>
    <t xml:space="preserve">     Reassignment to AAR-500</t>
  </si>
  <si>
    <t>Vacancy - (Vice Heuer) from ACT-300</t>
  </si>
  <si>
    <t>Vacancy - (Vice Schectman) from ACT-300</t>
  </si>
  <si>
    <t>ACTIVITY-5 VACANCIES</t>
  </si>
  <si>
    <t>ACTIVITY-1 VACANCIES</t>
  </si>
  <si>
    <t>Vacancy - (Vice Townsend)</t>
  </si>
  <si>
    <t>Vacancy - (Vice Devine)</t>
  </si>
  <si>
    <t>Vacancy - (Vice Zumwalt)</t>
  </si>
  <si>
    <t>1.  This report was not distributed to the above list.</t>
  </si>
  <si>
    <t>Vacancy - (Vice Khatiwala)</t>
  </si>
  <si>
    <t xml:space="preserve">     LWOP, NTE 12/22/02</t>
  </si>
  <si>
    <t>Overstaff - Reddick</t>
  </si>
  <si>
    <t>Vacancy - (Vice Vaughan)</t>
  </si>
  <si>
    <t xml:space="preserve">     Reassignment to AOS</t>
  </si>
  <si>
    <t>Vacancy - (Vice Hayes)</t>
  </si>
  <si>
    <t>Vacancy - (Vice Davis)</t>
  </si>
  <si>
    <t>Vacancy - (Vice Fessler)</t>
  </si>
  <si>
    <t>Vacancy - (Vice Leek)</t>
  </si>
  <si>
    <t>Vacancy - (Vice Bell)</t>
  </si>
  <si>
    <t xml:space="preserve">     Reassignment to F&amp;E</t>
  </si>
  <si>
    <t>Vacancy - (Vice Crooks)</t>
  </si>
  <si>
    <t>Overstaff - Beauchamp</t>
  </si>
  <si>
    <t>Overstaff - Colon</t>
  </si>
  <si>
    <t>Overstaff - Abraham</t>
  </si>
  <si>
    <t>Vacancy - (Vice Adamskyj)</t>
  </si>
  <si>
    <t>Overstaff - Augustine</t>
  </si>
  <si>
    <t xml:space="preserve">     LWOP, NTE 9/30/02</t>
  </si>
  <si>
    <t>Overstaff -Rao, Moncrief, Smith, Lively, Masters, Tropiano, Torres</t>
  </si>
  <si>
    <t xml:space="preserve">     Reassignment to ACT-9</t>
  </si>
  <si>
    <t xml:space="preserve">     LWOP, NTE 11/4/02</t>
  </si>
  <si>
    <t xml:space="preserve">     LWOP, NTE 10/19/02</t>
  </si>
  <si>
    <t xml:space="preserve">Vacancy - (Vice VanPelt) </t>
  </si>
  <si>
    <t>Vacancy - (Vice Pettit)</t>
  </si>
  <si>
    <t xml:space="preserve">     Reassignment to ACB</t>
  </si>
  <si>
    <t>The  Staffing Analysis Report dated September 30, 2002, is provided for your information and use.</t>
  </si>
  <si>
    <t xml:space="preserve"> SEPTEMBER 30, 2002</t>
  </si>
  <si>
    <t>Overstaff - Martin</t>
  </si>
  <si>
    <t>Vacancy - (Vice Granese)</t>
  </si>
  <si>
    <t>Overstaff - Bhagat</t>
  </si>
  <si>
    <t>Overstaff - Goldy, Jerdan, Lane, Torbeck, Macquire, Petrousky</t>
  </si>
  <si>
    <t>Should you require additional information, please call Tina Di Ianni on extension 5-5409.</t>
  </si>
  <si>
    <t xml:space="preserve">     Commitment - Brown, 10/13</t>
  </si>
  <si>
    <t xml:space="preserve">     Commitment - Kinsell, 10/6</t>
  </si>
  <si>
    <t xml:space="preserve">     Commitment - Dipompo, 10/15</t>
  </si>
  <si>
    <t xml:space="preserve">     Commitment - 10/15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</si>
</sst>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mm\ d\,\ yyyy"/>
    <numFmt numFmtId="167" formatCode="dd\-mmm\-yy"/>
  </numFmts>
  <fonts count="1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10"/>
      <color indexed="8"/>
      <name val="Times New Roman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28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Continuous"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8" fillId="0" borderId="2" xfId="0" applyNumberFormat="1" applyFont="1" applyBorder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 horizontal="right"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164" fontId="8" fillId="0" borderId="0" xfId="0" applyNumberFormat="1" applyFont="1" applyAlignment="1" applyProtection="1" quotePrefix="1">
      <alignment horizontal="right"/>
      <protection/>
    </xf>
    <xf numFmtId="0" fontId="0" fillId="0" borderId="4" xfId="0" applyFont="1" applyBorder="1" applyAlignment="1">
      <alignment/>
    </xf>
    <xf numFmtId="164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centerContinuous"/>
      <protection/>
    </xf>
    <xf numFmtId="3" fontId="8" fillId="0" borderId="2" xfId="0" applyNumberFormat="1" applyFont="1" applyBorder="1" applyAlignment="1" applyProtection="1">
      <alignment horizontal="centerContinuous"/>
      <protection/>
    </xf>
    <xf numFmtId="3" fontId="8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64" fontId="8" fillId="0" borderId="0" xfId="21" applyNumberFormat="1" applyFont="1" applyProtection="1">
      <alignment/>
      <protection locked="0"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0" xfId="21" applyNumberFormat="1" applyFo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64" fontId="8" fillId="0" borderId="0" xfId="21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 quotePrefix="1">
      <alignment horizontal="left"/>
      <protection/>
    </xf>
    <xf numFmtId="3" fontId="8" fillId="0" borderId="0" xfId="21" applyNumberFormat="1" applyFont="1" applyProtection="1">
      <alignment/>
      <protection/>
    </xf>
    <xf numFmtId="0" fontId="0" fillId="0" borderId="0" xfId="0" applyAlignment="1" applyProtection="1">
      <alignment horizontal="centerContinuous"/>
      <protection/>
    </xf>
    <xf numFmtId="164" fontId="9" fillId="0" borderId="0" xfId="21" applyNumberFormat="1" applyFo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8" fillId="0" borderId="0" xfId="21" applyNumberFormat="1" applyFont="1" applyProtection="1">
      <alignment/>
      <protection/>
    </xf>
    <xf numFmtId="0" fontId="8" fillId="0" borderId="0" xfId="21" applyNumberFormat="1" applyFont="1" applyProtection="1">
      <alignment/>
      <protection/>
    </xf>
    <xf numFmtId="164" fontId="8" fillId="0" borderId="0" xfId="21" applyNumberFormat="1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5" fontId="5" fillId="0" borderId="0" xfId="0" applyNumberFormat="1" applyFont="1" applyAlignment="1" quotePrefix="1">
      <alignment horizontal="centerContinuous"/>
    </xf>
    <xf numFmtId="15" fontId="6" fillId="0" borderId="0" xfId="0" applyNumberFormat="1" applyFont="1" applyAlignment="1">
      <alignment horizontal="centerContinuous"/>
    </xf>
    <xf numFmtId="14" fontId="6" fillId="0" borderId="0" xfId="0" applyNumberFormat="1" applyFont="1" applyAlignment="1" quotePrefix="1">
      <alignment horizontal="centerContinuous"/>
    </xf>
    <xf numFmtId="14" fontId="6" fillId="0" borderId="0" xfId="0" applyNumberFormat="1" applyFont="1" applyAlignment="1" quotePrefix="1">
      <alignment horizontal="left"/>
    </xf>
    <xf numFmtId="14" fontId="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5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8" fillId="0" borderId="0" xfId="0" applyNumberFormat="1" applyFont="1" applyAlignment="1" applyProtection="1" quotePrefix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 quotePrefix="1">
      <alignment horizontal="left"/>
      <protection locked="0"/>
    </xf>
    <xf numFmtId="1" fontId="10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fill"/>
      <protection/>
    </xf>
    <xf numFmtId="1" fontId="8" fillId="0" borderId="0" xfId="0" applyNumberFormat="1" applyFont="1" applyAlignment="1" applyProtection="1">
      <alignment horizontal="fill"/>
      <protection/>
    </xf>
    <xf numFmtId="1" fontId="8" fillId="0" borderId="3" xfId="0" applyNumberFormat="1" applyFont="1" applyBorder="1" applyAlignment="1" applyProtection="1">
      <alignment/>
      <protection/>
    </xf>
    <xf numFmtId="1" fontId="8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 quotePrefix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 quotePrefix="1">
      <alignment horizontal="right"/>
      <protection locked="0"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 quotePrefix="1">
      <alignment/>
      <protection/>
    </xf>
    <xf numFmtId="1" fontId="0" fillId="0" borderId="0" xfId="0" applyNumberFormat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>
      <alignment horizontal="left"/>
    </xf>
    <xf numFmtId="164" fontId="13" fillId="0" borderId="0" xfId="21" applyNumberFormat="1" applyFont="1" applyProtection="1">
      <alignment/>
      <protection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7" fontId="6" fillId="0" borderId="0" xfId="0" applyNumberFormat="1" applyFont="1" applyAlignment="1">
      <alignment horizontal="centerContinuous"/>
    </xf>
    <xf numFmtId="0" fontId="0" fillId="0" borderId="0" xfId="0" applyFont="1" applyFill="1" applyBorder="1" applyAlignment="1">
      <alignment/>
    </xf>
    <xf numFmtId="164" fontId="8" fillId="0" borderId="0" xfId="0" applyNumberFormat="1" applyFont="1" applyAlignment="1" applyProtection="1" quotePrefix="1">
      <alignment horizontal="right"/>
      <protection locked="0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6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 quotePrefix="1">
      <alignment horizontal="centerContinuous"/>
    </xf>
    <xf numFmtId="166" fontId="6" fillId="0" borderId="0" xfId="0" applyNumberFormat="1" applyFont="1" applyAlignment="1" applyProtection="1">
      <alignment horizontal="centerContinuous"/>
      <protection locked="0"/>
    </xf>
    <xf numFmtId="166" fontId="8" fillId="0" borderId="0" xfId="0" applyNumberFormat="1" applyFont="1" applyAlignment="1" applyProtection="1" quotePrefix="1">
      <alignment horizontal="centerContinuous"/>
      <protection/>
    </xf>
    <xf numFmtId="166" fontId="8" fillId="0" borderId="0" xfId="0" applyNumberFormat="1" applyFont="1" applyAlignment="1" applyProtection="1" quotePrefix="1">
      <alignment horizontal="centerContinuous"/>
      <protection/>
    </xf>
    <xf numFmtId="166" fontId="8" fillId="0" borderId="0" xfId="0" applyNumberFormat="1" applyFont="1" applyAlignment="1" applyProtection="1">
      <alignment horizontal="centerContinuous"/>
      <protection/>
    </xf>
    <xf numFmtId="1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18.83203125" style="0" bestFit="1" customWidth="1"/>
    <col min="9" max="9" width="11.66015625" style="0" customWidth="1"/>
  </cols>
  <sheetData>
    <row r="1" ht="12.75">
      <c r="A1" s="13" t="s">
        <v>0</v>
      </c>
    </row>
    <row r="3" ht="12.75">
      <c r="A3" s="13" t="s">
        <v>205</v>
      </c>
    </row>
    <row r="4" ht="12.75">
      <c r="A4" s="15"/>
    </row>
    <row r="5" ht="12.75">
      <c r="A5" s="15" t="s">
        <v>211</v>
      </c>
    </row>
    <row r="6" ht="12.75">
      <c r="A6" s="15"/>
    </row>
    <row r="7" ht="12.75">
      <c r="A7" s="15" t="s">
        <v>80</v>
      </c>
    </row>
    <row r="12" spans="1:10" ht="34.5">
      <c r="A12" t="s">
        <v>1</v>
      </c>
      <c r="F12" s="71"/>
      <c r="J12" s="71"/>
    </row>
    <row r="14" spans="1:3" ht="12.75">
      <c r="A14" t="s">
        <v>142</v>
      </c>
      <c r="C14" t="s">
        <v>126</v>
      </c>
    </row>
    <row r="15" spans="1:3" ht="12.75">
      <c r="A15" t="s">
        <v>2</v>
      </c>
      <c r="C15" t="s">
        <v>127</v>
      </c>
    </row>
    <row r="16" spans="1:3" ht="12.75">
      <c r="A16" t="s">
        <v>4</v>
      </c>
      <c r="C16" t="s">
        <v>128</v>
      </c>
    </row>
    <row r="17" spans="1:3" ht="12.75">
      <c r="A17" t="s">
        <v>6</v>
      </c>
      <c r="C17" t="s">
        <v>145</v>
      </c>
    </row>
    <row r="18" spans="1:3" ht="12.75">
      <c r="A18" t="s">
        <v>7</v>
      </c>
      <c r="C18" t="s">
        <v>3</v>
      </c>
    </row>
    <row r="19" spans="1:3" ht="12.75">
      <c r="A19" t="s">
        <v>9</v>
      </c>
      <c r="C19" t="s">
        <v>5</v>
      </c>
    </row>
    <row r="20" spans="1:3" ht="12.75">
      <c r="A20" t="s">
        <v>11</v>
      </c>
      <c r="C20" t="s">
        <v>78</v>
      </c>
    </row>
    <row r="21" spans="1:3" ht="12.75">
      <c r="A21" t="s">
        <v>124</v>
      </c>
      <c r="C21" t="s">
        <v>8</v>
      </c>
    </row>
    <row r="22" ht="12.75">
      <c r="A22" t="s">
        <v>125</v>
      </c>
    </row>
    <row r="33" ht="12.75">
      <c r="A33" s="144" t="s">
        <v>206</v>
      </c>
    </row>
    <row r="38" ht="12.75">
      <c r="A38" t="s">
        <v>155</v>
      </c>
    </row>
    <row r="39" ht="12.75">
      <c r="A39" t="s">
        <v>179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Footer>&amp;RH:\ACT\ACT30\BUDGET\STAFFING\FY-01\Analysis\&amp;F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33203125" defaultRowHeight="12.75"/>
  <cols>
    <col min="1" max="2" width="9.33203125" style="18" customWidth="1"/>
    <col min="3" max="3" width="8.83203125" style="18" customWidth="1"/>
    <col min="4" max="7" width="7.83203125" style="18" customWidth="1"/>
    <col min="8" max="8" width="6.5" style="18" hidden="1" customWidth="1"/>
    <col min="9" max="9" width="0" style="18" hidden="1" customWidth="1"/>
    <col min="10" max="15" width="7.83203125" style="18" customWidth="1"/>
    <col min="16" max="16" width="7.66015625" style="18" customWidth="1"/>
    <col min="17" max="22" width="7.83203125" style="18" customWidth="1"/>
    <col min="23" max="23" width="7.33203125" style="18" customWidth="1"/>
    <col min="24" max="25" width="8.83203125" style="18" customWidth="1"/>
    <col min="26" max="26" width="3.5" style="18" customWidth="1"/>
    <col min="27" max="28" width="7.83203125" style="18" customWidth="1"/>
    <col min="29" max="31" width="9.33203125" style="18" customWidth="1"/>
    <col min="32" max="32" width="7.33203125" style="18" customWidth="1"/>
    <col min="33" max="16384" width="9.33203125" style="18" customWidth="1"/>
  </cols>
  <sheetData>
    <row r="1" spans="1:29" ht="12.7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40" t="str">
        <f>'Cover Page'!A33</f>
        <v> SEPTEMBER 30, 2002</v>
      </c>
      <c r="AB1" s="17"/>
      <c r="AC1" s="66"/>
    </row>
    <row r="2" spans="1:29" ht="12.75">
      <c r="A2" s="17" t="s">
        <v>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 t="s">
        <v>10</v>
      </c>
      <c r="AB2" s="17"/>
      <c r="AC2" s="66"/>
    </row>
    <row r="3" spans="4:29" ht="12.75">
      <c r="D3" s="150" t="s">
        <v>78</v>
      </c>
      <c r="E3" s="150"/>
      <c r="F3" s="150" t="s">
        <v>91</v>
      </c>
      <c r="G3" s="150"/>
      <c r="H3" s="17" t="s">
        <v>51</v>
      </c>
      <c r="I3" s="17"/>
      <c r="J3" s="150" t="s">
        <v>52</v>
      </c>
      <c r="K3" s="150"/>
      <c r="L3" s="150" t="s">
        <v>93</v>
      </c>
      <c r="M3" s="150"/>
      <c r="N3" s="150" t="s">
        <v>53</v>
      </c>
      <c r="O3" s="150"/>
      <c r="P3" s="150" t="s">
        <v>117</v>
      </c>
      <c r="Q3" s="150"/>
      <c r="R3" s="150" t="s">
        <v>72</v>
      </c>
      <c r="S3" s="150"/>
      <c r="T3" s="150" t="s">
        <v>100</v>
      </c>
      <c r="U3" s="150"/>
      <c r="V3" s="150" t="s">
        <v>55</v>
      </c>
      <c r="W3" s="150"/>
      <c r="X3" s="17" t="s">
        <v>55</v>
      </c>
      <c r="Y3" s="17"/>
      <c r="Z3" s="19"/>
      <c r="AA3" s="150" t="s">
        <v>99</v>
      </c>
      <c r="AB3" s="150"/>
      <c r="AC3" s="66"/>
    </row>
    <row r="4" spans="4:29" ht="12.75">
      <c r="D4" s="150" t="s">
        <v>92</v>
      </c>
      <c r="E4" s="150"/>
      <c r="F4" s="150" t="s">
        <v>96</v>
      </c>
      <c r="G4" s="150"/>
      <c r="H4" s="17" t="s">
        <v>56</v>
      </c>
      <c r="I4" s="17"/>
      <c r="J4" s="150" t="s">
        <v>95</v>
      </c>
      <c r="K4" s="150"/>
      <c r="L4" s="150" t="s">
        <v>94</v>
      </c>
      <c r="M4" s="150"/>
      <c r="N4" s="150" t="s">
        <v>98</v>
      </c>
      <c r="O4" s="150"/>
      <c r="P4" s="150" t="s">
        <v>118</v>
      </c>
      <c r="Q4" s="150"/>
      <c r="R4" s="150" t="s">
        <v>102</v>
      </c>
      <c r="S4" s="150"/>
      <c r="T4" s="150" t="s">
        <v>103</v>
      </c>
      <c r="U4" s="150"/>
      <c r="V4" s="150" t="s">
        <v>82</v>
      </c>
      <c r="W4" s="150"/>
      <c r="X4" s="17" t="s">
        <v>83</v>
      </c>
      <c r="Y4" s="17"/>
      <c r="Z4" s="19"/>
      <c r="AA4" s="150" t="s">
        <v>72</v>
      </c>
      <c r="AB4" s="150"/>
      <c r="AC4" s="66"/>
    </row>
    <row r="5" spans="4:29" ht="12.75">
      <c r="D5" s="20" t="s">
        <v>43</v>
      </c>
      <c r="E5" s="20" t="s">
        <v>44</v>
      </c>
      <c r="F5" s="20" t="s">
        <v>43</v>
      </c>
      <c r="G5" s="20" t="s">
        <v>44</v>
      </c>
      <c r="H5" s="19" t="str">
        <f>'FTP DETAIL'!J5</f>
        <v> AUTH</v>
      </c>
      <c r="I5" s="19" t="str">
        <f>'FTP DETAIL'!K5</f>
        <v> O/B</v>
      </c>
      <c r="J5" s="20" t="s">
        <v>43</v>
      </c>
      <c r="K5" s="20" t="s">
        <v>44</v>
      </c>
      <c r="L5" s="20" t="s">
        <v>43</v>
      </c>
      <c r="M5" s="20" t="s">
        <v>44</v>
      </c>
      <c r="N5" s="20" t="s">
        <v>43</v>
      </c>
      <c r="O5" s="20" t="s">
        <v>44</v>
      </c>
      <c r="P5" s="20" t="s">
        <v>43</v>
      </c>
      <c r="Q5" s="20" t="s">
        <v>44</v>
      </c>
      <c r="R5" s="20" t="s">
        <v>43</v>
      </c>
      <c r="S5" s="20" t="s">
        <v>44</v>
      </c>
      <c r="T5" s="20" t="s">
        <v>43</v>
      </c>
      <c r="U5" s="20" t="s">
        <v>44</v>
      </c>
      <c r="V5" s="20" t="s">
        <v>43</v>
      </c>
      <c r="W5" s="20" t="s">
        <v>44</v>
      </c>
      <c r="X5" s="83" t="s">
        <v>47</v>
      </c>
      <c r="Y5" s="83" t="s">
        <v>48</v>
      </c>
      <c r="Z5" s="19"/>
      <c r="AA5" s="20" t="s">
        <v>43</v>
      </c>
      <c r="AB5" s="20" t="s">
        <v>44</v>
      </c>
      <c r="AC5" s="66"/>
    </row>
    <row r="6" ht="12.75">
      <c r="AC6" s="66"/>
    </row>
    <row r="7" spans="1:29" ht="12.75">
      <c r="A7" s="66" t="str">
        <f>'FTP DETAIL'!A7</f>
        <v>ACT-1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1">
        <f aca="true" t="shared" si="0" ref="R7:S9">SUM(+N7)</f>
        <v>0</v>
      </c>
      <c r="S7" s="91">
        <f t="shared" si="0"/>
        <v>0</v>
      </c>
      <c r="T7" s="95"/>
      <c r="U7" s="95"/>
      <c r="V7" s="95"/>
      <c r="W7" s="95"/>
      <c r="X7" s="95"/>
      <c r="Y7" s="95"/>
      <c r="Z7" s="91"/>
      <c r="AA7" s="91">
        <f aca="true" t="shared" si="1" ref="AA7:AB9">SUM(R7+T7+V7+X7)</f>
        <v>0</v>
      </c>
      <c r="AB7" s="91">
        <f t="shared" si="1"/>
        <v>0</v>
      </c>
      <c r="AC7" s="66"/>
    </row>
    <row r="8" spans="1:29" ht="12.75">
      <c r="A8" s="66" t="str">
        <f>'FTP DETAIL'!A8</f>
        <v>ACT-2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1">
        <f t="shared" si="0"/>
        <v>0</v>
      </c>
      <c r="S8" s="91">
        <f t="shared" si="0"/>
        <v>0</v>
      </c>
      <c r="T8" s="95"/>
      <c r="U8" s="95"/>
      <c r="V8" s="95"/>
      <c r="W8" s="95"/>
      <c r="X8" s="95"/>
      <c r="Y8" s="95"/>
      <c r="Z8" s="91"/>
      <c r="AA8" s="91">
        <f t="shared" si="1"/>
        <v>0</v>
      </c>
      <c r="AB8" s="91">
        <f t="shared" si="1"/>
        <v>0</v>
      </c>
      <c r="AC8" s="66"/>
    </row>
    <row r="9" spans="1:29" ht="12.75">
      <c r="A9" s="66" t="str">
        <f>'FTP DETAIL'!A9</f>
        <v>ACT-4</v>
      </c>
      <c r="D9" s="95"/>
      <c r="E9" s="95"/>
      <c r="F9" s="95" t="s">
        <v>10</v>
      </c>
      <c r="G9" s="95" t="s">
        <v>10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1">
        <f t="shared" si="0"/>
        <v>0</v>
      </c>
      <c r="S9" s="91">
        <f t="shared" si="0"/>
        <v>0</v>
      </c>
      <c r="T9" s="95"/>
      <c r="U9" s="95"/>
      <c r="V9" s="95"/>
      <c r="W9" s="95"/>
      <c r="X9" s="95"/>
      <c r="Y9" s="95"/>
      <c r="Z9" s="91"/>
      <c r="AA9" s="91">
        <f t="shared" si="1"/>
        <v>0</v>
      </c>
      <c r="AB9" s="91">
        <f t="shared" si="1"/>
        <v>0</v>
      </c>
      <c r="AC9" s="66"/>
    </row>
    <row r="10" spans="1:29" ht="12.75">
      <c r="A10" s="66" t="str">
        <f>'FTP DETAIL'!A10</f>
        <v>SUBTOTAL </v>
      </c>
      <c r="D10" s="91">
        <f aca="true" t="shared" si="2" ref="D10:Y10">SUM(D7:D9)</f>
        <v>0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 s="91">
        <f t="shared" si="2"/>
        <v>0</v>
      </c>
      <c r="T10" s="91">
        <f t="shared" si="2"/>
        <v>0</v>
      </c>
      <c r="U10" s="91">
        <f t="shared" si="2"/>
        <v>0</v>
      </c>
      <c r="V10" s="91">
        <f t="shared" si="2"/>
        <v>0</v>
      </c>
      <c r="W10" s="91">
        <f t="shared" si="2"/>
        <v>0</v>
      </c>
      <c r="X10" s="91">
        <f t="shared" si="2"/>
        <v>0</v>
      </c>
      <c r="Y10" s="91">
        <f t="shared" si="2"/>
        <v>0</v>
      </c>
      <c r="Z10" s="91"/>
      <c r="AA10" s="91">
        <f>SUM(AA7:AA9)</f>
        <v>0</v>
      </c>
      <c r="AB10" s="91">
        <f>SUM(AB7:AB9)</f>
        <v>0</v>
      </c>
      <c r="AC10" s="66"/>
    </row>
    <row r="11" spans="1:29" ht="12.75">
      <c r="A11" s="66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66"/>
    </row>
    <row r="12" spans="1:29" ht="12.75">
      <c r="A12" s="66" t="str">
        <f>+'FTP DETAIL'!A12</f>
        <v>ACF-1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1">
        <f>+N12</f>
        <v>0</v>
      </c>
      <c r="S12" s="91">
        <f>SUM(+O12)</f>
        <v>0</v>
      </c>
      <c r="T12" s="95"/>
      <c r="U12" s="95"/>
      <c r="V12" s="95">
        <v>1</v>
      </c>
      <c r="W12" s="95">
        <v>1</v>
      </c>
      <c r="X12" s="95"/>
      <c r="Y12" s="95"/>
      <c r="Z12" s="91"/>
      <c r="AA12" s="91">
        <f aca="true" t="shared" si="3" ref="AA12:AB14">SUM(R12+T12+V12+X12)</f>
        <v>1</v>
      </c>
      <c r="AB12" s="91">
        <f t="shared" si="3"/>
        <v>1</v>
      </c>
      <c r="AC12" s="66"/>
    </row>
    <row r="13" spans="1:29" ht="12.75">
      <c r="A13" s="66" t="str">
        <f>+'FTP DETAIL'!A13</f>
        <v>ACH-1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1">
        <f>SUM(+N13)</f>
        <v>0</v>
      </c>
      <c r="S13" s="91">
        <f>SUM(+O13)</f>
        <v>0</v>
      </c>
      <c r="T13" s="95">
        <v>4</v>
      </c>
      <c r="U13" s="95">
        <v>4</v>
      </c>
      <c r="V13" s="95">
        <v>14</v>
      </c>
      <c r="W13" s="95">
        <v>14</v>
      </c>
      <c r="X13" s="95"/>
      <c r="Y13" s="95"/>
      <c r="Z13" s="91"/>
      <c r="AA13" s="91">
        <f t="shared" si="3"/>
        <v>18</v>
      </c>
      <c r="AB13" s="91">
        <f t="shared" si="3"/>
        <v>18</v>
      </c>
      <c r="AC13" s="66"/>
    </row>
    <row r="14" spans="1:29" ht="12.75">
      <c r="A14" s="66" t="str">
        <f>+'FTP DETAIL'!A14</f>
        <v>ACK-1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1">
        <f>SUM(+N14)</f>
        <v>0</v>
      </c>
      <c r="S14" s="91">
        <f>SUM(+O14)</f>
        <v>0</v>
      </c>
      <c r="T14" s="95"/>
      <c r="U14" s="95"/>
      <c r="V14" s="95"/>
      <c r="W14" s="95"/>
      <c r="X14" s="95"/>
      <c r="Y14" s="95"/>
      <c r="Z14" s="91"/>
      <c r="AA14" s="91">
        <f t="shared" si="3"/>
        <v>0</v>
      </c>
      <c r="AB14" s="91">
        <f t="shared" si="3"/>
        <v>0</v>
      </c>
      <c r="AC14" s="66"/>
    </row>
    <row r="15" spans="1:29" ht="12.75">
      <c r="A15" s="66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66"/>
    </row>
    <row r="16" spans="1:29" ht="12.75">
      <c r="A16" s="66" t="str">
        <f>'FTP DETAIL'!A16</f>
        <v>ACB-1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1">
        <f aca="true" t="shared" si="4" ref="R16:R22">SUM(+N16)</f>
        <v>0</v>
      </c>
      <c r="S16" s="91">
        <f aca="true" t="shared" si="5" ref="S16:S22">SUM(+O16)</f>
        <v>0</v>
      </c>
      <c r="T16" s="93"/>
      <c r="U16" s="95"/>
      <c r="V16" s="95"/>
      <c r="W16" s="95"/>
      <c r="X16" s="95"/>
      <c r="Y16" s="95"/>
      <c r="Z16" s="91"/>
      <c r="AA16" s="91">
        <f aca="true" t="shared" si="6" ref="AA16:AA22">SUM(R16+T16+V16+X16)</f>
        <v>0</v>
      </c>
      <c r="AB16" s="91">
        <f aca="true" t="shared" si="7" ref="AB16:AB22">SUM(S16+U16+W16+Y16)</f>
        <v>0</v>
      </c>
      <c r="AC16" s="66"/>
    </row>
    <row r="17" spans="1:29" ht="12.75">
      <c r="A17" s="66" t="str">
        <f>'FTP DETAIL'!A17</f>
        <v>ACB-3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1">
        <f t="shared" si="4"/>
        <v>0</v>
      </c>
      <c r="S17" s="91">
        <f t="shared" si="5"/>
        <v>0</v>
      </c>
      <c r="T17" s="95"/>
      <c r="U17" s="95"/>
      <c r="V17" s="95">
        <v>1</v>
      </c>
      <c r="W17" s="95">
        <v>1</v>
      </c>
      <c r="X17" s="95"/>
      <c r="Y17" s="95"/>
      <c r="Z17" s="91"/>
      <c r="AA17" s="91">
        <f t="shared" si="6"/>
        <v>1</v>
      </c>
      <c r="AB17" s="91">
        <f t="shared" si="7"/>
        <v>1</v>
      </c>
      <c r="AC17" s="66"/>
    </row>
    <row r="18" spans="1:29" ht="12.75">
      <c r="A18" s="66" t="str">
        <f>'FTP DETAIL'!A18</f>
        <v>ACB-100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1">
        <f t="shared" si="4"/>
        <v>0</v>
      </c>
      <c r="S18" s="91">
        <f t="shared" si="5"/>
        <v>0</v>
      </c>
      <c r="T18" s="95"/>
      <c r="U18" s="95"/>
      <c r="V18" s="95"/>
      <c r="W18" s="95"/>
      <c r="X18" s="95"/>
      <c r="Y18" s="95"/>
      <c r="Z18" s="91"/>
      <c r="AA18" s="91">
        <f t="shared" si="6"/>
        <v>0</v>
      </c>
      <c r="AB18" s="91">
        <f t="shared" si="7"/>
        <v>0</v>
      </c>
      <c r="AC18" s="66"/>
    </row>
    <row r="19" spans="1:29" ht="12.75">
      <c r="A19" s="66" t="str">
        <f>'FTP DETAIL'!A19</f>
        <v>ACB-200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1">
        <f t="shared" si="4"/>
        <v>0</v>
      </c>
      <c r="S19" s="91">
        <f t="shared" si="5"/>
        <v>0</v>
      </c>
      <c r="T19" s="95">
        <v>1</v>
      </c>
      <c r="U19" s="95">
        <v>1</v>
      </c>
      <c r="V19" s="95">
        <v>1</v>
      </c>
      <c r="W19" s="95">
        <v>1</v>
      </c>
      <c r="X19" s="95"/>
      <c r="Y19" s="95"/>
      <c r="Z19" s="91"/>
      <c r="AA19" s="91">
        <f t="shared" si="6"/>
        <v>2</v>
      </c>
      <c r="AB19" s="91">
        <f t="shared" si="7"/>
        <v>2</v>
      </c>
      <c r="AC19" s="66"/>
    </row>
    <row r="20" spans="1:29" ht="12.75">
      <c r="A20" s="66" t="str">
        <f>'FTP DETAIL'!A20</f>
        <v>ACB-300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1">
        <f t="shared" si="4"/>
        <v>0</v>
      </c>
      <c r="S20" s="91">
        <f t="shared" si="5"/>
        <v>0</v>
      </c>
      <c r="T20" s="95"/>
      <c r="U20" s="95"/>
      <c r="V20" s="95"/>
      <c r="W20" s="95"/>
      <c r="X20" s="95"/>
      <c r="Y20" s="95"/>
      <c r="Z20" s="91"/>
      <c r="AA20" s="91">
        <f t="shared" si="6"/>
        <v>0</v>
      </c>
      <c r="AB20" s="91">
        <f t="shared" si="7"/>
        <v>0</v>
      </c>
      <c r="AC20" s="66"/>
    </row>
    <row r="21" spans="1:29" ht="12.75">
      <c r="A21" s="66" t="str">
        <f>'FTP DETAIL'!A21</f>
        <v>ACB-400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1">
        <f t="shared" si="4"/>
        <v>0</v>
      </c>
      <c r="S21" s="91">
        <f t="shared" si="5"/>
        <v>0</v>
      </c>
      <c r="T21" s="95"/>
      <c r="U21" s="95"/>
      <c r="V21" s="95">
        <v>1</v>
      </c>
      <c r="W21" s="95">
        <v>1</v>
      </c>
      <c r="X21" s="95"/>
      <c r="Y21" s="95"/>
      <c r="Z21" s="91"/>
      <c r="AA21" s="91">
        <f t="shared" si="6"/>
        <v>1</v>
      </c>
      <c r="AB21" s="91">
        <f t="shared" si="7"/>
        <v>1</v>
      </c>
      <c r="AC21" s="66"/>
    </row>
    <row r="22" spans="1:29" ht="12.75">
      <c r="A22" s="66" t="str">
        <f>'FTP DETAIL'!A22</f>
        <v>ACB-500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1">
        <f t="shared" si="4"/>
        <v>0</v>
      </c>
      <c r="S22" s="91">
        <f t="shared" si="5"/>
        <v>0</v>
      </c>
      <c r="T22" s="95"/>
      <c r="U22" s="95"/>
      <c r="V22" s="95"/>
      <c r="W22" s="95"/>
      <c r="X22" s="95"/>
      <c r="Y22" s="95"/>
      <c r="Z22" s="91"/>
      <c r="AA22" s="91">
        <f t="shared" si="6"/>
        <v>0</v>
      </c>
      <c r="AB22" s="91">
        <f t="shared" si="7"/>
        <v>0</v>
      </c>
      <c r="AC22" s="66"/>
    </row>
    <row r="23" spans="1:29" ht="12.75">
      <c r="A23" s="66" t="str">
        <f>'FTP DETAIL'!A23</f>
        <v>ACB-600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1">
        <f aca="true" t="shared" si="8" ref="R23:S25">SUM(+N23)</f>
        <v>0</v>
      </c>
      <c r="S23" s="91">
        <f t="shared" si="8"/>
        <v>0</v>
      </c>
      <c r="T23" s="95"/>
      <c r="U23" s="109"/>
      <c r="V23" s="95">
        <v>1</v>
      </c>
      <c r="W23" s="95">
        <v>1</v>
      </c>
      <c r="X23" s="95"/>
      <c r="Y23" s="95"/>
      <c r="Z23" s="91"/>
      <c r="AA23" s="91">
        <f aca="true" t="shared" si="9" ref="AA23:AB25">SUM(R23+T23+V23+X23)</f>
        <v>1</v>
      </c>
      <c r="AB23" s="91">
        <f t="shared" si="9"/>
        <v>1</v>
      </c>
      <c r="AC23" s="66"/>
    </row>
    <row r="24" spans="1:29" ht="12.75">
      <c r="A24" s="66" t="str">
        <f>'FTP DETAIL'!A24</f>
        <v>ACB-700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1">
        <f t="shared" si="8"/>
        <v>0</v>
      </c>
      <c r="S24" s="91">
        <f t="shared" si="8"/>
        <v>0</v>
      </c>
      <c r="T24" s="95"/>
      <c r="U24" s="95"/>
      <c r="V24" s="95"/>
      <c r="W24" s="95"/>
      <c r="X24" s="95"/>
      <c r="Y24" s="95"/>
      <c r="Z24" s="91"/>
      <c r="AA24" s="91">
        <f t="shared" si="9"/>
        <v>0</v>
      </c>
      <c r="AB24" s="91">
        <f t="shared" si="9"/>
        <v>0</v>
      </c>
      <c r="AC24" s="66"/>
    </row>
    <row r="25" spans="1:29" ht="12.75">
      <c r="A25" s="66" t="str">
        <f>'FTP DETAIL'!A25</f>
        <v>ACB-800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1">
        <f t="shared" si="8"/>
        <v>0</v>
      </c>
      <c r="S25" s="91">
        <f t="shared" si="8"/>
        <v>0</v>
      </c>
      <c r="T25" s="95"/>
      <c r="U25" s="95"/>
      <c r="V25" s="95"/>
      <c r="W25" s="95"/>
      <c r="X25" s="95"/>
      <c r="Y25" s="95"/>
      <c r="Z25" s="91"/>
      <c r="AA25" s="91">
        <f t="shared" si="9"/>
        <v>0</v>
      </c>
      <c r="AB25" s="91">
        <f t="shared" si="9"/>
        <v>0</v>
      </c>
      <c r="AC25" s="66"/>
    </row>
    <row r="26" spans="1:29" ht="12.75">
      <c r="A26" s="66" t="str">
        <f>'FTP DETAIL'!A26</f>
        <v>SUBTOTAL </v>
      </c>
      <c r="D26" s="91">
        <f>SUM(D16:D25)</f>
        <v>0</v>
      </c>
      <c r="E26" s="91">
        <f aca="true" t="shared" si="10" ref="E26:W26">SUM(E16:E25)</f>
        <v>0</v>
      </c>
      <c r="F26" s="91">
        <f t="shared" si="10"/>
        <v>0</v>
      </c>
      <c r="G26" s="91">
        <f t="shared" si="10"/>
        <v>0</v>
      </c>
      <c r="H26" s="91">
        <f t="shared" si="10"/>
        <v>0</v>
      </c>
      <c r="I26" s="91">
        <f t="shared" si="10"/>
        <v>0</v>
      </c>
      <c r="J26" s="91">
        <f t="shared" si="10"/>
        <v>0</v>
      </c>
      <c r="K26" s="91">
        <f t="shared" si="10"/>
        <v>0</v>
      </c>
      <c r="L26" s="91">
        <f t="shared" si="10"/>
        <v>0</v>
      </c>
      <c r="M26" s="91">
        <f t="shared" si="10"/>
        <v>0</v>
      </c>
      <c r="N26" s="91">
        <f t="shared" si="10"/>
        <v>0</v>
      </c>
      <c r="O26" s="91">
        <f t="shared" si="10"/>
        <v>0</v>
      </c>
      <c r="P26" s="91">
        <f t="shared" si="10"/>
        <v>0</v>
      </c>
      <c r="Q26" s="91">
        <f t="shared" si="10"/>
        <v>0</v>
      </c>
      <c r="R26" s="91">
        <f t="shared" si="10"/>
        <v>0</v>
      </c>
      <c r="S26" s="91">
        <f t="shared" si="10"/>
        <v>0</v>
      </c>
      <c r="T26" s="91">
        <f t="shared" si="10"/>
        <v>1</v>
      </c>
      <c r="U26" s="91">
        <f t="shared" si="10"/>
        <v>1</v>
      </c>
      <c r="V26" s="91">
        <f t="shared" si="10"/>
        <v>4</v>
      </c>
      <c r="W26" s="91">
        <f t="shared" si="10"/>
        <v>4</v>
      </c>
      <c r="X26" s="91">
        <f>SUM(X23:X25)</f>
        <v>0</v>
      </c>
      <c r="Y26" s="91">
        <f>SUM(Y23:Y25)</f>
        <v>0</v>
      </c>
      <c r="Z26" s="91"/>
      <c r="AA26" s="91">
        <f>SUM(AA16:AA25)</f>
        <v>5</v>
      </c>
      <c r="AB26" s="91">
        <f>SUM(AB16:AB25)</f>
        <v>5</v>
      </c>
      <c r="AC26" s="66"/>
    </row>
    <row r="27" spans="1:29" ht="12.75" customHeight="1">
      <c r="A27" s="54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66"/>
    </row>
    <row r="28" spans="1:29" ht="12.75">
      <c r="A28" s="66" t="str">
        <f>'FTP DETAIL'!A28</f>
        <v>ACX-1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1">
        <f aca="true" t="shared" si="11" ref="R28:S31">SUM(+N28)</f>
        <v>0</v>
      </c>
      <c r="S28" s="91">
        <f t="shared" si="11"/>
        <v>0</v>
      </c>
      <c r="T28" s="95"/>
      <c r="U28" s="95"/>
      <c r="V28" s="95"/>
      <c r="W28" s="95"/>
      <c r="X28" s="95"/>
      <c r="Y28" s="95"/>
      <c r="Z28" s="91"/>
      <c r="AA28" s="91">
        <f aca="true" t="shared" si="12" ref="AA28:AB31">SUM(R28+T28+V28+X28)</f>
        <v>0</v>
      </c>
      <c r="AB28" s="91">
        <f t="shared" si="12"/>
        <v>0</v>
      </c>
      <c r="AC28" s="66"/>
    </row>
    <row r="29" spans="1:29" ht="12.75">
      <c r="A29" s="66" t="str">
        <f>'FTP DETAIL'!A29</f>
        <v>ACX-3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1">
        <f t="shared" si="11"/>
        <v>0</v>
      </c>
      <c r="S29" s="91">
        <f t="shared" si="11"/>
        <v>0</v>
      </c>
      <c r="T29" s="95"/>
      <c r="U29" s="95"/>
      <c r="V29" s="95"/>
      <c r="W29" s="95"/>
      <c r="X29" s="95"/>
      <c r="Y29" s="95"/>
      <c r="Z29" s="91"/>
      <c r="AA29" s="91">
        <f t="shared" si="12"/>
        <v>0</v>
      </c>
      <c r="AB29" s="91">
        <f t="shared" si="12"/>
        <v>0</v>
      </c>
      <c r="AC29" s="66"/>
    </row>
    <row r="30" spans="1:29" ht="12.75">
      <c r="A30" s="66" t="str">
        <f>'FTP DETAIL'!A30</f>
        <v>ACX-4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1">
        <f t="shared" si="11"/>
        <v>0</v>
      </c>
      <c r="S30" s="91">
        <f t="shared" si="11"/>
        <v>0</v>
      </c>
      <c r="T30" s="95"/>
      <c r="U30" s="95"/>
      <c r="V30" s="95"/>
      <c r="W30" s="95"/>
      <c r="X30" s="95"/>
      <c r="Y30" s="95"/>
      <c r="Z30" s="91"/>
      <c r="AA30" s="91">
        <f t="shared" si="12"/>
        <v>0</v>
      </c>
      <c r="AB30" s="91">
        <f t="shared" si="12"/>
        <v>0</v>
      </c>
      <c r="AC30" s="66"/>
    </row>
    <row r="31" spans="1:29" ht="12.75">
      <c r="A31" s="66" t="str">
        <f>'FTP DETAIL'!A31</f>
        <v>ACX-5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1">
        <f t="shared" si="11"/>
        <v>0</v>
      </c>
      <c r="S31" s="91">
        <f t="shared" si="11"/>
        <v>0</v>
      </c>
      <c r="T31" s="95"/>
      <c r="U31" s="95"/>
      <c r="V31" s="95"/>
      <c r="W31" s="95"/>
      <c r="X31" s="95"/>
      <c r="Y31" s="95"/>
      <c r="Z31" s="91"/>
      <c r="AA31" s="91">
        <f t="shared" si="12"/>
        <v>0</v>
      </c>
      <c r="AB31" s="91">
        <f t="shared" si="12"/>
        <v>0</v>
      </c>
      <c r="AC31" s="66"/>
    </row>
    <row r="32" spans="1:29" ht="12.75">
      <c r="A32" s="66" t="str">
        <f>'FTP DETAIL'!A32</f>
        <v>ACX-20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>
        <v>1</v>
      </c>
      <c r="O32" s="95">
        <v>1</v>
      </c>
      <c r="P32" s="95"/>
      <c r="Q32" s="95"/>
      <c r="R32" s="91">
        <f>SUM(+N32)</f>
        <v>1</v>
      </c>
      <c r="S32" s="91">
        <f aca="true" t="shared" si="13" ref="R32:S36">SUM(+O32)</f>
        <v>1</v>
      </c>
      <c r="T32" s="95">
        <v>1</v>
      </c>
      <c r="U32" s="95">
        <v>1</v>
      </c>
      <c r="V32" s="95"/>
      <c r="W32" s="95"/>
      <c r="X32" s="95"/>
      <c r="Y32" s="95"/>
      <c r="Z32" s="91"/>
      <c r="AA32" s="91">
        <f aca="true" t="shared" si="14" ref="AA32:AB36">SUM(R32+T32+V32+X32)</f>
        <v>2</v>
      </c>
      <c r="AB32" s="91">
        <f t="shared" si="14"/>
        <v>2</v>
      </c>
      <c r="AC32" s="66"/>
    </row>
    <row r="33" spans="1:29" ht="12.75">
      <c r="A33" s="66" t="str">
        <f>'FTP DETAIL'!A33</f>
        <v>ACX-30</v>
      </c>
      <c r="D33" s="95"/>
      <c r="E33" s="95"/>
      <c r="F33" s="95"/>
      <c r="G33" s="95">
        <v>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1">
        <f>+F33+N33</f>
        <v>0</v>
      </c>
      <c r="S33" s="91">
        <f>+G33+O33</f>
        <v>3</v>
      </c>
      <c r="T33" s="95"/>
      <c r="U33" s="95"/>
      <c r="V33" s="95"/>
      <c r="W33" s="95"/>
      <c r="X33" s="95"/>
      <c r="Y33" s="95"/>
      <c r="Z33" s="91"/>
      <c r="AA33" s="91">
        <f t="shared" si="14"/>
        <v>0</v>
      </c>
      <c r="AB33" s="91">
        <f t="shared" si="14"/>
        <v>3</v>
      </c>
      <c r="AC33" s="66"/>
    </row>
    <row r="34" spans="1:29" ht="12.75">
      <c r="A34" s="66" t="str">
        <f>'FTP DETAIL'!A34</f>
        <v>ACX-40</v>
      </c>
      <c r="D34" s="95"/>
      <c r="E34" s="95"/>
      <c r="F34" s="95"/>
      <c r="G34" s="95">
        <v>1</v>
      </c>
      <c r="H34" s="95"/>
      <c r="I34" s="95"/>
      <c r="J34" s="95"/>
      <c r="K34" s="95"/>
      <c r="L34" s="95"/>
      <c r="M34" s="95"/>
      <c r="N34" s="95">
        <v>5</v>
      </c>
      <c r="O34" s="95">
        <v>5</v>
      </c>
      <c r="P34" s="95"/>
      <c r="Q34" s="95"/>
      <c r="R34" s="91">
        <f>+F34+N34</f>
        <v>5</v>
      </c>
      <c r="S34" s="91">
        <f>+G34+O34</f>
        <v>6</v>
      </c>
      <c r="T34" s="95"/>
      <c r="U34" s="95"/>
      <c r="V34" s="95"/>
      <c r="W34" s="95"/>
      <c r="X34" s="95"/>
      <c r="Y34" s="95"/>
      <c r="Z34" s="91"/>
      <c r="AA34" s="91">
        <f t="shared" si="14"/>
        <v>5</v>
      </c>
      <c r="AB34" s="91">
        <f t="shared" si="14"/>
        <v>6</v>
      </c>
      <c r="AC34" s="66"/>
    </row>
    <row r="35" spans="1:29" ht="12.75">
      <c r="A35" s="66" t="str">
        <f>'FTP DETAIL'!A35</f>
        <v>ACX-50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>
        <v>7</v>
      </c>
      <c r="O35" s="95">
        <v>7</v>
      </c>
      <c r="P35" s="95"/>
      <c r="Q35" s="95"/>
      <c r="R35" s="91">
        <f t="shared" si="13"/>
        <v>7</v>
      </c>
      <c r="S35" s="91">
        <f t="shared" si="13"/>
        <v>7</v>
      </c>
      <c r="T35" s="95"/>
      <c r="U35" s="95"/>
      <c r="V35" s="95"/>
      <c r="W35" s="95"/>
      <c r="X35" s="95"/>
      <c r="Y35" s="95"/>
      <c r="Z35" s="91"/>
      <c r="AA35" s="91">
        <f t="shared" si="14"/>
        <v>7</v>
      </c>
      <c r="AB35" s="91">
        <f t="shared" si="14"/>
        <v>7</v>
      </c>
      <c r="AC35" s="66"/>
    </row>
    <row r="36" spans="1:29" ht="12.75">
      <c r="A36" s="66" t="str">
        <f>'FTP DETAIL'!A36</f>
        <v>ACX-60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1">
        <f t="shared" si="13"/>
        <v>0</v>
      </c>
      <c r="S36" s="91">
        <f t="shared" si="13"/>
        <v>0</v>
      </c>
      <c r="T36" s="95"/>
      <c r="U36" s="95"/>
      <c r="V36" s="95"/>
      <c r="W36" s="95"/>
      <c r="X36" s="95"/>
      <c r="Y36" s="95"/>
      <c r="Z36" s="91"/>
      <c r="AA36" s="91">
        <f t="shared" si="14"/>
        <v>0</v>
      </c>
      <c r="AB36" s="91">
        <f t="shared" si="14"/>
        <v>0</v>
      </c>
      <c r="AC36" s="66"/>
    </row>
    <row r="37" spans="1:29" ht="12.75">
      <c r="A37" s="66" t="str">
        <f>'FTP DETAIL'!A37</f>
        <v>SUBTOTAL </v>
      </c>
      <c r="D37" s="91">
        <f>SUM(D28:D36)</f>
        <v>0</v>
      </c>
      <c r="E37" s="91">
        <f aca="true" t="shared" si="15" ref="E37:W37">SUM(E28:E36)</f>
        <v>0</v>
      </c>
      <c r="F37" s="91">
        <f t="shared" si="15"/>
        <v>0</v>
      </c>
      <c r="G37" s="91">
        <f t="shared" si="15"/>
        <v>4</v>
      </c>
      <c r="H37" s="91">
        <f t="shared" si="15"/>
        <v>0</v>
      </c>
      <c r="I37" s="91">
        <f t="shared" si="15"/>
        <v>0</v>
      </c>
      <c r="J37" s="91">
        <f t="shared" si="15"/>
        <v>0</v>
      </c>
      <c r="K37" s="91">
        <f t="shared" si="15"/>
        <v>0</v>
      </c>
      <c r="L37" s="91">
        <f t="shared" si="15"/>
        <v>0</v>
      </c>
      <c r="M37" s="91">
        <f t="shared" si="15"/>
        <v>0</v>
      </c>
      <c r="N37" s="91">
        <f t="shared" si="15"/>
        <v>13</v>
      </c>
      <c r="O37" s="91">
        <f t="shared" si="15"/>
        <v>13</v>
      </c>
      <c r="P37" s="91">
        <f t="shared" si="15"/>
        <v>0</v>
      </c>
      <c r="Q37" s="91">
        <f t="shared" si="15"/>
        <v>0</v>
      </c>
      <c r="R37" s="91">
        <f t="shared" si="15"/>
        <v>13</v>
      </c>
      <c r="S37" s="91">
        <f t="shared" si="15"/>
        <v>17</v>
      </c>
      <c r="T37" s="91">
        <f t="shared" si="15"/>
        <v>1</v>
      </c>
      <c r="U37" s="91">
        <f t="shared" si="15"/>
        <v>1</v>
      </c>
      <c r="V37" s="91">
        <f t="shared" si="15"/>
        <v>0</v>
      </c>
      <c r="W37" s="91">
        <f t="shared" si="15"/>
        <v>0</v>
      </c>
      <c r="X37" s="91">
        <f>SUM(X32:X36)</f>
        <v>0</v>
      </c>
      <c r="Y37" s="91">
        <f>SUM(Y32:Y36)</f>
        <v>0</v>
      </c>
      <c r="Z37" s="91"/>
      <c r="AA37" s="91">
        <f>SUM(AA28:AA36)</f>
        <v>14</v>
      </c>
      <c r="AB37" s="91">
        <f>SUM(AB28:AB36)</f>
        <v>18</v>
      </c>
      <c r="AC37" s="66"/>
    </row>
    <row r="38" spans="1:29" ht="12.75" customHeight="1">
      <c r="A38" s="5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66"/>
    </row>
    <row r="39" spans="1:29" ht="12.75">
      <c r="A39" s="66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1"/>
      <c r="S39" s="91"/>
      <c r="T39" s="95"/>
      <c r="U39" s="95"/>
      <c r="V39" s="95"/>
      <c r="W39" s="95"/>
      <c r="X39" s="95"/>
      <c r="Y39" s="95"/>
      <c r="Z39" s="91"/>
      <c r="AA39" s="91"/>
      <c r="AB39" s="91"/>
      <c r="AC39" s="66"/>
    </row>
    <row r="40" spans="1:29" ht="12.75">
      <c r="A40" s="66" t="str">
        <f>'FTP DETAIL'!A39</f>
        <v>SUBTOTAL CENTER</v>
      </c>
      <c r="D40" s="91">
        <f>+D37+D26+D14+D13+D12+D10</f>
        <v>0</v>
      </c>
      <c r="E40" s="91">
        <f>+E37+E26+E14+E13+E12+E10</f>
        <v>0</v>
      </c>
      <c r="F40" s="91">
        <f>+F37+F26+F14+F13+F12+F10</f>
        <v>0</v>
      </c>
      <c r="G40" s="91">
        <f aca="true" t="shared" si="16" ref="G40:Y40">+G37+G26+G14+G13+G12+G10</f>
        <v>4</v>
      </c>
      <c r="H40" s="91">
        <f t="shared" si="16"/>
        <v>0</v>
      </c>
      <c r="I40" s="91">
        <f t="shared" si="16"/>
        <v>0</v>
      </c>
      <c r="J40" s="91">
        <f t="shared" si="16"/>
        <v>0</v>
      </c>
      <c r="K40" s="91">
        <f t="shared" si="16"/>
        <v>0</v>
      </c>
      <c r="L40" s="91">
        <f t="shared" si="16"/>
        <v>0</v>
      </c>
      <c r="M40" s="91">
        <f t="shared" si="16"/>
        <v>0</v>
      </c>
      <c r="N40" s="91">
        <f t="shared" si="16"/>
        <v>13</v>
      </c>
      <c r="O40" s="91">
        <f t="shared" si="16"/>
        <v>13</v>
      </c>
      <c r="P40" s="91">
        <f t="shared" si="16"/>
        <v>0</v>
      </c>
      <c r="Q40" s="91">
        <f t="shared" si="16"/>
        <v>0</v>
      </c>
      <c r="R40" s="91">
        <f t="shared" si="16"/>
        <v>13</v>
      </c>
      <c r="S40" s="91">
        <f t="shared" si="16"/>
        <v>17</v>
      </c>
      <c r="T40" s="91">
        <f t="shared" si="16"/>
        <v>6</v>
      </c>
      <c r="U40" s="91">
        <f t="shared" si="16"/>
        <v>6</v>
      </c>
      <c r="V40" s="91">
        <f t="shared" si="16"/>
        <v>19</v>
      </c>
      <c r="W40" s="91">
        <f t="shared" si="16"/>
        <v>19</v>
      </c>
      <c r="X40" s="91">
        <f t="shared" si="16"/>
        <v>0</v>
      </c>
      <c r="Y40" s="91">
        <f t="shared" si="16"/>
        <v>0</v>
      </c>
      <c r="Z40" s="91"/>
      <c r="AA40" s="91">
        <f>+AA37+AA26+AA14+AA13+AA12+AA10</f>
        <v>38</v>
      </c>
      <c r="AB40" s="91">
        <f>+AB37+AB26+AB14+AB13+AB12+AB10</f>
        <v>42</v>
      </c>
      <c r="AC40" s="66"/>
    </row>
    <row r="41" spans="1:29" ht="12.75">
      <c r="A41" s="5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66"/>
    </row>
    <row r="42" spans="1:29" ht="12.75">
      <c r="A42" s="66" t="str">
        <f>'FTP DETAIL'!A41</f>
        <v>SUBTOTAL CENTER EOY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>
        <f>SUM(E42:O42)</f>
        <v>0</v>
      </c>
      <c r="T42" s="91"/>
      <c r="U42" s="91"/>
      <c r="V42" s="91"/>
      <c r="W42" s="91"/>
      <c r="X42" s="91"/>
      <c r="Y42" s="91"/>
      <c r="Z42" s="91"/>
      <c r="AA42" s="91"/>
      <c r="AB42" s="91"/>
      <c r="AC42" s="66"/>
    </row>
    <row r="43" spans="1:29" ht="12.75">
      <c r="A43" s="54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66"/>
    </row>
    <row r="44" spans="1:29" ht="12.75">
      <c r="A44" s="66" t="str">
        <f>'FTP DETAIL'!A43</f>
        <v>AAR-400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1">
        <f aca="true" t="shared" si="17" ref="R44:S51">SUM(+N44)</f>
        <v>0</v>
      </c>
      <c r="S44" s="91">
        <f t="shared" si="17"/>
        <v>0</v>
      </c>
      <c r="T44" s="95">
        <v>1</v>
      </c>
      <c r="U44" s="95">
        <v>1</v>
      </c>
      <c r="V44" s="95"/>
      <c r="W44" s="95"/>
      <c r="X44" s="95"/>
      <c r="Y44" s="95"/>
      <c r="Z44" s="91"/>
      <c r="AA44" s="91">
        <f aca="true" t="shared" si="18" ref="AA44:AB51">SUM(R44+T44+V44+X44)</f>
        <v>1</v>
      </c>
      <c r="AB44" s="91">
        <f t="shared" si="18"/>
        <v>1</v>
      </c>
      <c r="AC44" s="66"/>
    </row>
    <row r="45" spans="1:29" ht="12.75">
      <c r="A45" s="66" t="str">
        <f>'FTP DETAIL'!A44</f>
        <v>AAR-410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1">
        <f t="shared" si="17"/>
        <v>0</v>
      </c>
      <c r="S45" s="91">
        <f t="shared" si="17"/>
        <v>0</v>
      </c>
      <c r="T45" s="95"/>
      <c r="U45" s="95"/>
      <c r="V45" s="95"/>
      <c r="W45" s="95"/>
      <c r="X45" s="95"/>
      <c r="Y45" s="95"/>
      <c r="Z45" s="91"/>
      <c r="AA45" s="91">
        <f t="shared" si="18"/>
        <v>0</v>
      </c>
      <c r="AB45" s="91">
        <f t="shared" si="18"/>
        <v>0</v>
      </c>
      <c r="AC45" s="66"/>
    </row>
    <row r="46" spans="1:29" ht="12.75">
      <c r="A46" s="66" t="str">
        <f>'FTP DETAIL'!A45</f>
        <v>AAR-440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1">
        <f t="shared" si="17"/>
        <v>0</v>
      </c>
      <c r="S46" s="91">
        <f t="shared" si="17"/>
        <v>0</v>
      </c>
      <c r="T46" s="95"/>
      <c r="U46" s="95"/>
      <c r="V46" s="95"/>
      <c r="W46" s="95"/>
      <c r="X46" s="95"/>
      <c r="Y46" s="95"/>
      <c r="Z46" s="91"/>
      <c r="AA46" s="91">
        <f t="shared" si="18"/>
        <v>0</v>
      </c>
      <c r="AB46" s="91">
        <f t="shared" si="18"/>
        <v>0</v>
      </c>
      <c r="AC46" s="66"/>
    </row>
    <row r="47" spans="1:29" ht="12.75">
      <c r="A47" s="66" t="str">
        <f>'FTP DETAIL'!A46</f>
        <v>AAR-450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1">
        <f t="shared" si="17"/>
        <v>0</v>
      </c>
      <c r="S47" s="91">
        <f t="shared" si="17"/>
        <v>0</v>
      </c>
      <c r="T47" s="95">
        <v>1</v>
      </c>
      <c r="U47" s="95">
        <v>1</v>
      </c>
      <c r="V47" s="95"/>
      <c r="W47" s="95"/>
      <c r="X47" s="95"/>
      <c r="Y47" s="95"/>
      <c r="Z47" s="91"/>
      <c r="AA47" s="91">
        <f t="shared" si="18"/>
        <v>1</v>
      </c>
      <c r="AB47" s="91">
        <f t="shared" si="18"/>
        <v>1</v>
      </c>
      <c r="AC47" s="66"/>
    </row>
    <row r="48" spans="1:29" ht="12.75">
      <c r="A48" s="66" t="str">
        <f>'FTP DETAIL'!A47</f>
        <v>AAR-460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1">
        <f t="shared" si="17"/>
        <v>0</v>
      </c>
      <c r="S48" s="91">
        <f t="shared" si="17"/>
        <v>0</v>
      </c>
      <c r="T48" s="95"/>
      <c r="U48" s="95"/>
      <c r="V48" s="95"/>
      <c r="W48" s="95"/>
      <c r="X48" s="95"/>
      <c r="Y48" s="95"/>
      <c r="Z48" s="91"/>
      <c r="AA48" s="91">
        <f t="shared" si="18"/>
        <v>0</v>
      </c>
      <c r="AB48" s="91">
        <f t="shared" si="18"/>
        <v>0</v>
      </c>
      <c r="AC48" s="66"/>
    </row>
    <row r="49" spans="1:29" ht="12.75">
      <c r="A49" s="66" t="str">
        <f>'FTP DETAIL'!A48</f>
        <v>AAR-470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1">
        <f t="shared" si="17"/>
        <v>0</v>
      </c>
      <c r="S49" s="91">
        <f t="shared" si="17"/>
        <v>0</v>
      </c>
      <c r="T49" s="95"/>
      <c r="U49" s="95"/>
      <c r="V49" s="95"/>
      <c r="W49" s="95"/>
      <c r="X49" s="95"/>
      <c r="Y49" s="95"/>
      <c r="Z49" s="91"/>
      <c r="AA49" s="91">
        <f t="shared" si="18"/>
        <v>0</v>
      </c>
      <c r="AB49" s="91">
        <f t="shared" si="18"/>
        <v>0</v>
      </c>
      <c r="AC49" s="66"/>
    </row>
    <row r="50" spans="1:29" ht="12.75">
      <c r="A50" s="66" t="str">
        <f>'FTP DETAIL'!A49</f>
        <v>AAR-480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1">
        <f t="shared" si="17"/>
        <v>0</v>
      </c>
      <c r="S50" s="91">
        <f t="shared" si="17"/>
        <v>0</v>
      </c>
      <c r="T50" s="95"/>
      <c r="U50" s="95"/>
      <c r="V50" s="95"/>
      <c r="W50" s="95"/>
      <c r="X50" s="95"/>
      <c r="Y50" s="95"/>
      <c r="Z50" s="91"/>
      <c r="AA50" s="91">
        <f t="shared" si="18"/>
        <v>0</v>
      </c>
      <c r="AB50" s="91">
        <f t="shared" si="18"/>
        <v>0</v>
      </c>
      <c r="AC50" s="66"/>
    </row>
    <row r="51" spans="1:29" ht="12.75">
      <c r="A51" s="66" t="str">
        <f>'FTP DETAIL'!A50</f>
        <v>AAR-490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1">
        <f t="shared" si="17"/>
        <v>0</v>
      </c>
      <c r="S51" s="91">
        <f t="shared" si="17"/>
        <v>0</v>
      </c>
      <c r="T51" s="95"/>
      <c r="U51" s="95"/>
      <c r="V51" s="95"/>
      <c r="W51" s="95"/>
      <c r="X51" s="95"/>
      <c r="Y51" s="95"/>
      <c r="Z51" s="91"/>
      <c r="AA51" s="91">
        <f t="shared" si="18"/>
        <v>0</v>
      </c>
      <c r="AB51" s="91">
        <f t="shared" si="18"/>
        <v>0</v>
      </c>
      <c r="AC51" s="66"/>
    </row>
    <row r="52" spans="1:29" ht="12.75">
      <c r="A52" s="66" t="str">
        <f>'FTP DETAIL'!A51</f>
        <v>SUBTOTAL</v>
      </c>
      <c r="D52" s="91">
        <f>SUM(D44:D51)</f>
        <v>0</v>
      </c>
      <c r="E52" s="91">
        <f aca="true" t="shared" si="19" ref="E52:S52">SUM(E44:E51)</f>
        <v>0</v>
      </c>
      <c r="F52" s="91">
        <f t="shared" si="19"/>
        <v>0</v>
      </c>
      <c r="G52" s="91">
        <f t="shared" si="19"/>
        <v>0</v>
      </c>
      <c r="H52" s="91">
        <f t="shared" si="19"/>
        <v>0</v>
      </c>
      <c r="I52" s="91">
        <f t="shared" si="19"/>
        <v>0</v>
      </c>
      <c r="J52" s="91">
        <f t="shared" si="19"/>
        <v>0</v>
      </c>
      <c r="K52" s="91">
        <f t="shared" si="19"/>
        <v>0</v>
      </c>
      <c r="L52" s="91">
        <f t="shared" si="19"/>
        <v>0</v>
      </c>
      <c r="M52" s="91">
        <f t="shared" si="19"/>
        <v>0</v>
      </c>
      <c r="N52" s="91">
        <f t="shared" si="19"/>
        <v>0</v>
      </c>
      <c r="O52" s="91">
        <f t="shared" si="19"/>
        <v>0</v>
      </c>
      <c r="P52" s="91">
        <f t="shared" si="19"/>
        <v>0</v>
      </c>
      <c r="Q52" s="91">
        <f t="shared" si="19"/>
        <v>0</v>
      </c>
      <c r="R52" s="91">
        <f t="shared" si="19"/>
        <v>0</v>
      </c>
      <c r="S52" s="91">
        <f t="shared" si="19"/>
        <v>0</v>
      </c>
      <c r="T52" s="91">
        <f aca="true" t="shared" si="20" ref="T52:Y52">SUM(T44:T51)</f>
        <v>2</v>
      </c>
      <c r="U52" s="91">
        <f t="shared" si="20"/>
        <v>2</v>
      </c>
      <c r="V52" s="91">
        <f t="shared" si="20"/>
        <v>0</v>
      </c>
      <c r="W52" s="91">
        <f t="shared" si="20"/>
        <v>0</v>
      </c>
      <c r="X52" s="91">
        <f t="shared" si="20"/>
        <v>0</v>
      </c>
      <c r="Y52" s="91">
        <f t="shared" si="20"/>
        <v>0</v>
      </c>
      <c r="Z52" s="91"/>
      <c r="AA52" s="91">
        <f>SUM(AA44:AA47)</f>
        <v>2</v>
      </c>
      <c r="AB52" s="91">
        <f>SUM(AB44:AB47)</f>
        <v>2</v>
      </c>
      <c r="AC52" s="66"/>
    </row>
    <row r="53" spans="1:29" ht="12.75">
      <c r="A53" s="54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66"/>
    </row>
    <row r="54" spans="1:29" ht="12.75">
      <c r="A54" s="66" t="str">
        <f>'FTP DETAIL'!A53</f>
        <v>AAR-500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1">
        <f aca="true" t="shared" si="21" ref="R54:S59">SUM(+N54)</f>
        <v>0</v>
      </c>
      <c r="S54" s="91">
        <f t="shared" si="21"/>
        <v>0</v>
      </c>
      <c r="T54" s="95"/>
      <c r="U54" s="95"/>
      <c r="V54" s="95"/>
      <c r="W54" s="95"/>
      <c r="X54" s="95"/>
      <c r="Y54" s="95"/>
      <c r="Z54" s="91"/>
      <c r="AA54" s="91">
        <f aca="true" t="shared" si="22" ref="AA54:AB59">SUM(R54+T54+V54+X54)</f>
        <v>0</v>
      </c>
      <c r="AB54" s="91">
        <f t="shared" si="22"/>
        <v>0</v>
      </c>
      <c r="AC54" s="66"/>
    </row>
    <row r="55" spans="1:29" ht="12.75">
      <c r="A55" s="66" t="str">
        <f>'FTP DETAIL'!A54</f>
        <v>AAR-510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1">
        <f t="shared" si="21"/>
        <v>0</v>
      </c>
      <c r="S55" s="91">
        <f t="shared" si="21"/>
        <v>0</v>
      </c>
      <c r="T55" s="95">
        <v>3</v>
      </c>
      <c r="U55" s="95">
        <v>3</v>
      </c>
      <c r="V55" s="95"/>
      <c r="W55" s="95"/>
      <c r="X55" s="95"/>
      <c r="Y55" s="95"/>
      <c r="Z55" s="91"/>
      <c r="AA55" s="91">
        <f t="shared" si="22"/>
        <v>3</v>
      </c>
      <c r="AB55" s="91">
        <f t="shared" si="22"/>
        <v>3</v>
      </c>
      <c r="AC55" s="66"/>
    </row>
    <row r="56" spans="1:29" ht="12.75">
      <c r="A56" s="66" t="str">
        <f>'FTP DETAIL'!A55</f>
        <v>AAR-520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1">
        <f t="shared" si="21"/>
        <v>0</v>
      </c>
      <c r="S56" s="91">
        <f t="shared" si="21"/>
        <v>0</v>
      </c>
      <c r="T56" s="95"/>
      <c r="U56" s="95"/>
      <c r="V56" s="95"/>
      <c r="W56" s="95"/>
      <c r="X56" s="95"/>
      <c r="Y56" s="95"/>
      <c r="Z56" s="91"/>
      <c r="AA56" s="91">
        <f t="shared" si="22"/>
        <v>0</v>
      </c>
      <c r="AB56" s="91">
        <f t="shared" si="22"/>
        <v>0</v>
      </c>
      <c r="AC56" s="66"/>
    </row>
    <row r="57" spans="1:29" ht="12.75">
      <c r="A57" s="66" t="str">
        <f>'FTP DETAIL'!A56</f>
        <v>AAR-530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>
        <f t="shared" si="21"/>
        <v>0</v>
      </c>
      <c r="S57" s="91">
        <f t="shared" si="21"/>
        <v>0</v>
      </c>
      <c r="T57" s="91"/>
      <c r="U57" s="91"/>
      <c r="V57" s="91"/>
      <c r="W57" s="91"/>
      <c r="X57" s="91"/>
      <c r="Y57" s="91"/>
      <c r="Z57" s="91"/>
      <c r="AA57" s="91">
        <f t="shared" si="22"/>
        <v>0</v>
      </c>
      <c r="AB57" s="91">
        <f t="shared" si="22"/>
        <v>0</v>
      </c>
      <c r="AC57" s="66"/>
    </row>
    <row r="58" spans="1:29" ht="12.75">
      <c r="A58" s="66" t="str">
        <f>'FTP DETAIL'!A57</f>
        <v>AAR-540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>
        <f t="shared" si="21"/>
        <v>0</v>
      </c>
      <c r="S58" s="91">
        <f t="shared" si="21"/>
        <v>0</v>
      </c>
      <c r="T58" s="91">
        <v>3</v>
      </c>
      <c r="U58" s="91">
        <v>3</v>
      </c>
      <c r="V58" s="91"/>
      <c r="W58" s="91"/>
      <c r="X58" s="91"/>
      <c r="Y58" s="91"/>
      <c r="Z58" s="91"/>
      <c r="AA58" s="91">
        <f t="shared" si="22"/>
        <v>3</v>
      </c>
      <c r="AB58" s="91">
        <f t="shared" si="22"/>
        <v>3</v>
      </c>
      <c r="AC58" s="66"/>
    </row>
    <row r="59" spans="1:29" ht="12.75">
      <c r="A59" s="66" t="str">
        <f>'FTP DETAIL'!A58</f>
        <v>AAR-550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>
        <f t="shared" si="21"/>
        <v>0</v>
      </c>
      <c r="S59" s="91">
        <f t="shared" si="21"/>
        <v>0</v>
      </c>
      <c r="T59" s="91"/>
      <c r="U59" s="91"/>
      <c r="V59" s="91"/>
      <c r="W59" s="91"/>
      <c r="X59" s="91"/>
      <c r="Y59" s="91"/>
      <c r="Z59" s="91"/>
      <c r="AA59" s="91">
        <f t="shared" si="22"/>
        <v>0</v>
      </c>
      <c r="AB59" s="91">
        <f t="shared" si="22"/>
        <v>0</v>
      </c>
      <c r="AC59" s="66"/>
    </row>
    <row r="60" spans="1:29" ht="12.75">
      <c r="A60" s="66" t="str">
        <f>'FTP DETAIL'!A59</f>
        <v>SUBTOTAL</v>
      </c>
      <c r="D60" s="91">
        <f>SUM(D54:D59)</f>
        <v>0</v>
      </c>
      <c r="E60" s="91">
        <f aca="true" t="shared" si="23" ref="E60:Q60">SUM(E54:E59)</f>
        <v>0</v>
      </c>
      <c r="F60" s="91">
        <f t="shared" si="23"/>
        <v>0</v>
      </c>
      <c r="G60" s="91">
        <f t="shared" si="23"/>
        <v>0</v>
      </c>
      <c r="H60" s="91">
        <f t="shared" si="23"/>
        <v>0</v>
      </c>
      <c r="I60" s="91">
        <f t="shared" si="23"/>
        <v>0</v>
      </c>
      <c r="J60" s="91">
        <f t="shared" si="23"/>
        <v>0</v>
      </c>
      <c r="K60" s="91">
        <f t="shared" si="23"/>
        <v>0</v>
      </c>
      <c r="L60" s="91">
        <f t="shared" si="23"/>
        <v>0</v>
      </c>
      <c r="M60" s="91">
        <f t="shared" si="23"/>
        <v>0</v>
      </c>
      <c r="N60" s="91">
        <f t="shared" si="23"/>
        <v>0</v>
      </c>
      <c r="O60" s="91">
        <f t="shared" si="23"/>
        <v>0</v>
      </c>
      <c r="P60" s="91">
        <f t="shared" si="23"/>
        <v>0</v>
      </c>
      <c r="Q60" s="91">
        <f t="shared" si="23"/>
        <v>0</v>
      </c>
      <c r="R60" s="91">
        <f aca="true" t="shared" si="24" ref="R60:W60">SUM(R54:R59)</f>
        <v>0</v>
      </c>
      <c r="S60" s="91">
        <f t="shared" si="24"/>
        <v>0</v>
      </c>
      <c r="T60" s="91">
        <f t="shared" si="24"/>
        <v>6</v>
      </c>
      <c r="U60" s="91">
        <f t="shared" si="24"/>
        <v>6</v>
      </c>
      <c r="V60" s="91">
        <f t="shared" si="24"/>
        <v>0</v>
      </c>
      <c r="W60" s="91">
        <f t="shared" si="24"/>
        <v>0</v>
      </c>
      <c r="X60" s="91">
        <f>SUM(X54:X58)</f>
        <v>0</v>
      </c>
      <c r="Y60" s="91">
        <f>SUM(Y54:Y58)</f>
        <v>0</v>
      </c>
      <c r="Z60" s="91"/>
      <c r="AA60" s="91">
        <f>SUM(AA54:AA59)</f>
        <v>6</v>
      </c>
      <c r="AB60" s="91">
        <f>SUM(AB54:AB59)</f>
        <v>6</v>
      </c>
      <c r="AC60" s="66"/>
    </row>
    <row r="61" spans="1:29" ht="12.75">
      <c r="A61" s="66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66"/>
    </row>
    <row r="62" spans="1:29" ht="12.75">
      <c r="A62" s="66" t="str">
        <f>'FTP DETAIL'!A61</f>
        <v>Reimb. AAR-400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>
        <f>SUM(+N62)</f>
        <v>0</v>
      </c>
      <c r="S62" s="91">
        <f>SUM(+O62)</f>
        <v>0</v>
      </c>
      <c r="T62" s="91"/>
      <c r="U62" s="91"/>
      <c r="V62" s="91"/>
      <c r="W62" s="91"/>
      <c r="X62" s="91"/>
      <c r="Y62" s="91"/>
      <c r="Z62" s="91"/>
      <c r="AA62" s="91">
        <f>SUM(R62+T62+V62+X62)</f>
        <v>0</v>
      </c>
      <c r="AB62" s="91">
        <f>SUM(S62+U62+W62+Y62)</f>
        <v>0</v>
      </c>
      <c r="AC62" s="66"/>
    </row>
    <row r="63" spans="1:28" ht="12.75">
      <c r="A63" s="66" t="str">
        <f>'FTP DETAIL'!A62</f>
        <v>SUBTOTAL</v>
      </c>
      <c r="D63" s="91">
        <f>SUM(D62)</f>
        <v>0</v>
      </c>
      <c r="E63" s="91">
        <f>SUM(E62)</f>
        <v>0</v>
      </c>
      <c r="F63" s="91">
        <f>SUM(F62)</f>
        <v>0</v>
      </c>
      <c r="G63" s="91">
        <f>SUM(G62)</f>
        <v>0</v>
      </c>
      <c r="H63" s="91">
        <f aca="true" t="shared" si="25" ref="H63:O63">SUM(H62)</f>
        <v>0</v>
      </c>
      <c r="I63" s="91">
        <f t="shared" si="25"/>
        <v>0</v>
      </c>
      <c r="J63" s="91">
        <f t="shared" si="25"/>
        <v>0</v>
      </c>
      <c r="K63" s="91">
        <f t="shared" si="25"/>
        <v>0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>
        <f t="shared" si="25"/>
        <v>0</v>
      </c>
      <c r="P63" s="91">
        <f>SUM(P62)</f>
        <v>0</v>
      </c>
      <c r="Q63" s="91">
        <f>SUM(Q62)</f>
        <v>0</v>
      </c>
      <c r="R63" s="91">
        <f>SUM(R62)</f>
        <v>0</v>
      </c>
      <c r="S63" s="91">
        <f>SUM(S62)</f>
        <v>0</v>
      </c>
      <c r="T63" s="91">
        <f aca="true" t="shared" si="26" ref="T63:AB63">SUM(T62)</f>
        <v>0</v>
      </c>
      <c r="U63" s="91">
        <f t="shared" si="26"/>
        <v>0</v>
      </c>
      <c r="V63" s="91">
        <f t="shared" si="26"/>
        <v>0</v>
      </c>
      <c r="W63" s="91">
        <f t="shared" si="26"/>
        <v>0</v>
      </c>
      <c r="X63" s="91">
        <f>SUM(X62)</f>
        <v>0</v>
      </c>
      <c r="Y63" s="91">
        <f>SUM(Y62)</f>
        <v>0</v>
      </c>
      <c r="Z63" s="91"/>
      <c r="AA63" s="91">
        <f t="shared" si="26"/>
        <v>0</v>
      </c>
      <c r="AB63" s="91">
        <f t="shared" si="26"/>
        <v>0</v>
      </c>
    </row>
    <row r="64" spans="1:29" ht="12.75">
      <c r="A64" s="54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66"/>
    </row>
    <row r="65" spans="1:29" ht="12.75">
      <c r="A65" s="66" t="str">
        <f>'FTP DETAIL'!A64</f>
        <v>ACT-5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1">
        <f>SUM(J65)</f>
        <v>0</v>
      </c>
      <c r="S65" s="91">
        <f>SUM(K65)</f>
        <v>0</v>
      </c>
      <c r="T65" s="95"/>
      <c r="U65" s="95"/>
      <c r="V65" s="95"/>
      <c r="W65" s="95"/>
      <c r="X65" s="95"/>
      <c r="Y65" s="95"/>
      <c r="Z65" s="91"/>
      <c r="AA65" s="91">
        <f aca="true" t="shared" si="27" ref="AA65:AB70">SUM(R65+T65+V65+X65)</f>
        <v>0</v>
      </c>
      <c r="AB65" s="91">
        <f t="shared" si="27"/>
        <v>0</v>
      </c>
      <c r="AC65" s="66"/>
    </row>
    <row r="66" spans="1:29" ht="12.75">
      <c r="A66" s="66" t="str">
        <f>'FTP DETAIL'!A65</f>
        <v>ACT-6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1">
        <f>SUM(P66)</f>
        <v>0</v>
      </c>
      <c r="S66" s="91">
        <f>SUM(Q66)</f>
        <v>0</v>
      </c>
      <c r="T66" s="95"/>
      <c r="U66" s="95"/>
      <c r="V66" s="95"/>
      <c r="W66" s="95"/>
      <c r="X66" s="95"/>
      <c r="Y66" s="95"/>
      <c r="Z66" s="91"/>
      <c r="AA66" s="91">
        <f t="shared" si="27"/>
        <v>0</v>
      </c>
      <c r="AB66" s="91">
        <f t="shared" si="27"/>
        <v>0</v>
      </c>
      <c r="AC66" s="66"/>
    </row>
    <row r="67" spans="1:29" ht="12.75">
      <c r="A67" s="66" t="str">
        <f>'FTP DETAIL'!A66</f>
        <v>ACT-7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>
        <v>1</v>
      </c>
      <c r="Q67" s="95">
        <v>1</v>
      </c>
      <c r="R67" s="91">
        <f>SUM(P67)</f>
        <v>1</v>
      </c>
      <c r="S67" s="91">
        <f>SUM(Q67)</f>
        <v>1</v>
      </c>
      <c r="T67" s="95"/>
      <c r="U67" s="95"/>
      <c r="V67" s="95"/>
      <c r="W67" s="95"/>
      <c r="X67" s="95"/>
      <c r="Y67" s="95"/>
      <c r="Z67" s="91"/>
      <c r="AA67" s="91">
        <f t="shared" si="27"/>
        <v>1</v>
      </c>
      <c r="AB67" s="91">
        <f t="shared" si="27"/>
        <v>1</v>
      </c>
      <c r="AC67" s="66"/>
    </row>
    <row r="68" spans="1:29" ht="12.75">
      <c r="A68" s="66" t="str">
        <f>'FTP DETAIL'!A67</f>
        <v>ACT-8</v>
      </c>
      <c r="D68" s="95"/>
      <c r="E68" s="95"/>
      <c r="F68" s="95">
        <v>1</v>
      </c>
      <c r="G68" s="95">
        <v>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1">
        <f>SUM(F68)</f>
        <v>1</v>
      </c>
      <c r="S68" s="91">
        <f>SUM(G68)</f>
        <v>1</v>
      </c>
      <c r="T68" s="95"/>
      <c r="U68" s="95"/>
      <c r="V68" s="95"/>
      <c r="W68" s="95"/>
      <c r="X68" s="95"/>
      <c r="Y68" s="95"/>
      <c r="Z68" s="91"/>
      <c r="AA68" s="91">
        <f t="shared" si="27"/>
        <v>1</v>
      </c>
      <c r="AB68" s="91">
        <f t="shared" si="27"/>
        <v>1</v>
      </c>
      <c r="AC68" s="66"/>
    </row>
    <row r="69" spans="1:29" ht="12.75">
      <c r="A69" s="66" t="str">
        <f>'FTP DETAIL'!A68</f>
        <v>ACT-9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1">
        <f>P69</f>
        <v>0</v>
      </c>
      <c r="S69" s="91">
        <f>Q69</f>
        <v>0</v>
      </c>
      <c r="T69" s="95"/>
      <c r="U69" s="95"/>
      <c r="V69" s="95"/>
      <c r="W69" s="95"/>
      <c r="X69" s="95"/>
      <c r="Y69" s="95"/>
      <c r="Z69" s="91"/>
      <c r="AA69" s="91"/>
      <c r="AB69" s="91"/>
      <c r="AC69" s="66"/>
    </row>
    <row r="70" spans="1:29" ht="12.75">
      <c r="A70" s="66" t="str">
        <f>'FTP DETAIL'!A69</f>
        <v>ACT-10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1">
        <f>+L70</f>
        <v>0</v>
      </c>
      <c r="S70" s="91">
        <f>+M70</f>
        <v>0</v>
      </c>
      <c r="T70" s="95"/>
      <c r="U70" s="95"/>
      <c r="V70" s="95"/>
      <c r="W70" s="95"/>
      <c r="X70" s="95"/>
      <c r="Y70" s="95"/>
      <c r="Z70" s="91"/>
      <c r="AA70" s="91">
        <f t="shared" si="27"/>
        <v>0</v>
      </c>
      <c r="AB70" s="91">
        <f t="shared" si="27"/>
        <v>0</v>
      </c>
      <c r="AC70" s="66"/>
    </row>
    <row r="71" spans="1:29" ht="12.75">
      <c r="A71" s="66" t="str">
        <f>'FTP DETAIL'!A70</f>
        <v>ATQ-1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1">
        <v>0</v>
      </c>
      <c r="S71" s="91">
        <v>0</v>
      </c>
      <c r="T71" s="95"/>
      <c r="U71" s="95"/>
      <c r="V71" s="95"/>
      <c r="W71" s="95"/>
      <c r="X71" s="95"/>
      <c r="Y71" s="95"/>
      <c r="Z71" s="91"/>
      <c r="AA71" s="91">
        <f>SUM(R71+T71+V71)</f>
        <v>0</v>
      </c>
      <c r="AB71" s="91">
        <f>SUM(S71+U71+W71)</f>
        <v>0</v>
      </c>
      <c r="AC71" s="66"/>
    </row>
    <row r="72" spans="1:29" ht="12.75">
      <c r="A72" s="5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1"/>
      <c r="S72" s="91"/>
      <c r="T72" s="95"/>
      <c r="U72" s="95"/>
      <c r="V72" s="95"/>
      <c r="W72" s="95"/>
      <c r="X72" s="95"/>
      <c r="Y72" s="95"/>
      <c r="Z72" s="91"/>
      <c r="AA72" s="91"/>
      <c r="AB72" s="91"/>
      <c r="AC72" s="66"/>
    </row>
    <row r="73" spans="1:29" ht="12.75">
      <c r="A73" s="66" t="str">
        <f>'FTP DETAIL'!A72</f>
        <v>AOS-300</v>
      </c>
      <c r="D73" s="95">
        <v>11</v>
      </c>
      <c r="E73" s="95">
        <v>1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1">
        <f>SUM(D73)</f>
        <v>11</v>
      </c>
      <c r="S73" s="91">
        <f>SUM(E73)</f>
        <v>1</v>
      </c>
      <c r="T73" s="95"/>
      <c r="U73" s="95"/>
      <c r="V73" s="95"/>
      <c r="W73" s="95"/>
      <c r="X73" s="95"/>
      <c r="Y73" s="95"/>
      <c r="Z73" s="91"/>
      <c r="AA73" s="91">
        <f aca="true" t="shared" si="28" ref="AA73:AB76">SUM(R73+T73+V73+X73)</f>
        <v>11</v>
      </c>
      <c r="AB73" s="91">
        <f t="shared" si="28"/>
        <v>1</v>
      </c>
      <c r="AC73" s="66"/>
    </row>
    <row r="74" spans="1:29" ht="12.75">
      <c r="A74" s="66" t="str">
        <f>'FTP DETAIL'!A73</f>
        <v>AOS-400</v>
      </c>
      <c r="D74" s="95">
        <v>0</v>
      </c>
      <c r="E74" s="95">
        <v>0</v>
      </c>
      <c r="F74" s="95"/>
      <c r="G74" s="95"/>
      <c r="H74" s="95"/>
      <c r="I74" s="95"/>
      <c r="J74" s="95"/>
      <c r="K74" s="95"/>
      <c r="L74" s="95"/>
      <c r="M74" s="95"/>
      <c r="N74" s="95" t="s">
        <v>10</v>
      </c>
      <c r="O74" s="95"/>
      <c r="P74" s="95"/>
      <c r="Q74" s="95"/>
      <c r="R74" s="91">
        <f aca="true" t="shared" si="29" ref="R74:S76">SUM(D74)</f>
        <v>0</v>
      </c>
      <c r="S74" s="91">
        <f t="shared" si="29"/>
        <v>0</v>
      </c>
      <c r="T74" s="95"/>
      <c r="U74" s="95"/>
      <c r="V74" s="95"/>
      <c r="W74" s="95"/>
      <c r="X74" s="95"/>
      <c r="Y74" s="95"/>
      <c r="Z74" s="91"/>
      <c r="AA74" s="91">
        <f t="shared" si="28"/>
        <v>0</v>
      </c>
      <c r="AB74" s="91">
        <f t="shared" si="28"/>
        <v>0</v>
      </c>
      <c r="AC74" s="66"/>
    </row>
    <row r="75" spans="1:29" ht="12.75">
      <c r="A75" s="66" t="str">
        <f>'FTP DETAIL'!A74</f>
        <v>AOS-500</v>
      </c>
      <c r="D75" s="95">
        <v>16</v>
      </c>
      <c r="E75" s="95">
        <v>11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1">
        <f t="shared" si="29"/>
        <v>16</v>
      </c>
      <c r="S75" s="91">
        <f t="shared" si="29"/>
        <v>11</v>
      </c>
      <c r="T75" s="95"/>
      <c r="U75" s="95"/>
      <c r="V75" s="95"/>
      <c r="W75" s="95"/>
      <c r="X75" s="95"/>
      <c r="Y75" s="95"/>
      <c r="Z75" s="91"/>
      <c r="AA75" s="91">
        <f t="shared" si="28"/>
        <v>16</v>
      </c>
      <c r="AB75" s="91">
        <f t="shared" si="28"/>
        <v>11</v>
      </c>
      <c r="AC75" s="66"/>
    </row>
    <row r="76" spans="1:29" ht="12.75">
      <c r="A76" s="66" t="str">
        <f>'FTP DETAIL'!A75</f>
        <v>AOS-020</v>
      </c>
      <c r="D76" s="95">
        <v>3</v>
      </c>
      <c r="E76" s="95">
        <v>3</v>
      </c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1">
        <f t="shared" si="29"/>
        <v>3</v>
      </c>
      <c r="S76" s="91">
        <f t="shared" si="29"/>
        <v>3</v>
      </c>
      <c r="T76" s="95"/>
      <c r="U76" s="95"/>
      <c r="V76" s="95"/>
      <c r="W76" s="95"/>
      <c r="X76" s="95"/>
      <c r="Y76" s="95"/>
      <c r="Z76" s="91"/>
      <c r="AA76" s="91">
        <f t="shared" si="28"/>
        <v>3</v>
      </c>
      <c r="AB76" s="91">
        <f t="shared" si="28"/>
        <v>3</v>
      </c>
      <c r="AC76" s="66"/>
    </row>
    <row r="77" spans="1:29" ht="12.75">
      <c r="A77" s="66" t="str">
        <f>'FTP DETAIL'!A76</f>
        <v>SUBTOTAL</v>
      </c>
      <c r="D77" s="91">
        <f aca="true" t="shared" si="30" ref="D77:W77">SUM(D73:D76)</f>
        <v>30</v>
      </c>
      <c r="E77" s="91">
        <f t="shared" si="30"/>
        <v>15</v>
      </c>
      <c r="F77" s="91">
        <f t="shared" si="30"/>
        <v>0</v>
      </c>
      <c r="G77" s="91">
        <f t="shared" si="30"/>
        <v>0</v>
      </c>
      <c r="H77" s="91">
        <f t="shared" si="30"/>
        <v>0</v>
      </c>
      <c r="I77" s="91">
        <f t="shared" si="30"/>
        <v>0</v>
      </c>
      <c r="J77" s="91">
        <f t="shared" si="30"/>
        <v>0</v>
      </c>
      <c r="K77" s="91">
        <f t="shared" si="30"/>
        <v>0</v>
      </c>
      <c r="L77" s="91">
        <f t="shared" si="30"/>
        <v>0</v>
      </c>
      <c r="M77" s="91">
        <f t="shared" si="30"/>
        <v>0</v>
      </c>
      <c r="N77" s="91">
        <f t="shared" si="30"/>
        <v>0</v>
      </c>
      <c r="O77" s="91">
        <f t="shared" si="30"/>
        <v>0</v>
      </c>
      <c r="P77" s="91">
        <f t="shared" si="30"/>
        <v>0</v>
      </c>
      <c r="Q77" s="91">
        <f t="shared" si="30"/>
        <v>0</v>
      </c>
      <c r="R77" s="91">
        <f t="shared" si="30"/>
        <v>30</v>
      </c>
      <c r="S77" s="91">
        <f t="shared" si="30"/>
        <v>15</v>
      </c>
      <c r="T77" s="91">
        <f t="shared" si="30"/>
        <v>0</v>
      </c>
      <c r="U77" s="91">
        <f t="shared" si="30"/>
        <v>0</v>
      </c>
      <c r="V77" s="91">
        <f t="shared" si="30"/>
        <v>0</v>
      </c>
      <c r="W77" s="91">
        <f t="shared" si="30"/>
        <v>0</v>
      </c>
      <c r="X77" s="91">
        <f>SUM(X73:X76)</f>
        <v>0</v>
      </c>
      <c r="Y77" s="91">
        <f>SUM(Y73:Y76)</f>
        <v>0</v>
      </c>
      <c r="Z77" s="102"/>
      <c r="AA77" s="91">
        <f>SUM(AA73:AA76)</f>
        <v>30</v>
      </c>
      <c r="AB77" s="91">
        <f>SUM(AB73:AB76)</f>
        <v>15</v>
      </c>
      <c r="AC77" s="66"/>
    </row>
    <row r="78" spans="1:29" ht="12.75">
      <c r="A78" s="54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102"/>
      <c r="AA78" s="91"/>
      <c r="AB78" s="91"/>
      <c r="AC78" s="66"/>
    </row>
    <row r="79" spans="1:29" ht="12.75">
      <c r="A79" s="66" t="str">
        <f>'FTP DETAIL'!A78</f>
        <v>SUBTOTAL ST-LINE</v>
      </c>
      <c r="D79" s="112">
        <f>SUM(D52+D60+D65+D67+D66+D70+D68+D71+D77+D63)</f>
        <v>30</v>
      </c>
      <c r="E79" s="112">
        <f>SUM(E52+E60+E65+E67+E66+E70+E68+E71+E77+E63)</f>
        <v>15</v>
      </c>
      <c r="F79" s="112">
        <f>SUM(F52+F60+F65+F67+F66+F70+F68+F71+F77+F63)</f>
        <v>1</v>
      </c>
      <c r="G79" s="112">
        <f>SUM(G52+G60+G65+G67+G66+G70+G68+G71+G77+G63)</f>
        <v>1</v>
      </c>
      <c r="H79" s="112" t="e">
        <f>SUM(#REF!+H52+H60+H65+H67+H68+#REF!+H71+H77+H63)</f>
        <v>#REF!</v>
      </c>
      <c r="I79" s="112" t="e">
        <f>SUM(#REF!+I52+I60+I65+I67+I68+#REF!+I71+I77+I63)</f>
        <v>#REF!</v>
      </c>
      <c r="J79" s="112">
        <f aca="true" t="shared" si="31" ref="J79:U79">SUM(J52+J60+J65+J67+J66+J70+J68+J71+J77+J63)</f>
        <v>0</v>
      </c>
      <c r="K79" s="112">
        <f t="shared" si="31"/>
        <v>0</v>
      </c>
      <c r="L79" s="112">
        <f t="shared" si="31"/>
        <v>0</v>
      </c>
      <c r="M79" s="112">
        <f t="shared" si="31"/>
        <v>0</v>
      </c>
      <c r="N79" s="112">
        <f t="shared" si="31"/>
        <v>0</v>
      </c>
      <c r="O79" s="112">
        <f t="shared" si="31"/>
        <v>0</v>
      </c>
      <c r="P79" s="112">
        <f>SUM(P52+P60+P65+P67+P66+P69+P70+P68+P71+P77+P63)</f>
        <v>1</v>
      </c>
      <c r="Q79" s="112">
        <f>SUM(Q52+Q60+Q65+Q67+Q66+Q69+Q70+Q68+Q71+Q77+Q63)</f>
        <v>1</v>
      </c>
      <c r="R79" s="112">
        <f t="shared" si="31"/>
        <v>32</v>
      </c>
      <c r="S79" s="112">
        <f t="shared" si="31"/>
        <v>17</v>
      </c>
      <c r="T79" s="112">
        <f t="shared" si="31"/>
        <v>8</v>
      </c>
      <c r="U79" s="112">
        <f t="shared" si="31"/>
        <v>8</v>
      </c>
      <c r="V79" s="112">
        <f>SUM(V52+V60+V65+V67+V66+V69+V70+V68+V71+V77+V63)</f>
        <v>0</v>
      </c>
      <c r="W79" s="112">
        <f>SUM(W52+W60+W65+W67+W66+W69+W70+W68+W71+W77+W63)</f>
        <v>0</v>
      </c>
      <c r="X79" s="112">
        <f>SUM(X52+X60+X65+X67+X66+X69+X70+X68+X71+X77+X63)</f>
        <v>0</v>
      </c>
      <c r="Y79" s="112">
        <f>SUM(Y52+Y60+Y65+Y67+Y66+Y69+Y70+Y68+Y71+Y77+Y63)</f>
        <v>0</v>
      </c>
      <c r="Z79" s="102"/>
      <c r="AA79" s="112">
        <f>SUM(AA52+AA60+AA65+AA67+AA66+AA70+AA68+AA71+AA77+AA63)</f>
        <v>40</v>
      </c>
      <c r="AB79" s="112">
        <f>SUM(AB52+AB60+AB65+AB67+AB66+AB70+AB68+AB71+AB77+AB63)</f>
        <v>25</v>
      </c>
      <c r="AC79" s="23"/>
    </row>
    <row r="80" spans="1:29" ht="12.75">
      <c r="A80" s="54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23"/>
    </row>
    <row r="81" spans="1:29" ht="12.75">
      <c r="A81" s="66" t="str">
        <f>'FTP DETAIL'!A80</f>
        <v>SUBTOTAL ST-LINE EOY</v>
      </c>
      <c r="D81" s="102"/>
      <c r="E81" s="102"/>
      <c r="F81" s="102"/>
      <c r="G81" s="102" t="s">
        <v>10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>
        <f>SUM(E81:R81)</f>
        <v>0</v>
      </c>
      <c r="T81" s="102"/>
      <c r="U81" s="102"/>
      <c r="V81" s="102"/>
      <c r="W81" s="102"/>
      <c r="X81" s="102"/>
      <c r="Y81" s="102"/>
      <c r="Z81" s="102"/>
      <c r="AA81" s="102"/>
      <c r="AB81" s="102"/>
      <c r="AC81" s="23"/>
    </row>
    <row r="82" spans="1:29" ht="12.75">
      <c r="A82" s="5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2"/>
      <c r="AA82" s="104"/>
      <c r="AB82" s="104"/>
      <c r="AC82" s="66"/>
    </row>
    <row r="83" spans="1:29" ht="13.5" thickBot="1">
      <c r="A83" s="66" t="str">
        <f>'FTP DETAIL'!A83</f>
        <v>TOTAL</v>
      </c>
      <c r="D83" s="106">
        <f aca="true" t="shared" si="32" ref="D83:Y83">D40+D79</f>
        <v>30</v>
      </c>
      <c r="E83" s="106">
        <f t="shared" si="32"/>
        <v>15</v>
      </c>
      <c r="F83" s="106">
        <f t="shared" si="32"/>
        <v>1</v>
      </c>
      <c r="G83" s="106">
        <f t="shared" si="32"/>
        <v>5</v>
      </c>
      <c r="H83" s="106" t="e">
        <f t="shared" si="32"/>
        <v>#REF!</v>
      </c>
      <c r="I83" s="106" t="e">
        <f t="shared" si="32"/>
        <v>#REF!</v>
      </c>
      <c r="J83" s="106">
        <f t="shared" si="32"/>
        <v>0</v>
      </c>
      <c r="K83" s="106">
        <f t="shared" si="32"/>
        <v>0</v>
      </c>
      <c r="L83" s="106">
        <f t="shared" si="32"/>
        <v>0</v>
      </c>
      <c r="M83" s="106">
        <f t="shared" si="32"/>
        <v>0</v>
      </c>
      <c r="N83" s="106">
        <f t="shared" si="32"/>
        <v>13</v>
      </c>
      <c r="O83" s="106">
        <f t="shared" si="32"/>
        <v>13</v>
      </c>
      <c r="P83" s="106">
        <f t="shared" si="32"/>
        <v>1</v>
      </c>
      <c r="Q83" s="106">
        <f t="shared" si="32"/>
        <v>1</v>
      </c>
      <c r="R83" s="106">
        <f t="shared" si="32"/>
        <v>45</v>
      </c>
      <c r="S83" s="106">
        <f t="shared" si="32"/>
        <v>34</v>
      </c>
      <c r="T83" s="106">
        <f t="shared" si="32"/>
        <v>14</v>
      </c>
      <c r="U83" s="106">
        <f t="shared" si="32"/>
        <v>14</v>
      </c>
      <c r="V83" s="106">
        <f t="shared" si="32"/>
        <v>19</v>
      </c>
      <c r="W83" s="106">
        <f t="shared" si="32"/>
        <v>19</v>
      </c>
      <c r="X83" s="106">
        <f t="shared" si="32"/>
        <v>0</v>
      </c>
      <c r="Y83" s="106">
        <f t="shared" si="32"/>
        <v>0</v>
      </c>
      <c r="Z83" s="102"/>
      <c r="AA83" s="106">
        <f>AA40+AA79</f>
        <v>78</v>
      </c>
      <c r="AB83" s="106">
        <f>AB40+AB79</f>
        <v>67</v>
      </c>
      <c r="AC83" s="66"/>
    </row>
    <row r="84" spans="1:29" ht="13.5" thickTop="1">
      <c r="A84" s="66" t="str">
        <f>'FTP DETAIL'!A84</f>
        <v>TOTAL EOY</v>
      </c>
      <c r="D84" s="104"/>
      <c r="E84" s="104"/>
      <c r="F84" s="104"/>
      <c r="G84" s="102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2"/>
      <c r="T84" s="104"/>
      <c r="U84" s="104"/>
      <c r="V84" s="104"/>
      <c r="W84" s="104"/>
      <c r="X84" s="104"/>
      <c r="Y84" s="104"/>
      <c r="Z84" s="102"/>
      <c r="AA84" s="104"/>
      <c r="AB84" s="104"/>
      <c r="AC84" s="66"/>
    </row>
    <row r="86" spans="1:29" ht="12.75">
      <c r="A86" s="66" t="str">
        <f>'FTP DETAIL'!A86</f>
        <v>Reimb. ACT-002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1">
        <f>SUM(+N86)</f>
        <v>0</v>
      </c>
      <c r="S86" s="91">
        <f>SUM(+O86)</f>
        <v>0</v>
      </c>
      <c r="T86" s="95"/>
      <c r="U86" s="95"/>
      <c r="V86" s="95">
        <v>0</v>
      </c>
      <c r="W86" s="95">
        <v>0</v>
      </c>
      <c r="X86" s="95"/>
      <c r="Y86" s="95"/>
      <c r="Z86" s="91"/>
      <c r="AA86" s="91">
        <f>SUM(R86+T86+V86+X86)</f>
        <v>0</v>
      </c>
      <c r="AB86" s="91">
        <f>SUM(S86+U86+W86+Y86)</f>
        <v>0</v>
      </c>
      <c r="AC86" s="66"/>
    </row>
    <row r="87" spans="1:29" ht="12.75">
      <c r="A87" s="66" t="str">
        <f>'FTP DETAIL'!A87</f>
        <v>Reimb. ACB-100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1">
        <f>SUM(+N87)</f>
        <v>0</v>
      </c>
      <c r="S87" s="91">
        <f>SUM(+O87)</f>
        <v>0</v>
      </c>
      <c r="T87" s="95"/>
      <c r="U87" s="95"/>
      <c r="V87" s="95">
        <v>4</v>
      </c>
      <c r="W87" s="95">
        <v>4</v>
      </c>
      <c r="X87" s="95"/>
      <c r="Y87" s="95"/>
      <c r="Z87" s="91"/>
      <c r="AA87" s="91">
        <f>SUM(R87+T87+V87+X87)</f>
        <v>4</v>
      </c>
      <c r="AB87" s="91">
        <f>SUM(S87+U87+W87+Y87)</f>
        <v>4</v>
      </c>
      <c r="AC87" s="66"/>
    </row>
    <row r="88" spans="1:29" ht="12.75">
      <c r="A88" s="66" t="str">
        <f>'FTP DETAIL'!A88</f>
        <v>SUBTOTAL REIMB</v>
      </c>
      <c r="D88" s="91">
        <f>SUM(D86:D87)</f>
        <v>0</v>
      </c>
      <c r="E88" s="91">
        <f>SUM(E86:E87)</f>
        <v>0</v>
      </c>
      <c r="F88" s="91">
        <f>SUM(F86:F87)</f>
        <v>0</v>
      </c>
      <c r="G88" s="91">
        <f>SUM(G86:G87)</f>
        <v>0</v>
      </c>
      <c r="H88" s="91">
        <f aca="true" t="shared" si="33" ref="H88:O88">SUM(H86:H87)</f>
        <v>0</v>
      </c>
      <c r="I88" s="91">
        <f t="shared" si="33"/>
        <v>0</v>
      </c>
      <c r="J88" s="91">
        <f t="shared" si="33"/>
        <v>0</v>
      </c>
      <c r="K88" s="91">
        <f t="shared" si="33"/>
        <v>0</v>
      </c>
      <c r="L88" s="91">
        <f t="shared" si="33"/>
        <v>0</v>
      </c>
      <c r="M88" s="91">
        <f t="shared" si="33"/>
        <v>0</v>
      </c>
      <c r="N88" s="91">
        <f t="shared" si="33"/>
        <v>0</v>
      </c>
      <c r="O88" s="91">
        <f t="shared" si="33"/>
        <v>0</v>
      </c>
      <c r="P88" s="91">
        <f aca="true" t="shared" si="34" ref="P88:W88">SUM(P86:P87)</f>
        <v>0</v>
      </c>
      <c r="Q88" s="91">
        <f t="shared" si="34"/>
        <v>0</v>
      </c>
      <c r="R88" s="91">
        <f t="shared" si="34"/>
        <v>0</v>
      </c>
      <c r="S88" s="91">
        <f t="shared" si="34"/>
        <v>0</v>
      </c>
      <c r="T88" s="91">
        <f t="shared" si="34"/>
        <v>0</v>
      </c>
      <c r="U88" s="91">
        <f t="shared" si="34"/>
        <v>0</v>
      </c>
      <c r="V88" s="91">
        <f t="shared" si="34"/>
        <v>4</v>
      </c>
      <c r="W88" s="91">
        <f t="shared" si="34"/>
        <v>4</v>
      </c>
      <c r="X88" s="91">
        <f>SUM(X86:X87)</f>
        <v>0</v>
      </c>
      <c r="Y88" s="91">
        <f>SUM(Y86:Y87)</f>
        <v>0</v>
      </c>
      <c r="Z88" s="91"/>
      <c r="AA88" s="91">
        <f>SUM(AA86:AA87)</f>
        <v>4</v>
      </c>
      <c r="AB88" s="91">
        <f>SUM(AB86:AB87)</f>
        <v>4</v>
      </c>
      <c r="AC88" s="66"/>
    </row>
    <row r="89" spans="1:29" ht="12.75">
      <c r="A89" s="54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66"/>
    </row>
  </sheetData>
  <mergeCells count="20">
    <mergeCell ref="AA3:AB3"/>
    <mergeCell ref="AA4:AB4"/>
    <mergeCell ref="T3:U3"/>
    <mergeCell ref="T4:U4"/>
    <mergeCell ref="V4:W4"/>
    <mergeCell ref="V3:W3"/>
    <mergeCell ref="P3:Q3"/>
    <mergeCell ref="P4:Q4"/>
    <mergeCell ref="R4:S4"/>
    <mergeCell ref="R3:S3"/>
    <mergeCell ref="J3:K3"/>
    <mergeCell ref="J4:K4"/>
    <mergeCell ref="N3:O3"/>
    <mergeCell ref="N4:O4"/>
    <mergeCell ref="L4:M4"/>
    <mergeCell ref="L3:M3"/>
    <mergeCell ref="D3:E3"/>
    <mergeCell ref="D4:E4"/>
    <mergeCell ref="F3:G3"/>
    <mergeCell ref="F4:G4"/>
  </mergeCells>
  <printOptions/>
  <pageMargins left="0.21" right="0.21" top="0.25" bottom="0.35" header="0.5" footer="0.17"/>
  <pageSetup fitToHeight="0" fitToWidth="1" horizontalDpi="300" verticalDpi="300" orientation="landscape" scale="70" r:id="rId1"/>
  <headerFooter alignWithMargins="0">
    <oddFooter>&amp;C&amp;"Times New Roman,Regular"Page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.75"/>
  <cols>
    <col min="1" max="1" width="11.16015625" style="64" customWidth="1"/>
    <col min="2" max="2" width="9.33203125" style="64" customWidth="1"/>
    <col min="3" max="3" width="7.16015625" style="64" customWidth="1"/>
    <col min="4" max="4" width="7.83203125" style="64" customWidth="1"/>
    <col min="5" max="5" width="7.66015625" style="64" customWidth="1"/>
    <col min="6" max="7" width="7.83203125" style="64" customWidth="1"/>
    <col min="8" max="8" width="6.5" style="64" hidden="1" customWidth="1"/>
    <col min="9" max="9" width="9.33203125" style="64" hidden="1" customWidth="1"/>
    <col min="10" max="10" width="7.66015625" style="64" customWidth="1"/>
    <col min="11" max="11" width="7.83203125" style="64" customWidth="1"/>
    <col min="12" max="12" width="7.66015625" style="64" customWidth="1"/>
    <col min="13" max="15" width="7.83203125" style="64" customWidth="1"/>
    <col min="16" max="16" width="9.66015625" style="64" customWidth="1"/>
    <col min="17" max="17" width="7.83203125" style="64" customWidth="1"/>
    <col min="18" max="23" width="9.33203125" style="64" customWidth="1"/>
    <col min="24" max="24" width="8.83203125" style="64" customWidth="1"/>
    <col min="25" max="25" width="9" style="64" customWidth="1"/>
    <col min="26" max="26" width="4.5" style="64" customWidth="1"/>
    <col min="27" max="31" width="9.33203125" style="64" customWidth="1"/>
    <col min="32" max="32" width="7.33203125" style="64" customWidth="1"/>
    <col min="33" max="16384" width="9.33203125" style="64" customWidth="1"/>
  </cols>
  <sheetData>
    <row r="1" spans="1:30" ht="12.75">
      <c r="A1" s="153" t="s">
        <v>74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37"/>
      <c r="Y1" s="37"/>
      <c r="Z1" s="37"/>
      <c r="AA1" s="141" t="str">
        <f>'Cover Page'!A33</f>
        <v> SEPTEMBER 30, 2002</v>
      </c>
      <c r="AB1" s="37"/>
      <c r="AC1" s="63"/>
      <c r="AD1" s="63"/>
    </row>
    <row r="2" spans="1:30" ht="12.75">
      <c r="A2" s="153" t="s">
        <v>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37"/>
      <c r="Y2" s="37"/>
      <c r="Z2" s="37"/>
      <c r="AA2" s="37" t="s">
        <v>10</v>
      </c>
      <c r="AB2" s="37"/>
      <c r="AC2" s="63"/>
      <c r="AD2" s="63"/>
    </row>
    <row r="3" spans="1:30" ht="12.75">
      <c r="A3" s="38"/>
      <c r="B3" s="38"/>
      <c r="C3" s="38"/>
      <c r="D3" s="37" t="s">
        <v>78</v>
      </c>
      <c r="E3" s="37"/>
      <c r="F3" s="17" t="s">
        <v>91</v>
      </c>
      <c r="G3" s="17"/>
      <c r="H3" s="37" t="s">
        <v>51</v>
      </c>
      <c r="I3" s="37"/>
      <c r="J3" s="152" t="s">
        <v>52</v>
      </c>
      <c r="K3" s="152"/>
      <c r="L3" s="37" t="s">
        <v>93</v>
      </c>
      <c r="M3" s="37"/>
      <c r="N3" s="152" t="s">
        <v>53</v>
      </c>
      <c r="O3" s="152"/>
      <c r="P3" s="37" t="s">
        <v>117</v>
      </c>
      <c r="Q3" s="37"/>
      <c r="R3" s="37" t="s">
        <v>54</v>
      </c>
      <c r="S3" s="37"/>
      <c r="T3" s="152" t="s">
        <v>100</v>
      </c>
      <c r="U3" s="152"/>
      <c r="V3" s="152" t="s">
        <v>16</v>
      </c>
      <c r="W3" s="152"/>
      <c r="X3" s="37" t="s">
        <v>55</v>
      </c>
      <c r="Y3" s="37"/>
      <c r="Z3" s="39"/>
      <c r="AA3" s="152" t="s">
        <v>99</v>
      </c>
      <c r="AB3" s="152"/>
      <c r="AC3" s="63"/>
      <c r="AD3" s="63"/>
    </row>
    <row r="4" spans="1:30" ht="12.75">
      <c r="A4" s="38"/>
      <c r="B4" s="38"/>
      <c r="C4" s="38"/>
      <c r="D4" s="37" t="s">
        <v>92</v>
      </c>
      <c r="E4" s="37"/>
      <c r="F4" s="17" t="s">
        <v>96</v>
      </c>
      <c r="G4" s="17"/>
      <c r="H4" s="37" t="s">
        <v>56</v>
      </c>
      <c r="I4" s="37"/>
      <c r="J4" s="152" t="s">
        <v>95</v>
      </c>
      <c r="K4" s="152"/>
      <c r="L4" s="37" t="s">
        <v>97</v>
      </c>
      <c r="M4" s="37"/>
      <c r="N4" s="37" t="s">
        <v>98</v>
      </c>
      <c r="O4" s="37"/>
      <c r="P4" s="37" t="s">
        <v>118</v>
      </c>
      <c r="Q4" s="37"/>
      <c r="R4" s="37" t="s">
        <v>57</v>
      </c>
      <c r="S4" s="37"/>
      <c r="T4" s="152" t="s">
        <v>101</v>
      </c>
      <c r="U4" s="152"/>
      <c r="V4" s="152" t="s">
        <v>82</v>
      </c>
      <c r="W4" s="152"/>
      <c r="X4" s="37" t="s">
        <v>83</v>
      </c>
      <c r="Y4" s="37"/>
      <c r="Z4" s="39"/>
      <c r="AA4" s="152" t="s">
        <v>72</v>
      </c>
      <c r="AB4" s="152"/>
      <c r="AC4" s="63"/>
      <c r="AD4" s="63"/>
    </row>
    <row r="5" spans="1:30" ht="12.75">
      <c r="A5" s="38"/>
      <c r="B5" s="38"/>
      <c r="C5" s="38"/>
      <c r="D5" s="90" t="s">
        <v>43</v>
      </c>
      <c r="E5" s="90" t="s">
        <v>44</v>
      </c>
      <c r="F5" s="90" t="s">
        <v>43</v>
      </c>
      <c r="G5" s="90" t="s">
        <v>44</v>
      </c>
      <c r="H5" s="39" t="str">
        <f>'FTP DETAIL'!J5</f>
        <v> AUTH</v>
      </c>
      <c r="I5" s="39" t="str">
        <f>'FTP DETAIL'!K5</f>
        <v> O/B</v>
      </c>
      <c r="J5" s="90" t="s">
        <v>43</v>
      </c>
      <c r="K5" s="90" t="s">
        <v>44</v>
      </c>
      <c r="L5" s="90" t="s">
        <v>43</v>
      </c>
      <c r="M5" s="90" t="s">
        <v>44</v>
      </c>
      <c r="N5" s="90" t="s">
        <v>43</v>
      </c>
      <c r="O5" s="90" t="s">
        <v>44</v>
      </c>
      <c r="P5" s="90" t="s">
        <v>43</v>
      </c>
      <c r="Q5" s="90" t="s">
        <v>44</v>
      </c>
      <c r="R5" s="90" t="s">
        <v>43</v>
      </c>
      <c r="S5" s="90" t="s">
        <v>44</v>
      </c>
      <c r="T5" s="90" t="s">
        <v>43</v>
      </c>
      <c r="U5" s="90" t="s">
        <v>44</v>
      </c>
      <c r="V5" s="90" t="s">
        <v>43</v>
      </c>
      <c r="W5" s="90" t="s">
        <v>44</v>
      </c>
      <c r="X5" s="42" t="s">
        <v>47</v>
      </c>
      <c r="Y5" s="42" t="s">
        <v>48</v>
      </c>
      <c r="Z5" s="39"/>
      <c r="AA5" s="90" t="s">
        <v>43</v>
      </c>
      <c r="AB5" s="90" t="s">
        <v>44</v>
      </c>
      <c r="AC5" s="63"/>
      <c r="AD5" s="63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63"/>
      <c r="AD6" s="63"/>
    </row>
    <row r="7" spans="1:30" ht="12.75">
      <c r="A7" s="65" t="str">
        <f>'FTP DETAIL'!A7</f>
        <v>ACT-1</v>
      </c>
      <c r="B7" s="38"/>
      <c r="C7" s="38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>
        <f aca="true" t="shared" si="0" ref="R7:S9">SUM(+N7)</f>
        <v>0</v>
      </c>
      <c r="S7" s="91">
        <f t="shared" si="0"/>
        <v>0</v>
      </c>
      <c r="T7" s="93"/>
      <c r="U7" s="93"/>
      <c r="V7" s="93"/>
      <c r="W7" s="93"/>
      <c r="X7" s="93"/>
      <c r="Y7" s="93"/>
      <c r="Z7" s="94"/>
      <c r="AA7" s="94">
        <f aca="true" t="shared" si="1" ref="AA7:AB9">SUM(R7+T7+V7+X7)</f>
        <v>0</v>
      </c>
      <c r="AB7" s="94">
        <f t="shared" si="1"/>
        <v>0</v>
      </c>
      <c r="AC7" s="63"/>
      <c r="AD7" s="63"/>
    </row>
    <row r="8" spans="1:30" ht="12.75">
      <c r="A8" s="65" t="str">
        <f>'FTP DETAIL'!A8</f>
        <v>ACT-2</v>
      </c>
      <c r="B8" s="38"/>
      <c r="C8" s="38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>
        <f t="shared" si="0"/>
        <v>0</v>
      </c>
      <c r="S8" s="91">
        <f t="shared" si="0"/>
        <v>0</v>
      </c>
      <c r="T8" s="93"/>
      <c r="U8" s="93"/>
      <c r="V8" s="93"/>
      <c r="W8" s="93"/>
      <c r="X8" s="93"/>
      <c r="Y8" s="93"/>
      <c r="Z8" s="94"/>
      <c r="AA8" s="94">
        <f t="shared" si="1"/>
        <v>0</v>
      </c>
      <c r="AB8" s="94">
        <f t="shared" si="1"/>
        <v>0</v>
      </c>
      <c r="AC8" s="63"/>
      <c r="AD8" s="63"/>
    </row>
    <row r="9" spans="1:30" ht="12.75">
      <c r="A9" s="65" t="str">
        <f>'FTP DETAIL'!A9</f>
        <v>ACT-4</v>
      </c>
      <c r="B9" s="38"/>
      <c r="C9" s="38"/>
      <c r="D9" s="93"/>
      <c r="E9" s="93"/>
      <c r="F9" s="93"/>
      <c r="G9" s="93"/>
      <c r="H9" s="93"/>
      <c r="I9" s="93"/>
      <c r="J9" s="93"/>
      <c r="K9" s="93"/>
      <c r="L9" s="93"/>
      <c r="M9" s="93"/>
      <c r="N9" s="93">
        <v>1</v>
      </c>
      <c r="O9" s="93">
        <v>1</v>
      </c>
      <c r="P9" s="93"/>
      <c r="Q9" s="93"/>
      <c r="R9" s="94">
        <f t="shared" si="0"/>
        <v>1</v>
      </c>
      <c r="S9" s="91">
        <f t="shared" si="0"/>
        <v>1</v>
      </c>
      <c r="T9" s="93"/>
      <c r="U9" s="93"/>
      <c r="V9" s="93"/>
      <c r="W9" s="93"/>
      <c r="X9" s="93"/>
      <c r="Y9" s="93"/>
      <c r="Z9" s="94"/>
      <c r="AA9" s="94">
        <f t="shared" si="1"/>
        <v>1</v>
      </c>
      <c r="AB9" s="94">
        <f t="shared" si="1"/>
        <v>1</v>
      </c>
      <c r="AC9" s="63"/>
      <c r="AD9" s="63"/>
    </row>
    <row r="10" spans="1:30" ht="12.75">
      <c r="A10" s="65" t="str">
        <f>'FTP DETAIL'!A10</f>
        <v>SUBTOTAL </v>
      </c>
      <c r="B10" s="38"/>
      <c r="C10" s="38"/>
      <c r="D10" s="94">
        <f aca="true" t="shared" si="2" ref="D10:Y10">SUM(D7:D9)</f>
        <v>0</v>
      </c>
      <c r="E10" s="94">
        <f t="shared" si="2"/>
        <v>0</v>
      </c>
      <c r="F10" s="94">
        <f t="shared" si="2"/>
        <v>0</v>
      </c>
      <c r="G10" s="94">
        <f t="shared" si="2"/>
        <v>0</v>
      </c>
      <c r="H10" s="94">
        <f t="shared" si="2"/>
        <v>0</v>
      </c>
      <c r="I10" s="94">
        <f t="shared" si="2"/>
        <v>0</v>
      </c>
      <c r="J10" s="94">
        <f t="shared" si="2"/>
        <v>0</v>
      </c>
      <c r="K10" s="94">
        <f t="shared" si="2"/>
        <v>0</v>
      </c>
      <c r="L10" s="94">
        <f t="shared" si="2"/>
        <v>0</v>
      </c>
      <c r="M10" s="94">
        <f t="shared" si="2"/>
        <v>0</v>
      </c>
      <c r="N10" s="94">
        <f t="shared" si="2"/>
        <v>1</v>
      </c>
      <c r="O10" s="94">
        <f t="shared" si="2"/>
        <v>1</v>
      </c>
      <c r="P10" s="94">
        <f t="shared" si="2"/>
        <v>0</v>
      </c>
      <c r="Q10" s="94">
        <f t="shared" si="2"/>
        <v>0</v>
      </c>
      <c r="R10" s="94">
        <f t="shared" si="2"/>
        <v>1</v>
      </c>
      <c r="S10" s="91">
        <f t="shared" si="2"/>
        <v>1</v>
      </c>
      <c r="T10" s="94">
        <f t="shared" si="2"/>
        <v>0</v>
      </c>
      <c r="U10" s="94">
        <f t="shared" si="2"/>
        <v>0</v>
      </c>
      <c r="V10" s="94">
        <f t="shared" si="2"/>
        <v>0</v>
      </c>
      <c r="W10" s="94">
        <f t="shared" si="2"/>
        <v>0</v>
      </c>
      <c r="X10" s="94">
        <f t="shared" si="2"/>
        <v>0</v>
      </c>
      <c r="Y10" s="94">
        <f t="shared" si="2"/>
        <v>0</v>
      </c>
      <c r="Z10" s="94"/>
      <c r="AA10" s="94">
        <f>SUM(AA7:AA9)</f>
        <v>1</v>
      </c>
      <c r="AB10" s="94">
        <f>SUM(AB7:AB9)</f>
        <v>1</v>
      </c>
      <c r="AC10" s="63"/>
      <c r="AD10" s="63"/>
    </row>
    <row r="11" spans="1:30" ht="8.25" customHeight="1">
      <c r="A11" s="54"/>
      <c r="B11" s="38"/>
      <c r="C11" s="38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1"/>
      <c r="T11" s="94"/>
      <c r="U11" s="94"/>
      <c r="V11" s="94"/>
      <c r="W11" s="94"/>
      <c r="X11" s="94"/>
      <c r="Y11" s="94"/>
      <c r="Z11" s="94"/>
      <c r="AA11" s="94"/>
      <c r="AB11" s="94"/>
      <c r="AC11" s="63"/>
      <c r="AD11" s="63"/>
    </row>
    <row r="12" spans="1:30" ht="12.75">
      <c r="A12" s="65" t="str">
        <f>'FTP DETAIL'!A12</f>
        <v>ACF-1</v>
      </c>
      <c r="B12" s="38"/>
      <c r="C12" s="38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8"/>
      <c r="Q12" s="98"/>
      <c r="R12" s="94">
        <f>SUM(D12+H12+F12+J12+N12)</f>
        <v>0</v>
      </c>
      <c r="S12" s="91">
        <f>SUM(+O12)</f>
        <v>0</v>
      </c>
      <c r="T12" s="93"/>
      <c r="U12" s="93"/>
      <c r="V12" s="95"/>
      <c r="W12" s="95"/>
      <c r="X12" s="95"/>
      <c r="Y12" s="95"/>
      <c r="Z12" s="94"/>
      <c r="AA12" s="94">
        <f aca="true" t="shared" si="3" ref="AA12:AB14">SUM(R12+T12+V12+X12)</f>
        <v>0</v>
      </c>
      <c r="AB12" s="94">
        <f t="shared" si="3"/>
        <v>0</v>
      </c>
      <c r="AC12" s="63"/>
      <c r="AD12" s="63"/>
    </row>
    <row r="13" spans="1:30" ht="12.75">
      <c r="A13" s="65" t="str">
        <f>'FTP DETAIL'!A13</f>
        <v>ACH-1</v>
      </c>
      <c r="B13" s="38"/>
      <c r="C13" s="38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>
        <f>SUM(+N13)</f>
        <v>0</v>
      </c>
      <c r="S13" s="91">
        <f>SUM(+O13)</f>
        <v>0</v>
      </c>
      <c r="T13" s="93">
        <v>2</v>
      </c>
      <c r="U13" s="93">
        <v>2</v>
      </c>
      <c r="V13" s="95">
        <v>1</v>
      </c>
      <c r="W13" s="95">
        <v>1</v>
      </c>
      <c r="X13" s="95"/>
      <c r="Y13" s="95"/>
      <c r="Z13" s="94"/>
      <c r="AA13" s="94">
        <f t="shared" si="3"/>
        <v>3</v>
      </c>
      <c r="AB13" s="94">
        <f t="shared" si="3"/>
        <v>3</v>
      </c>
      <c r="AC13" s="63"/>
      <c r="AD13" s="63"/>
    </row>
    <row r="14" spans="1:30" ht="12.75">
      <c r="A14" s="65" t="str">
        <f>'FTP DETAIL'!A14</f>
        <v>ACK-1</v>
      </c>
      <c r="B14" s="38"/>
      <c r="C14" s="38"/>
      <c r="D14" s="95"/>
      <c r="E14" s="95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>
        <f>SUM(+N14)</f>
        <v>0</v>
      </c>
      <c r="S14" s="91">
        <f>SUM(+O14)</f>
        <v>0</v>
      </c>
      <c r="T14" s="93">
        <v>1</v>
      </c>
      <c r="U14" s="93">
        <v>1</v>
      </c>
      <c r="V14" s="95"/>
      <c r="W14" s="95"/>
      <c r="X14" s="95"/>
      <c r="Y14" s="95"/>
      <c r="Z14" s="94"/>
      <c r="AA14" s="94">
        <f t="shared" si="3"/>
        <v>1</v>
      </c>
      <c r="AB14" s="94">
        <f t="shared" si="3"/>
        <v>1</v>
      </c>
      <c r="AC14" s="63"/>
      <c r="AD14" s="63"/>
    </row>
    <row r="15" spans="1:30" ht="12.75">
      <c r="A15" s="67"/>
      <c r="B15" s="38"/>
      <c r="C15" s="38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1"/>
      <c r="T15" s="94"/>
      <c r="U15" s="94"/>
      <c r="V15" s="94"/>
      <c r="W15" s="94"/>
      <c r="X15" s="94"/>
      <c r="Y15" s="94"/>
      <c r="Z15" s="94"/>
      <c r="AA15" s="94"/>
      <c r="AB15" s="94"/>
      <c r="AC15" s="63"/>
      <c r="AD15" s="63"/>
    </row>
    <row r="16" spans="1:30" ht="12.75">
      <c r="A16" s="65" t="str">
        <f>'FTP DETAIL'!A16</f>
        <v>ACB-1</v>
      </c>
      <c r="B16" s="38"/>
      <c r="C16" s="38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>
        <f aca="true" t="shared" si="4" ref="R16:R22">SUM(+N16)</f>
        <v>0</v>
      </c>
      <c r="S16" s="91">
        <f aca="true" t="shared" si="5" ref="S16:S22">SUM(+O16)</f>
        <v>0</v>
      </c>
      <c r="T16" s="93"/>
      <c r="U16" s="93"/>
      <c r="V16" s="99"/>
      <c r="W16" s="99"/>
      <c r="X16" s="99"/>
      <c r="Y16" s="99"/>
      <c r="Z16" s="94"/>
      <c r="AA16" s="94">
        <f aca="true" t="shared" si="6" ref="AA16:AA22">SUM(R16+T16+V16+X16)</f>
        <v>0</v>
      </c>
      <c r="AB16" s="94">
        <f aca="true" t="shared" si="7" ref="AB16:AB22">SUM(S16+U16+W16+Y16)</f>
        <v>0</v>
      </c>
      <c r="AC16" s="63"/>
      <c r="AD16" s="63"/>
    </row>
    <row r="17" spans="1:30" ht="12.75">
      <c r="A17" s="65" t="str">
        <f>'FTP DETAIL'!A17</f>
        <v>ACB-3</v>
      </c>
      <c r="B17" s="38"/>
      <c r="C17" s="38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>
        <v>1</v>
      </c>
      <c r="O17" s="93">
        <v>1</v>
      </c>
      <c r="P17" s="93"/>
      <c r="Q17" s="93"/>
      <c r="R17" s="94">
        <f t="shared" si="4"/>
        <v>1</v>
      </c>
      <c r="S17" s="91">
        <f t="shared" si="5"/>
        <v>1</v>
      </c>
      <c r="T17" s="93"/>
      <c r="U17" s="93"/>
      <c r="V17" s="99"/>
      <c r="W17" s="99"/>
      <c r="X17" s="99"/>
      <c r="Y17" s="99"/>
      <c r="Z17" s="94"/>
      <c r="AA17" s="94">
        <f t="shared" si="6"/>
        <v>1</v>
      </c>
      <c r="AB17" s="94">
        <f t="shared" si="7"/>
        <v>1</v>
      </c>
      <c r="AC17" s="63"/>
      <c r="AD17" s="63"/>
    </row>
    <row r="18" spans="1:30" ht="12.75">
      <c r="A18" s="65" t="str">
        <f>'FTP DETAIL'!A18</f>
        <v>ACB-100</v>
      </c>
      <c r="B18" s="38"/>
      <c r="C18" s="38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>
        <f t="shared" si="4"/>
        <v>0</v>
      </c>
      <c r="S18" s="91">
        <f t="shared" si="5"/>
        <v>0</v>
      </c>
      <c r="T18" s="93"/>
      <c r="U18" s="93"/>
      <c r="V18" s="93"/>
      <c r="W18" s="93"/>
      <c r="X18" s="93"/>
      <c r="Y18" s="93"/>
      <c r="Z18" s="94"/>
      <c r="AA18" s="94">
        <f t="shared" si="6"/>
        <v>0</v>
      </c>
      <c r="AB18" s="94">
        <f t="shared" si="7"/>
        <v>0</v>
      </c>
      <c r="AC18" s="63"/>
      <c r="AD18" s="63"/>
    </row>
    <row r="19" spans="1:30" ht="12.75">
      <c r="A19" s="65" t="str">
        <f>'FTP DETAIL'!A19</f>
        <v>ACB-200</v>
      </c>
      <c r="B19" s="38"/>
      <c r="C19" s="38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>
        <f t="shared" si="4"/>
        <v>0</v>
      </c>
      <c r="S19" s="91">
        <f t="shared" si="5"/>
        <v>0</v>
      </c>
      <c r="T19" s="93"/>
      <c r="U19" s="93"/>
      <c r="V19" s="93"/>
      <c r="W19" s="93"/>
      <c r="X19" s="93"/>
      <c r="Y19" s="93"/>
      <c r="Z19" s="94"/>
      <c r="AA19" s="94">
        <f t="shared" si="6"/>
        <v>0</v>
      </c>
      <c r="AB19" s="94">
        <f t="shared" si="7"/>
        <v>0</v>
      </c>
      <c r="AC19" s="63"/>
      <c r="AD19" s="63"/>
    </row>
    <row r="20" spans="1:30" ht="12.75">
      <c r="A20" s="65" t="str">
        <f>'FTP DETAIL'!A20</f>
        <v>ACB-300</v>
      </c>
      <c r="B20" s="38"/>
      <c r="C20" s="38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>
        <f t="shared" si="4"/>
        <v>0</v>
      </c>
      <c r="S20" s="91">
        <f t="shared" si="5"/>
        <v>0</v>
      </c>
      <c r="T20" s="93"/>
      <c r="U20" s="93"/>
      <c r="V20" s="93">
        <v>1</v>
      </c>
      <c r="W20" s="93">
        <v>1</v>
      </c>
      <c r="X20" s="93"/>
      <c r="Y20" s="93"/>
      <c r="Z20" s="94"/>
      <c r="AA20" s="94">
        <f t="shared" si="6"/>
        <v>1</v>
      </c>
      <c r="AB20" s="94">
        <f t="shared" si="7"/>
        <v>1</v>
      </c>
      <c r="AC20" s="63"/>
      <c r="AD20" s="63"/>
    </row>
    <row r="21" spans="1:30" ht="12.75">
      <c r="A21" s="65" t="str">
        <f>'FTP DETAIL'!A21</f>
        <v>ACB-400</v>
      </c>
      <c r="B21" s="38"/>
      <c r="C21" s="38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>
        <f t="shared" si="4"/>
        <v>0</v>
      </c>
      <c r="S21" s="91">
        <f t="shared" si="5"/>
        <v>0</v>
      </c>
      <c r="T21" s="93"/>
      <c r="U21" s="93"/>
      <c r="V21" s="93"/>
      <c r="W21" s="93"/>
      <c r="X21" s="93"/>
      <c r="Y21" s="93"/>
      <c r="Z21" s="94"/>
      <c r="AA21" s="94">
        <f t="shared" si="6"/>
        <v>0</v>
      </c>
      <c r="AB21" s="94">
        <f t="shared" si="7"/>
        <v>0</v>
      </c>
      <c r="AC21" s="63"/>
      <c r="AD21" s="63"/>
    </row>
    <row r="22" spans="1:30" ht="12.75">
      <c r="A22" s="65" t="str">
        <f>'FTP DETAIL'!A22</f>
        <v>ACB-500</v>
      </c>
      <c r="B22" s="38"/>
      <c r="C22" s="38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>
        <f t="shared" si="4"/>
        <v>0</v>
      </c>
      <c r="S22" s="91">
        <f t="shared" si="5"/>
        <v>0</v>
      </c>
      <c r="T22" s="93"/>
      <c r="U22" s="93"/>
      <c r="V22" s="93"/>
      <c r="W22" s="93"/>
      <c r="X22" s="93"/>
      <c r="Y22" s="93"/>
      <c r="Z22" s="94"/>
      <c r="AA22" s="94">
        <f t="shared" si="6"/>
        <v>0</v>
      </c>
      <c r="AB22" s="94">
        <f t="shared" si="7"/>
        <v>0</v>
      </c>
      <c r="AC22" s="63"/>
      <c r="AD22" s="63"/>
    </row>
    <row r="23" spans="1:30" ht="12.75">
      <c r="A23" s="65" t="str">
        <f>'FTP DETAIL'!A23</f>
        <v>ACB-600</v>
      </c>
      <c r="B23" s="38"/>
      <c r="C23" s="38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>
        <f aca="true" t="shared" si="8" ref="R23:S25">SUM(+N23)</f>
        <v>0</v>
      </c>
      <c r="S23" s="91">
        <f t="shared" si="8"/>
        <v>0</v>
      </c>
      <c r="T23" s="93"/>
      <c r="U23" s="100"/>
      <c r="V23" s="93"/>
      <c r="W23" s="93"/>
      <c r="X23" s="93"/>
      <c r="Y23" s="93"/>
      <c r="Z23" s="94"/>
      <c r="AA23" s="94">
        <f aca="true" t="shared" si="9" ref="AA23:AB25">SUM(R23+T23+V23+X23)</f>
        <v>0</v>
      </c>
      <c r="AB23" s="94">
        <f t="shared" si="9"/>
        <v>0</v>
      </c>
      <c r="AC23" s="63"/>
      <c r="AD23" s="63"/>
    </row>
    <row r="24" spans="1:30" ht="12.75">
      <c r="A24" s="65" t="str">
        <f>'FTP DETAIL'!A24</f>
        <v>ACB-700</v>
      </c>
      <c r="B24" s="38"/>
      <c r="C24" s="38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>
        <f t="shared" si="8"/>
        <v>0</v>
      </c>
      <c r="S24" s="91">
        <f t="shared" si="8"/>
        <v>0</v>
      </c>
      <c r="T24" s="93"/>
      <c r="U24" s="93"/>
      <c r="V24" s="93"/>
      <c r="W24" s="93"/>
      <c r="X24" s="93"/>
      <c r="Y24" s="93"/>
      <c r="Z24" s="94"/>
      <c r="AA24" s="94">
        <f t="shared" si="9"/>
        <v>0</v>
      </c>
      <c r="AB24" s="94">
        <f t="shared" si="9"/>
        <v>0</v>
      </c>
      <c r="AC24" s="63"/>
      <c r="AD24" s="63"/>
    </row>
    <row r="25" spans="1:30" ht="12.75">
      <c r="A25" s="65" t="str">
        <f>'FTP DETAIL'!A25</f>
        <v>ACB-800</v>
      </c>
      <c r="B25" s="38"/>
      <c r="C25" s="38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>
        <f t="shared" si="8"/>
        <v>0</v>
      </c>
      <c r="S25" s="91">
        <f t="shared" si="8"/>
        <v>0</v>
      </c>
      <c r="T25" s="93">
        <v>16</v>
      </c>
      <c r="U25" s="93">
        <v>16</v>
      </c>
      <c r="V25" s="93"/>
      <c r="W25" s="93"/>
      <c r="X25" s="93"/>
      <c r="Y25" s="93"/>
      <c r="Z25" s="94"/>
      <c r="AA25" s="94">
        <f t="shared" si="9"/>
        <v>16</v>
      </c>
      <c r="AB25" s="94">
        <f t="shared" si="9"/>
        <v>16</v>
      </c>
      <c r="AC25" s="63"/>
      <c r="AD25" s="63"/>
    </row>
    <row r="26" spans="1:30" ht="12.75">
      <c r="A26" s="65" t="str">
        <f>'FTP DETAIL'!A26</f>
        <v>SUBTOTAL </v>
      </c>
      <c r="B26" s="38"/>
      <c r="C26" s="38"/>
      <c r="D26" s="94">
        <f>SUM(D16:D25)</f>
        <v>0</v>
      </c>
      <c r="E26" s="94">
        <f aca="true" t="shared" si="10" ref="E26:Q26">SUM(E16:E25)</f>
        <v>0</v>
      </c>
      <c r="F26" s="94">
        <f t="shared" si="10"/>
        <v>0</v>
      </c>
      <c r="G26" s="94">
        <f t="shared" si="10"/>
        <v>0</v>
      </c>
      <c r="H26" s="94">
        <f t="shared" si="10"/>
        <v>0</v>
      </c>
      <c r="I26" s="94">
        <f t="shared" si="10"/>
        <v>0</v>
      </c>
      <c r="J26" s="94">
        <f t="shared" si="10"/>
        <v>0</v>
      </c>
      <c r="K26" s="94">
        <f t="shared" si="10"/>
        <v>0</v>
      </c>
      <c r="L26" s="94">
        <f t="shared" si="10"/>
        <v>0</v>
      </c>
      <c r="M26" s="94">
        <f t="shared" si="10"/>
        <v>0</v>
      </c>
      <c r="N26" s="94">
        <f t="shared" si="10"/>
        <v>1</v>
      </c>
      <c r="O26" s="94">
        <f t="shared" si="10"/>
        <v>1</v>
      </c>
      <c r="P26" s="94">
        <f t="shared" si="10"/>
        <v>0</v>
      </c>
      <c r="Q26" s="94">
        <f t="shared" si="10"/>
        <v>0</v>
      </c>
      <c r="R26" s="94">
        <f aca="true" t="shared" si="11" ref="R26:W26">SUM(R16:R25)</f>
        <v>1</v>
      </c>
      <c r="S26" s="94">
        <f t="shared" si="11"/>
        <v>1</v>
      </c>
      <c r="T26" s="94">
        <f t="shared" si="11"/>
        <v>16</v>
      </c>
      <c r="U26" s="94">
        <f t="shared" si="11"/>
        <v>16</v>
      </c>
      <c r="V26" s="94">
        <f t="shared" si="11"/>
        <v>1</v>
      </c>
      <c r="W26" s="94">
        <f t="shared" si="11"/>
        <v>1</v>
      </c>
      <c r="X26" s="94">
        <f>SUM(X23:X25)</f>
        <v>0</v>
      </c>
      <c r="Y26" s="94">
        <f>SUM(Y23:Y25)</f>
        <v>0</v>
      </c>
      <c r="Z26" s="94"/>
      <c r="AA26" s="94">
        <f>SUM(AA16:AA25)</f>
        <v>18</v>
      </c>
      <c r="AB26" s="94">
        <f>SUM(AB16:AB25)</f>
        <v>18</v>
      </c>
      <c r="AC26" s="63"/>
      <c r="AD26" s="63"/>
    </row>
    <row r="27" spans="1:30" ht="9.75" customHeight="1">
      <c r="A27" s="54"/>
      <c r="B27" s="38"/>
      <c r="C27" s="38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1"/>
      <c r="T27" s="94"/>
      <c r="U27" s="94"/>
      <c r="V27" s="94"/>
      <c r="W27" s="94"/>
      <c r="X27" s="94"/>
      <c r="Y27" s="94"/>
      <c r="Z27" s="94"/>
      <c r="AA27" s="94"/>
      <c r="AB27" s="94"/>
      <c r="AC27" s="63"/>
      <c r="AD27" s="63"/>
    </row>
    <row r="28" spans="1:30" ht="12.75">
      <c r="A28" s="65" t="str">
        <f>'FTP DETAIL'!A28</f>
        <v>ACX-1</v>
      </c>
      <c r="B28" s="38"/>
      <c r="C28" s="38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>
        <f aca="true" t="shared" si="12" ref="R28:S31">SUM(+N28)</f>
        <v>0</v>
      </c>
      <c r="S28" s="91">
        <f t="shared" si="12"/>
        <v>0</v>
      </c>
      <c r="T28" s="99"/>
      <c r="U28" s="99"/>
      <c r="V28" s="93"/>
      <c r="W28" s="93"/>
      <c r="X28" s="93"/>
      <c r="Y28" s="93"/>
      <c r="Z28" s="94"/>
      <c r="AA28" s="94">
        <f aca="true" t="shared" si="13" ref="AA28:AB31">SUM(R28+T28+V28+X28)</f>
        <v>0</v>
      </c>
      <c r="AB28" s="94">
        <f t="shared" si="13"/>
        <v>0</v>
      </c>
      <c r="AC28" s="63"/>
      <c r="AD28" s="63"/>
    </row>
    <row r="29" spans="1:30" ht="12.75">
      <c r="A29" s="65" t="str">
        <f>'FTP DETAIL'!A29</f>
        <v>ACX-3</v>
      </c>
      <c r="B29" s="38"/>
      <c r="C29" s="38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>
        <f t="shared" si="12"/>
        <v>0</v>
      </c>
      <c r="S29" s="91">
        <f t="shared" si="12"/>
        <v>0</v>
      </c>
      <c r="T29" s="95"/>
      <c r="U29" s="95"/>
      <c r="V29" s="93"/>
      <c r="W29" s="93"/>
      <c r="X29" s="93"/>
      <c r="Y29" s="93"/>
      <c r="Z29" s="94"/>
      <c r="AA29" s="94">
        <f t="shared" si="13"/>
        <v>0</v>
      </c>
      <c r="AB29" s="94">
        <f t="shared" si="13"/>
        <v>0</v>
      </c>
      <c r="AC29" s="63"/>
      <c r="AD29" s="63"/>
    </row>
    <row r="30" spans="1:30" ht="12.75">
      <c r="A30" s="65" t="str">
        <f>'FTP DETAIL'!A30</f>
        <v>ACX-4</v>
      </c>
      <c r="B30" s="38"/>
      <c r="C30" s="38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>
        <f t="shared" si="12"/>
        <v>0</v>
      </c>
      <c r="S30" s="91">
        <f t="shared" si="12"/>
        <v>0</v>
      </c>
      <c r="T30" s="93"/>
      <c r="U30" s="93"/>
      <c r="V30" s="93"/>
      <c r="W30" s="93"/>
      <c r="X30" s="93"/>
      <c r="Y30" s="93"/>
      <c r="Z30" s="94"/>
      <c r="AA30" s="94">
        <f t="shared" si="13"/>
        <v>0</v>
      </c>
      <c r="AB30" s="94">
        <f t="shared" si="13"/>
        <v>0</v>
      </c>
      <c r="AC30" s="63"/>
      <c r="AD30" s="63"/>
    </row>
    <row r="31" spans="1:30" ht="12.75">
      <c r="A31" s="65" t="str">
        <f>'FTP DETAIL'!A31</f>
        <v>ACX-5</v>
      </c>
      <c r="B31" s="38"/>
      <c r="C31" s="38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12"/>
        <v>0</v>
      </c>
      <c r="S31" s="91">
        <f t="shared" si="12"/>
        <v>0</v>
      </c>
      <c r="T31" s="93">
        <v>1</v>
      </c>
      <c r="U31" s="93">
        <v>1</v>
      </c>
      <c r="V31" s="93"/>
      <c r="W31" s="93"/>
      <c r="X31" s="93"/>
      <c r="Y31" s="93"/>
      <c r="Z31" s="94"/>
      <c r="AA31" s="94">
        <f t="shared" si="13"/>
        <v>1</v>
      </c>
      <c r="AB31" s="94">
        <f t="shared" si="13"/>
        <v>1</v>
      </c>
      <c r="AC31" s="63"/>
      <c r="AD31" s="63"/>
    </row>
    <row r="32" spans="1:30" ht="12.75">
      <c r="A32" s="65" t="str">
        <f>'FTP DETAIL'!A32</f>
        <v>ACX-20</v>
      </c>
      <c r="B32" s="38"/>
      <c r="C32" s="38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>
        <v>1</v>
      </c>
      <c r="O32" s="93">
        <v>1</v>
      </c>
      <c r="P32" s="93"/>
      <c r="Q32" s="93"/>
      <c r="R32" s="94">
        <f aca="true" t="shared" si="14" ref="R32:S36">SUM(+N32)</f>
        <v>1</v>
      </c>
      <c r="S32" s="91">
        <f t="shared" si="14"/>
        <v>1</v>
      </c>
      <c r="T32" s="93">
        <v>1</v>
      </c>
      <c r="U32" s="93">
        <v>1</v>
      </c>
      <c r="V32" s="93"/>
      <c r="W32" s="93"/>
      <c r="X32" s="93"/>
      <c r="Y32" s="93"/>
      <c r="Z32" s="94"/>
      <c r="AA32" s="94">
        <f aca="true" t="shared" si="15" ref="AA32:AB36">SUM(R32+T32+V32+X32)</f>
        <v>2</v>
      </c>
      <c r="AB32" s="94">
        <f t="shared" si="15"/>
        <v>2</v>
      </c>
      <c r="AC32" s="63"/>
      <c r="AD32" s="63"/>
    </row>
    <row r="33" spans="1:30" ht="12.75">
      <c r="A33" s="65" t="str">
        <f>'FTP DETAIL'!A33</f>
        <v>ACX-30</v>
      </c>
      <c r="B33" s="38"/>
      <c r="C33" s="38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>
        <f t="shared" si="14"/>
        <v>0</v>
      </c>
      <c r="S33" s="91">
        <f t="shared" si="14"/>
        <v>0</v>
      </c>
      <c r="T33" s="93"/>
      <c r="U33" s="93"/>
      <c r="V33" s="93"/>
      <c r="W33" s="93"/>
      <c r="X33" s="93"/>
      <c r="Y33" s="93"/>
      <c r="Z33" s="94"/>
      <c r="AA33" s="94">
        <f t="shared" si="15"/>
        <v>0</v>
      </c>
      <c r="AB33" s="94">
        <f t="shared" si="15"/>
        <v>0</v>
      </c>
      <c r="AC33" s="63"/>
      <c r="AD33" s="63"/>
    </row>
    <row r="34" spans="1:30" ht="12.75">
      <c r="A34" s="65" t="str">
        <f>'FTP DETAIL'!A34</f>
        <v>ACX-40</v>
      </c>
      <c r="B34" s="38"/>
      <c r="C34" s="38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>
        <f t="shared" si="14"/>
        <v>0</v>
      </c>
      <c r="S34" s="91">
        <f t="shared" si="14"/>
        <v>0</v>
      </c>
      <c r="T34" s="93"/>
      <c r="U34" s="93"/>
      <c r="V34" s="93"/>
      <c r="W34" s="93"/>
      <c r="X34" s="93"/>
      <c r="Y34" s="93"/>
      <c r="Z34" s="94"/>
      <c r="AA34" s="94">
        <f t="shared" si="15"/>
        <v>0</v>
      </c>
      <c r="AB34" s="94">
        <f t="shared" si="15"/>
        <v>0</v>
      </c>
      <c r="AC34" s="63"/>
      <c r="AD34" s="63"/>
    </row>
    <row r="35" spans="1:30" ht="12.75">
      <c r="A35" s="65" t="str">
        <f>'FTP DETAIL'!A35</f>
        <v>ACX-50</v>
      </c>
      <c r="B35" s="38"/>
      <c r="C35" s="3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>
        <f t="shared" si="14"/>
        <v>0</v>
      </c>
      <c r="S35" s="91">
        <f t="shared" si="14"/>
        <v>0</v>
      </c>
      <c r="T35" s="93"/>
      <c r="U35" s="93"/>
      <c r="V35" s="93"/>
      <c r="W35" s="93"/>
      <c r="X35" s="93"/>
      <c r="Y35" s="93"/>
      <c r="Z35" s="94"/>
      <c r="AA35" s="94">
        <f t="shared" si="15"/>
        <v>0</v>
      </c>
      <c r="AB35" s="94">
        <f t="shared" si="15"/>
        <v>0</v>
      </c>
      <c r="AC35" s="63"/>
      <c r="AD35" s="63"/>
    </row>
    <row r="36" spans="1:30" ht="12.75">
      <c r="A36" s="65" t="str">
        <f>'FTP DETAIL'!A36</f>
        <v>ACX-60</v>
      </c>
      <c r="B36" s="38"/>
      <c r="C36" s="38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14"/>
        <v>0</v>
      </c>
      <c r="S36" s="91">
        <f t="shared" si="14"/>
        <v>0</v>
      </c>
      <c r="T36" s="93"/>
      <c r="U36" s="93"/>
      <c r="V36" s="93"/>
      <c r="W36" s="93"/>
      <c r="X36" s="93"/>
      <c r="Y36" s="93"/>
      <c r="Z36" s="94"/>
      <c r="AA36" s="94">
        <f t="shared" si="15"/>
        <v>0</v>
      </c>
      <c r="AB36" s="94">
        <f t="shared" si="15"/>
        <v>0</v>
      </c>
      <c r="AC36" s="63"/>
      <c r="AD36" s="63"/>
    </row>
    <row r="37" spans="1:30" ht="12.75">
      <c r="A37" s="65" t="str">
        <f>'FTP DETAIL'!A37</f>
        <v>SUBTOTAL </v>
      </c>
      <c r="B37" s="38"/>
      <c r="C37" s="38"/>
      <c r="D37" s="94">
        <f>SUM(D28:D36)</f>
        <v>0</v>
      </c>
      <c r="E37" s="94">
        <f aca="true" t="shared" si="16" ref="E37:W37">SUM(E28:E36)</f>
        <v>0</v>
      </c>
      <c r="F37" s="94">
        <f t="shared" si="16"/>
        <v>0</v>
      </c>
      <c r="G37" s="94">
        <f t="shared" si="16"/>
        <v>0</v>
      </c>
      <c r="H37" s="94">
        <f t="shared" si="16"/>
        <v>0</v>
      </c>
      <c r="I37" s="94">
        <f t="shared" si="16"/>
        <v>0</v>
      </c>
      <c r="J37" s="94">
        <f t="shared" si="16"/>
        <v>0</v>
      </c>
      <c r="K37" s="94">
        <f t="shared" si="16"/>
        <v>0</v>
      </c>
      <c r="L37" s="94">
        <f t="shared" si="16"/>
        <v>0</v>
      </c>
      <c r="M37" s="94">
        <f t="shared" si="16"/>
        <v>0</v>
      </c>
      <c r="N37" s="94">
        <f t="shared" si="16"/>
        <v>1</v>
      </c>
      <c r="O37" s="94">
        <f t="shared" si="16"/>
        <v>1</v>
      </c>
      <c r="P37" s="94">
        <f t="shared" si="16"/>
        <v>0</v>
      </c>
      <c r="Q37" s="94">
        <f t="shared" si="16"/>
        <v>0</v>
      </c>
      <c r="R37" s="94">
        <f t="shared" si="16"/>
        <v>1</v>
      </c>
      <c r="S37" s="94">
        <f t="shared" si="16"/>
        <v>1</v>
      </c>
      <c r="T37" s="94">
        <f t="shared" si="16"/>
        <v>2</v>
      </c>
      <c r="U37" s="94">
        <f t="shared" si="16"/>
        <v>2</v>
      </c>
      <c r="V37" s="94">
        <f t="shared" si="16"/>
        <v>0</v>
      </c>
      <c r="W37" s="94">
        <f t="shared" si="16"/>
        <v>0</v>
      </c>
      <c r="X37" s="94">
        <f>SUM(X32:X36)</f>
        <v>0</v>
      </c>
      <c r="Y37" s="94">
        <f>SUM(Y32:Y36)</f>
        <v>0</v>
      </c>
      <c r="Z37" s="94"/>
      <c r="AA37" s="94">
        <f>SUM(AA28:AA36)</f>
        <v>3</v>
      </c>
      <c r="AB37" s="94">
        <f>SUM(AB28:AB36)</f>
        <v>3</v>
      </c>
      <c r="AC37" s="63"/>
      <c r="AD37" s="63"/>
    </row>
    <row r="38" spans="1:30" ht="12.75">
      <c r="A38" s="54"/>
      <c r="B38" s="38"/>
      <c r="C38" s="38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1"/>
      <c r="T38" s="94"/>
      <c r="U38" s="94"/>
      <c r="V38" s="94"/>
      <c r="W38" s="94"/>
      <c r="X38" s="94"/>
      <c r="Y38" s="94"/>
      <c r="Z38" s="94"/>
      <c r="AA38" s="94"/>
      <c r="AB38" s="94"/>
      <c r="AC38" s="63"/>
      <c r="AD38" s="63"/>
    </row>
    <row r="39" spans="1:30" ht="12.75">
      <c r="A39" s="54"/>
      <c r="B39" s="38"/>
      <c r="C39" s="38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91"/>
      <c r="T39" s="93"/>
      <c r="U39" s="93"/>
      <c r="V39" s="93"/>
      <c r="W39" s="93"/>
      <c r="X39" s="93"/>
      <c r="Y39" s="93"/>
      <c r="Z39" s="94"/>
      <c r="AA39" s="94"/>
      <c r="AB39" s="94"/>
      <c r="AC39" s="63"/>
      <c r="AD39" s="63"/>
    </row>
    <row r="40" spans="1:30" ht="12.75">
      <c r="A40" s="65" t="str">
        <f>'FTP DETAIL'!A39</f>
        <v>SUBTOTAL CENTER</v>
      </c>
      <c r="B40" s="38"/>
      <c r="C40" s="38"/>
      <c r="D40" s="94">
        <f>+D37+D26+D14+D13+D12+D10</f>
        <v>0</v>
      </c>
      <c r="E40" s="94">
        <f aca="true" t="shared" si="17" ref="E40:Y40">+E37+E26+E14+E13+E12+E10</f>
        <v>0</v>
      </c>
      <c r="F40" s="94">
        <f t="shared" si="17"/>
        <v>0</v>
      </c>
      <c r="G40" s="94">
        <f t="shared" si="17"/>
        <v>0</v>
      </c>
      <c r="H40" s="94">
        <f t="shared" si="17"/>
        <v>0</v>
      </c>
      <c r="I40" s="94">
        <f t="shared" si="17"/>
        <v>0</v>
      </c>
      <c r="J40" s="94">
        <f t="shared" si="17"/>
        <v>0</v>
      </c>
      <c r="K40" s="94">
        <f t="shared" si="17"/>
        <v>0</v>
      </c>
      <c r="L40" s="94">
        <f t="shared" si="17"/>
        <v>0</v>
      </c>
      <c r="M40" s="94">
        <f t="shared" si="17"/>
        <v>0</v>
      </c>
      <c r="N40" s="94">
        <f t="shared" si="17"/>
        <v>3</v>
      </c>
      <c r="O40" s="94">
        <f t="shared" si="17"/>
        <v>3</v>
      </c>
      <c r="P40" s="94">
        <f t="shared" si="17"/>
        <v>0</v>
      </c>
      <c r="Q40" s="94">
        <f t="shared" si="17"/>
        <v>0</v>
      </c>
      <c r="R40" s="94">
        <f t="shared" si="17"/>
        <v>3</v>
      </c>
      <c r="S40" s="94">
        <f t="shared" si="17"/>
        <v>3</v>
      </c>
      <c r="T40" s="94">
        <f t="shared" si="17"/>
        <v>21</v>
      </c>
      <c r="U40" s="94">
        <f t="shared" si="17"/>
        <v>21</v>
      </c>
      <c r="V40" s="94">
        <f t="shared" si="17"/>
        <v>2</v>
      </c>
      <c r="W40" s="94">
        <f t="shared" si="17"/>
        <v>2</v>
      </c>
      <c r="X40" s="94">
        <f t="shared" si="17"/>
        <v>0</v>
      </c>
      <c r="Y40" s="94">
        <f t="shared" si="17"/>
        <v>0</v>
      </c>
      <c r="Z40" s="94"/>
      <c r="AA40" s="94">
        <f>+AA37+AA26+AA14+AA13+AA12+AA10</f>
        <v>26</v>
      </c>
      <c r="AB40" s="94">
        <f>+AB37+AB26+AB14+AB13+AB12+AB10</f>
        <v>26</v>
      </c>
      <c r="AC40" s="63"/>
      <c r="AD40" s="63"/>
    </row>
    <row r="41" spans="1:30" ht="12.75">
      <c r="A41" s="54"/>
      <c r="B41" s="38"/>
      <c r="C41" s="38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1"/>
      <c r="T41" s="94"/>
      <c r="U41" s="94"/>
      <c r="V41" s="94"/>
      <c r="W41" s="94"/>
      <c r="X41" s="94"/>
      <c r="Y41" s="94"/>
      <c r="Z41" s="94"/>
      <c r="AA41" s="94"/>
      <c r="AB41" s="94"/>
      <c r="AC41" s="63"/>
      <c r="AD41" s="63"/>
    </row>
    <row r="42" spans="1:30" ht="12.75">
      <c r="A42" s="65" t="str">
        <f>'FTP DETAIL'!A41</f>
        <v>SUBTOTAL CENTER EOY</v>
      </c>
      <c r="B42" s="38"/>
      <c r="C42" s="38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1">
        <f>SUM(E42:O42)</f>
        <v>0</v>
      </c>
      <c r="T42" s="94"/>
      <c r="U42" s="94"/>
      <c r="V42" s="94"/>
      <c r="W42" s="94"/>
      <c r="X42" s="94"/>
      <c r="Y42" s="94"/>
      <c r="Z42" s="94"/>
      <c r="AA42" s="94"/>
      <c r="AB42" s="94"/>
      <c r="AC42" s="63"/>
      <c r="AD42" s="63"/>
    </row>
    <row r="43" spans="1:30" ht="12.75">
      <c r="A43" s="54"/>
      <c r="B43" s="38"/>
      <c r="C43" s="38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1"/>
      <c r="T43" s="94"/>
      <c r="U43" s="94"/>
      <c r="V43" s="94"/>
      <c r="W43" s="94"/>
      <c r="X43" s="94"/>
      <c r="Y43" s="94"/>
      <c r="Z43" s="94"/>
      <c r="AA43" s="94"/>
      <c r="AB43" s="94"/>
      <c r="AC43" s="63"/>
      <c r="AD43" s="63"/>
    </row>
    <row r="44" spans="1:30" ht="12.75">
      <c r="A44" s="65" t="str">
        <f>'FTP DETAIL'!A43</f>
        <v>AAR-400</v>
      </c>
      <c r="B44" s="38"/>
      <c r="C44" s="38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>
        <f aca="true" t="shared" si="18" ref="R44:S47">SUM(+N44)</f>
        <v>0</v>
      </c>
      <c r="S44" s="91">
        <f t="shared" si="18"/>
        <v>0</v>
      </c>
      <c r="T44" s="93"/>
      <c r="U44" s="93"/>
      <c r="V44" s="93"/>
      <c r="W44" s="93"/>
      <c r="X44" s="93"/>
      <c r="Y44" s="93"/>
      <c r="Z44" s="94"/>
      <c r="AA44" s="94">
        <f aca="true" t="shared" si="19" ref="AA44:AB47">SUM(R44+T44+V44+X44)</f>
        <v>0</v>
      </c>
      <c r="AB44" s="94">
        <f t="shared" si="19"/>
        <v>0</v>
      </c>
      <c r="AC44" s="63"/>
      <c r="AD44" s="63"/>
    </row>
    <row r="45" spans="1:30" ht="12.75">
      <c r="A45" s="65" t="str">
        <f>'FTP DETAIL'!A44</f>
        <v>AAR-410</v>
      </c>
      <c r="B45" s="38"/>
      <c r="C45" s="38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4">
        <f t="shared" si="18"/>
        <v>0</v>
      </c>
      <c r="S45" s="91">
        <f t="shared" si="18"/>
        <v>0</v>
      </c>
      <c r="T45" s="93"/>
      <c r="U45" s="93"/>
      <c r="V45" s="93"/>
      <c r="W45" s="93"/>
      <c r="X45" s="93"/>
      <c r="Y45" s="93"/>
      <c r="Z45" s="94"/>
      <c r="AA45" s="94">
        <f t="shared" si="19"/>
        <v>0</v>
      </c>
      <c r="AB45" s="94">
        <f t="shared" si="19"/>
        <v>0</v>
      </c>
      <c r="AC45" s="63"/>
      <c r="AD45" s="63"/>
    </row>
    <row r="46" spans="1:30" ht="12.75">
      <c r="A46" s="65" t="str">
        <f>'FTP DETAIL'!A45</f>
        <v>AAR-440</v>
      </c>
      <c r="B46" s="38"/>
      <c r="C46" s="38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>
        <f t="shared" si="18"/>
        <v>0</v>
      </c>
      <c r="S46" s="91">
        <f t="shared" si="18"/>
        <v>0</v>
      </c>
      <c r="T46" s="93"/>
      <c r="U46" s="93"/>
      <c r="V46" s="93"/>
      <c r="W46" s="93"/>
      <c r="X46" s="93"/>
      <c r="Y46" s="93"/>
      <c r="Z46" s="94"/>
      <c r="AA46" s="94">
        <f t="shared" si="19"/>
        <v>0</v>
      </c>
      <c r="AB46" s="94">
        <f t="shared" si="19"/>
        <v>0</v>
      </c>
      <c r="AC46" s="63"/>
      <c r="AD46" s="63"/>
    </row>
    <row r="47" spans="1:30" ht="12.75">
      <c r="A47" s="65" t="str">
        <f>'FTP DETAIL'!A46</f>
        <v>AAR-450</v>
      </c>
      <c r="B47" s="38"/>
      <c r="C47" s="38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>
        <f t="shared" si="18"/>
        <v>0</v>
      </c>
      <c r="S47" s="91">
        <f t="shared" si="18"/>
        <v>0</v>
      </c>
      <c r="T47" s="93"/>
      <c r="U47" s="93"/>
      <c r="V47" s="93"/>
      <c r="W47" s="93"/>
      <c r="X47" s="93"/>
      <c r="Y47" s="93"/>
      <c r="Z47" s="94"/>
      <c r="AA47" s="94">
        <f t="shared" si="19"/>
        <v>0</v>
      </c>
      <c r="AB47" s="94">
        <f t="shared" si="19"/>
        <v>0</v>
      </c>
      <c r="AC47" s="63"/>
      <c r="AD47" s="63"/>
    </row>
    <row r="48" spans="1:30" ht="12.75">
      <c r="A48" s="65" t="str">
        <f>'FTP DETAIL'!A47</f>
        <v>AAR-460</v>
      </c>
      <c r="B48" s="38"/>
      <c r="C48" s="38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>
        <f aca="true" t="shared" si="20" ref="R48:S51">SUM(+N48)</f>
        <v>0</v>
      </c>
      <c r="S48" s="91">
        <f t="shared" si="20"/>
        <v>0</v>
      </c>
      <c r="T48" s="93"/>
      <c r="U48" s="93"/>
      <c r="V48" s="93"/>
      <c r="W48" s="93"/>
      <c r="X48" s="93"/>
      <c r="Y48" s="93"/>
      <c r="Z48" s="94"/>
      <c r="AA48" s="94">
        <f aca="true" t="shared" si="21" ref="AA48:AB51">SUM(R48+T48+V48+X48)</f>
        <v>0</v>
      </c>
      <c r="AB48" s="94">
        <f t="shared" si="21"/>
        <v>0</v>
      </c>
      <c r="AC48" s="63"/>
      <c r="AD48" s="63"/>
    </row>
    <row r="49" spans="1:30" ht="12.75">
      <c r="A49" s="65" t="str">
        <f>'FTP DETAIL'!A48</f>
        <v>AAR-470</v>
      </c>
      <c r="B49" s="38"/>
      <c r="C49" s="38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>
        <f t="shared" si="20"/>
        <v>0</v>
      </c>
      <c r="S49" s="91">
        <f t="shared" si="20"/>
        <v>0</v>
      </c>
      <c r="T49" s="93"/>
      <c r="U49" s="93"/>
      <c r="V49" s="93"/>
      <c r="W49" s="93"/>
      <c r="X49" s="93"/>
      <c r="Y49" s="93"/>
      <c r="Z49" s="94"/>
      <c r="AA49" s="94">
        <f t="shared" si="21"/>
        <v>0</v>
      </c>
      <c r="AB49" s="94">
        <f t="shared" si="21"/>
        <v>0</v>
      </c>
      <c r="AC49" s="63"/>
      <c r="AD49" s="63"/>
    </row>
    <row r="50" spans="1:30" ht="12.75">
      <c r="A50" s="65" t="str">
        <f>'FTP DETAIL'!A49</f>
        <v>AAR-480</v>
      </c>
      <c r="B50" s="38"/>
      <c r="C50" s="38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>
        <f t="shared" si="20"/>
        <v>0</v>
      </c>
      <c r="S50" s="91">
        <f t="shared" si="20"/>
        <v>0</v>
      </c>
      <c r="T50" s="93"/>
      <c r="U50" s="93"/>
      <c r="V50" s="93"/>
      <c r="W50" s="93"/>
      <c r="X50" s="93"/>
      <c r="Y50" s="93"/>
      <c r="Z50" s="94"/>
      <c r="AA50" s="94">
        <f t="shared" si="21"/>
        <v>0</v>
      </c>
      <c r="AB50" s="94">
        <f t="shared" si="21"/>
        <v>0</v>
      </c>
      <c r="AC50" s="63"/>
      <c r="AD50" s="63"/>
    </row>
    <row r="51" spans="1:30" ht="12.75">
      <c r="A51" s="65" t="str">
        <f>'FTP DETAIL'!A50</f>
        <v>AAR-490</v>
      </c>
      <c r="B51" s="38"/>
      <c r="C51" s="38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>
        <f t="shared" si="20"/>
        <v>0</v>
      </c>
      <c r="S51" s="91">
        <f t="shared" si="20"/>
        <v>0</v>
      </c>
      <c r="T51" s="93"/>
      <c r="U51" s="93"/>
      <c r="V51" s="93"/>
      <c r="W51" s="93"/>
      <c r="X51" s="93"/>
      <c r="Y51" s="93"/>
      <c r="Z51" s="94"/>
      <c r="AA51" s="94">
        <f t="shared" si="21"/>
        <v>0</v>
      </c>
      <c r="AB51" s="94">
        <f t="shared" si="21"/>
        <v>0</v>
      </c>
      <c r="AC51" s="63"/>
      <c r="AD51" s="63"/>
    </row>
    <row r="52" spans="1:30" ht="12.75">
      <c r="A52" s="65" t="str">
        <f>'FTP DETAIL'!A51</f>
        <v>SUBTOTAL</v>
      </c>
      <c r="B52" s="38"/>
      <c r="C52" s="38"/>
      <c r="D52" s="94">
        <f>SUM(D44:D51)</f>
        <v>0</v>
      </c>
      <c r="E52" s="94">
        <f aca="true" t="shared" si="22" ref="E52:S52">SUM(E44:E51)</f>
        <v>0</v>
      </c>
      <c r="F52" s="94">
        <f t="shared" si="22"/>
        <v>0</v>
      </c>
      <c r="G52" s="94">
        <f t="shared" si="22"/>
        <v>0</v>
      </c>
      <c r="H52" s="94">
        <f t="shared" si="22"/>
        <v>0</v>
      </c>
      <c r="I52" s="94">
        <f t="shared" si="22"/>
        <v>0</v>
      </c>
      <c r="J52" s="94">
        <f t="shared" si="22"/>
        <v>0</v>
      </c>
      <c r="K52" s="94">
        <f t="shared" si="22"/>
        <v>0</v>
      </c>
      <c r="L52" s="94">
        <f t="shared" si="22"/>
        <v>0</v>
      </c>
      <c r="M52" s="94">
        <f t="shared" si="22"/>
        <v>0</v>
      </c>
      <c r="N52" s="94">
        <f t="shared" si="22"/>
        <v>0</v>
      </c>
      <c r="O52" s="94">
        <f t="shared" si="22"/>
        <v>0</v>
      </c>
      <c r="P52" s="94">
        <f t="shared" si="22"/>
        <v>0</v>
      </c>
      <c r="Q52" s="94">
        <f t="shared" si="22"/>
        <v>0</v>
      </c>
      <c r="R52" s="94">
        <f t="shared" si="22"/>
        <v>0</v>
      </c>
      <c r="S52" s="94">
        <f t="shared" si="22"/>
        <v>0</v>
      </c>
      <c r="T52" s="94">
        <f aca="true" t="shared" si="23" ref="T52:Y52">SUM(T44:T51)</f>
        <v>0</v>
      </c>
      <c r="U52" s="94">
        <f t="shared" si="23"/>
        <v>0</v>
      </c>
      <c r="V52" s="94">
        <f t="shared" si="23"/>
        <v>0</v>
      </c>
      <c r="W52" s="94">
        <f t="shared" si="23"/>
        <v>0</v>
      </c>
      <c r="X52" s="94">
        <f t="shared" si="23"/>
        <v>0</v>
      </c>
      <c r="Y52" s="94">
        <f t="shared" si="23"/>
        <v>0</v>
      </c>
      <c r="Z52" s="94"/>
      <c r="AA52" s="94">
        <f>SUM(AA44:AA51)</f>
        <v>0</v>
      </c>
      <c r="AB52" s="94">
        <f>SUM(AB44:AB51)</f>
        <v>0</v>
      </c>
      <c r="AC52" s="63"/>
      <c r="AD52" s="63"/>
    </row>
    <row r="53" spans="1:30" ht="12.75">
      <c r="A53" s="54"/>
      <c r="B53" s="38"/>
      <c r="C53" s="38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1"/>
      <c r="T53" s="94"/>
      <c r="U53" s="94"/>
      <c r="V53" s="94"/>
      <c r="W53" s="94"/>
      <c r="X53" s="94"/>
      <c r="Y53" s="94"/>
      <c r="Z53" s="94"/>
      <c r="AA53" s="94"/>
      <c r="AB53" s="94"/>
      <c r="AC53" s="63"/>
      <c r="AD53" s="63"/>
    </row>
    <row r="54" spans="1:30" ht="12.75">
      <c r="A54" s="65" t="str">
        <f>'FTP DETAIL'!A53</f>
        <v>AAR-500</v>
      </c>
      <c r="B54" s="38"/>
      <c r="C54" s="38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>
        <f aca="true" t="shared" si="24" ref="R54:S59">SUM(+N54)</f>
        <v>0</v>
      </c>
      <c r="S54" s="91">
        <f t="shared" si="24"/>
        <v>0</v>
      </c>
      <c r="T54" s="93"/>
      <c r="U54" s="93"/>
      <c r="V54" s="93"/>
      <c r="W54" s="93"/>
      <c r="X54" s="93"/>
      <c r="Y54" s="93"/>
      <c r="Z54" s="94"/>
      <c r="AA54" s="94">
        <f aca="true" t="shared" si="25" ref="AA54:AB59">SUM(R54+T54+V54+X54)</f>
        <v>0</v>
      </c>
      <c r="AB54" s="94">
        <f t="shared" si="25"/>
        <v>0</v>
      </c>
      <c r="AC54" s="63"/>
      <c r="AD54" s="63"/>
    </row>
    <row r="55" spans="1:30" ht="12.75">
      <c r="A55" s="65" t="str">
        <f>'FTP DETAIL'!A54</f>
        <v>AAR-510</v>
      </c>
      <c r="B55" s="38"/>
      <c r="C55" s="38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>
        <f t="shared" si="24"/>
        <v>0</v>
      </c>
      <c r="S55" s="91">
        <f t="shared" si="24"/>
        <v>0</v>
      </c>
      <c r="T55" s="93"/>
      <c r="U55" s="93"/>
      <c r="V55" s="93"/>
      <c r="W55" s="93"/>
      <c r="X55" s="93"/>
      <c r="Y55" s="93"/>
      <c r="Z55" s="94"/>
      <c r="AA55" s="94">
        <f t="shared" si="25"/>
        <v>0</v>
      </c>
      <c r="AB55" s="94">
        <f t="shared" si="25"/>
        <v>0</v>
      </c>
      <c r="AC55" s="63"/>
      <c r="AD55" s="63"/>
    </row>
    <row r="56" spans="1:30" ht="12.75">
      <c r="A56" s="65" t="str">
        <f>'FTP DETAIL'!A55</f>
        <v>AAR-520</v>
      </c>
      <c r="B56" s="38"/>
      <c r="C56" s="38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>
        <f t="shared" si="24"/>
        <v>0</v>
      </c>
      <c r="S56" s="91">
        <f t="shared" si="24"/>
        <v>0</v>
      </c>
      <c r="T56" s="93"/>
      <c r="U56" s="93"/>
      <c r="V56" s="93"/>
      <c r="W56" s="93"/>
      <c r="X56" s="93"/>
      <c r="Y56" s="93"/>
      <c r="Z56" s="94"/>
      <c r="AA56" s="94">
        <f t="shared" si="25"/>
        <v>0</v>
      </c>
      <c r="AB56" s="94">
        <f t="shared" si="25"/>
        <v>0</v>
      </c>
      <c r="AC56" s="63"/>
      <c r="AD56" s="63"/>
    </row>
    <row r="57" spans="1:30" ht="12.75">
      <c r="A57" s="65" t="str">
        <f>'FTP DETAIL'!A56</f>
        <v>AAR-530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94">
        <f t="shared" si="24"/>
        <v>0</v>
      </c>
      <c r="S57" s="91">
        <f t="shared" si="24"/>
        <v>0</v>
      </c>
      <c r="T57" s="101"/>
      <c r="U57" s="101"/>
      <c r="V57" s="101"/>
      <c r="W57" s="101"/>
      <c r="X57" s="101"/>
      <c r="Y57" s="101"/>
      <c r="Z57" s="101"/>
      <c r="AA57" s="94">
        <f t="shared" si="25"/>
        <v>0</v>
      </c>
      <c r="AB57" s="94">
        <f t="shared" si="25"/>
        <v>0</v>
      </c>
      <c r="AC57" s="63"/>
      <c r="AD57" s="63"/>
    </row>
    <row r="58" spans="1:30" ht="12.75">
      <c r="A58" s="65" t="str">
        <f>'FTP DETAIL'!A57</f>
        <v>AAR-540</v>
      </c>
      <c r="B58" s="38"/>
      <c r="C58" s="38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>
        <f t="shared" si="24"/>
        <v>0</v>
      </c>
      <c r="S58" s="91">
        <f t="shared" si="24"/>
        <v>0</v>
      </c>
      <c r="T58" s="94"/>
      <c r="U58" s="94"/>
      <c r="V58" s="94"/>
      <c r="W58" s="94"/>
      <c r="X58" s="94"/>
      <c r="Y58" s="94"/>
      <c r="Z58" s="94"/>
      <c r="AA58" s="94">
        <f t="shared" si="25"/>
        <v>0</v>
      </c>
      <c r="AB58" s="94">
        <f t="shared" si="25"/>
        <v>0</v>
      </c>
      <c r="AC58" s="63"/>
      <c r="AD58" s="63"/>
    </row>
    <row r="59" spans="1:30" ht="12.75">
      <c r="A59" s="65" t="str">
        <f>'FTP DETAIL'!A58</f>
        <v>AAR-550</v>
      </c>
      <c r="B59" s="38"/>
      <c r="C59" s="38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>
        <f t="shared" si="24"/>
        <v>0</v>
      </c>
      <c r="S59" s="91">
        <f t="shared" si="24"/>
        <v>0</v>
      </c>
      <c r="T59" s="94"/>
      <c r="U59" s="94"/>
      <c r="V59" s="94"/>
      <c r="W59" s="94"/>
      <c r="X59" s="94"/>
      <c r="Y59" s="94"/>
      <c r="Z59" s="94"/>
      <c r="AA59" s="94">
        <f t="shared" si="25"/>
        <v>0</v>
      </c>
      <c r="AB59" s="94">
        <f t="shared" si="25"/>
        <v>0</v>
      </c>
      <c r="AC59" s="63"/>
      <c r="AD59" s="63"/>
    </row>
    <row r="60" spans="1:30" ht="12.75">
      <c r="A60" s="65" t="str">
        <f>'FTP DETAIL'!A59</f>
        <v>SUBTOTAL</v>
      </c>
      <c r="B60" s="38"/>
      <c r="C60" s="38"/>
      <c r="D60" s="94">
        <f>SUM(D54:D59)</f>
        <v>0</v>
      </c>
      <c r="E60" s="94">
        <f>SUM(E54:E59)</f>
        <v>0</v>
      </c>
      <c r="F60" s="94">
        <f>SUM(F54:F59)</f>
        <v>0</v>
      </c>
      <c r="G60" s="94">
        <f>SUM(G54:G59)</f>
        <v>0</v>
      </c>
      <c r="H60" s="94">
        <f aca="true" t="shared" si="26" ref="H60:Q60">SUM(H54:H58)</f>
        <v>0</v>
      </c>
      <c r="I60" s="94">
        <f t="shared" si="26"/>
        <v>0</v>
      </c>
      <c r="J60" s="94">
        <f t="shared" si="26"/>
        <v>0</v>
      </c>
      <c r="K60" s="94">
        <f t="shared" si="26"/>
        <v>0</v>
      </c>
      <c r="L60" s="94">
        <f t="shared" si="26"/>
        <v>0</v>
      </c>
      <c r="M60" s="94">
        <f t="shared" si="26"/>
        <v>0</v>
      </c>
      <c r="N60" s="94">
        <f t="shared" si="26"/>
        <v>0</v>
      </c>
      <c r="O60" s="94">
        <f t="shared" si="26"/>
        <v>0</v>
      </c>
      <c r="P60" s="94">
        <f t="shared" si="26"/>
        <v>0</v>
      </c>
      <c r="Q60" s="94">
        <f t="shared" si="26"/>
        <v>0</v>
      </c>
      <c r="R60" s="94">
        <f aca="true" t="shared" si="27" ref="R60:W60">SUM(R54:R59)</f>
        <v>0</v>
      </c>
      <c r="S60" s="91">
        <f t="shared" si="27"/>
        <v>0</v>
      </c>
      <c r="T60" s="94">
        <f t="shared" si="27"/>
        <v>0</v>
      </c>
      <c r="U60" s="94">
        <f t="shared" si="27"/>
        <v>0</v>
      </c>
      <c r="V60" s="94">
        <f t="shared" si="27"/>
        <v>0</v>
      </c>
      <c r="W60" s="94">
        <f t="shared" si="27"/>
        <v>0</v>
      </c>
      <c r="X60" s="94">
        <f>SUM(X54:X58)</f>
        <v>0</v>
      </c>
      <c r="Y60" s="94">
        <f>SUM(Y54:Y58)</f>
        <v>0</v>
      </c>
      <c r="Z60" s="94"/>
      <c r="AA60" s="94">
        <f>SUM(AA54:AA59)</f>
        <v>0</v>
      </c>
      <c r="AB60" s="94">
        <f>SUM(AB54:AB59)</f>
        <v>0</v>
      </c>
      <c r="AC60" s="63"/>
      <c r="AD60" s="63"/>
    </row>
    <row r="61" spans="1:30" ht="12.75">
      <c r="A61" s="65"/>
      <c r="B61" s="38"/>
      <c r="C61" s="38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1"/>
      <c r="T61" s="94"/>
      <c r="U61" s="94"/>
      <c r="V61" s="94"/>
      <c r="W61" s="94"/>
      <c r="X61" s="94"/>
      <c r="Y61" s="94"/>
      <c r="Z61" s="94"/>
      <c r="AA61" s="94"/>
      <c r="AB61" s="94"/>
      <c r="AC61" s="63"/>
      <c r="AD61" s="63"/>
    </row>
    <row r="62" spans="1:30" ht="12.75">
      <c r="A62" s="54"/>
      <c r="B62" s="38"/>
      <c r="C62" s="38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1"/>
      <c r="T62" s="94"/>
      <c r="U62" s="94"/>
      <c r="V62" s="94"/>
      <c r="W62" s="94"/>
      <c r="X62" s="94"/>
      <c r="Y62" s="94"/>
      <c r="Z62" s="94"/>
      <c r="AA62" s="94"/>
      <c r="AB62" s="94"/>
      <c r="AC62" s="63"/>
      <c r="AD62" s="63"/>
    </row>
    <row r="63" spans="1:30" ht="12.75">
      <c r="A63" s="65" t="str">
        <f>'FTP DETAIL'!A61</f>
        <v>Reimb. AAR-400</v>
      </c>
      <c r="B63" s="38"/>
      <c r="C63" s="38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>
        <f>SUM(+N63)</f>
        <v>0</v>
      </c>
      <c r="S63" s="91">
        <f>SUM(+O63)</f>
        <v>0</v>
      </c>
      <c r="T63" s="94"/>
      <c r="U63" s="94"/>
      <c r="V63" s="94"/>
      <c r="W63" s="94"/>
      <c r="X63" s="94"/>
      <c r="Y63" s="94"/>
      <c r="Z63" s="94"/>
      <c r="AA63" s="94">
        <f>SUM(R63+T63+V63+X63)</f>
        <v>0</v>
      </c>
      <c r="AB63" s="94">
        <f>SUM(S63+U63+W63+Y63)</f>
        <v>0</v>
      </c>
      <c r="AC63" s="63"/>
      <c r="AD63" s="63"/>
    </row>
    <row r="64" spans="1:30" ht="12.75">
      <c r="A64" s="65" t="str">
        <f>'FTP DETAIL'!A62</f>
        <v>SUBTOTAL</v>
      </c>
      <c r="B64" s="38"/>
      <c r="C64" s="38"/>
      <c r="D64" s="94">
        <f>SUM(D63)</f>
        <v>0</v>
      </c>
      <c r="E64" s="94">
        <f>SUM(E63)</f>
        <v>0</v>
      </c>
      <c r="F64" s="94">
        <f aca="true" t="shared" si="28" ref="F64:O64">SUM(F63)</f>
        <v>0</v>
      </c>
      <c r="G64" s="94">
        <f t="shared" si="28"/>
        <v>0</v>
      </c>
      <c r="H64" s="94">
        <f t="shared" si="28"/>
        <v>0</v>
      </c>
      <c r="I64" s="94">
        <f t="shared" si="28"/>
        <v>0</v>
      </c>
      <c r="J64" s="94">
        <f t="shared" si="28"/>
        <v>0</v>
      </c>
      <c r="K64" s="94">
        <f t="shared" si="28"/>
        <v>0</v>
      </c>
      <c r="L64" s="94">
        <f t="shared" si="28"/>
        <v>0</v>
      </c>
      <c r="M64" s="94">
        <f t="shared" si="28"/>
        <v>0</v>
      </c>
      <c r="N64" s="94">
        <f t="shared" si="28"/>
        <v>0</v>
      </c>
      <c r="O64" s="94">
        <f t="shared" si="28"/>
        <v>0</v>
      </c>
      <c r="P64" s="94">
        <f>SUM(P63)</f>
        <v>0</v>
      </c>
      <c r="Q64" s="94">
        <f>SUM(Q63)</f>
        <v>0</v>
      </c>
      <c r="R64" s="94">
        <f>SUM(R63)</f>
        <v>0</v>
      </c>
      <c r="S64" s="91">
        <f>SUM(S63)</f>
        <v>0</v>
      </c>
      <c r="T64" s="94">
        <f aca="true" t="shared" si="29" ref="T64:AB64">SUM(T63)</f>
        <v>0</v>
      </c>
      <c r="U64" s="94">
        <f t="shared" si="29"/>
        <v>0</v>
      </c>
      <c r="V64" s="94">
        <f t="shared" si="29"/>
        <v>0</v>
      </c>
      <c r="W64" s="94">
        <f t="shared" si="29"/>
        <v>0</v>
      </c>
      <c r="X64" s="94">
        <f>SUM(X63)</f>
        <v>0</v>
      </c>
      <c r="Y64" s="94">
        <f>SUM(Y63)</f>
        <v>0</v>
      </c>
      <c r="Z64" s="94"/>
      <c r="AA64" s="94">
        <f t="shared" si="29"/>
        <v>0</v>
      </c>
      <c r="AB64" s="94">
        <f t="shared" si="29"/>
        <v>0</v>
      </c>
      <c r="AC64" s="38"/>
      <c r="AD64" s="38"/>
    </row>
    <row r="65" spans="1:30" ht="12.75">
      <c r="A65" s="54"/>
      <c r="B65" s="38"/>
      <c r="C65" s="38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1"/>
      <c r="T65" s="94"/>
      <c r="U65" s="94"/>
      <c r="V65" s="94"/>
      <c r="W65" s="94"/>
      <c r="X65" s="94"/>
      <c r="Y65" s="94"/>
      <c r="Z65" s="94"/>
      <c r="AA65" s="94"/>
      <c r="AB65" s="94"/>
      <c r="AC65" s="63"/>
      <c r="AD65" s="63"/>
    </row>
    <row r="66" spans="1:30" ht="12.75">
      <c r="A66" s="65" t="str">
        <f>'FTP DETAIL'!A64</f>
        <v>ACT-5</v>
      </c>
      <c r="B66" s="38"/>
      <c r="C66" s="38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4">
        <f>SUM(J66)</f>
        <v>0</v>
      </c>
      <c r="S66" s="91">
        <f>SUM(K66)</f>
        <v>0</v>
      </c>
      <c r="T66" s="93"/>
      <c r="U66" s="93"/>
      <c r="V66" s="93"/>
      <c r="W66" s="93"/>
      <c r="X66" s="93"/>
      <c r="Y66" s="93"/>
      <c r="Z66" s="94"/>
      <c r="AA66" s="94">
        <f aca="true" t="shared" si="30" ref="AA66:AB72">SUM(R66+T66+V66+X66)</f>
        <v>0</v>
      </c>
      <c r="AB66" s="94">
        <f t="shared" si="30"/>
        <v>0</v>
      </c>
      <c r="AC66" s="63"/>
      <c r="AD66" s="63"/>
    </row>
    <row r="67" spans="1:30" ht="12.75">
      <c r="A67" s="65" t="str">
        <f>'FTP DETAIL'!A65</f>
        <v>ACT-6</v>
      </c>
      <c r="B67" s="38"/>
      <c r="C67" s="38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4">
        <f>SUM(P67)</f>
        <v>0</v>
      </c>
      <c r="S67" s="91">
        <f>SUM(Q67)</f>
        <v>0</v>
      </c>
      <c r="T67" s="93"/>
      <c r="U67" s="93"/>
      <c r="V67" s="93"/>
      <c r="W67" s="93"/>
      <c r="X67" s="93"/>
      <c r="Y67" s="93"/>
      <c r="Z67" s="94"/>
      <c r="AA67" s="94">
        <f t="shared" si="30"/>
        <v>0</v>
      </c>
      <c r="AB67" s="94">
        <f t="shared" si="30"/>
        <v>0</v>
      </c>
      <c r="AC67" s="63"/>
      <c r="AD67" s="63"/>
    </row>
    <row r="68" spans="1:30" ht="12.75">
      <c r="A68" s="65" t="str">
        <f>'FTP DETAIL'!A66</f>
        <v>ACT-7</v>
      </c>
      <c r="B68" s="38"/>
      <c r="C68" s="38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>
        <v>1</v>
      </c>
      <c r="Q68" s="93">
        <v>1</v>
      </c>
      <c r="R68" s="94">
        <f>SUM(P68)</f>
        <v>1</v>
      </c>
      <c r="S68" s="91">
        <f>SUM(Q68)</f>
        <v>1</v>
      </c>
      <c r="T68" s="93"/>
      <c r="U68" s="93"/>
      <c r="V68" s="93"/>
      <c r="W68" s="93"/>
      <c r="X68" s="93"/>
      <c r="Y68" s="93"/>
      <c r="Z68" s="94"/>
      <c r="AA68" s="94">
        <f t="shared" si="30"/>
        <v>1</v>
      </c>
      <c r="AB68" s="94">
        <f t="shared" si="30"/>
        <v>1</v>
      </c>
      <c r="AC68" s="63"/>
      <c r="AD68" s="63"/>
    </row>
    <row r="69" spans="1:30" ht="12.75">
      <c r="A69" s="65" t="str">
        <f>'FTP DETAIL'!A67</f>
        <v>ACT-8</v>
      </c>
      <c r="B69" s="38"/>
      <c r="C69" s="38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4">
        <f>SUM(F69)</f>
        <v>0</v>
      </c>
      <c r="S69" s="91">
        <f>SUM(G69)</f>
        <v>0</v>
      </c>
      <c r="T69" s="93"/>
      <c r="U69" s="93"/>
      <c r="V69" s="93"/>
      <c r="W69" s="93"/>
      <c r="X69" s="93"/>
      <c r="Y69" s="93"/>
      <c r="Z69" s="94"/>
      <c r="AA69" s="94">
        <f t="shared" si="30"/>
        <v>0</v>
      </c>
      <c r="AB69" s="94">
        <f t="shared" si="30"/>
        <v>0</v>
      </c>
      <c r="AC69" s="63"/>
      <c r="AD69" s="63"/>
    </row>
    <row r="70" spans="1:30" ht="12.75">
      <c r="A70" s="65" t="str">
        <f>'FTP DETAIL'!A68</f>
        <v>ACT-9</v>
      </c>
      <c r="B70" s="38"/>
      <c r="C70" s="38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4">
        <f>P70</f>
        <v>0</v>
      </c>
      <c r="S70" s="91">
        <f>Q70</f>
        <v>0</v>
      </c>
      <c r="T70" s="93"/>
      <c r="U70" s="93"/>
      <c r="V70" s="93"/>
      <c r="W70" s="93"/>
      <c r="X70" s="93"/>
      <c r="Y70" s="93"/>
      <c r="Z70" s="94"/>
      <c r="AA70" s="94">
        <f t="shared" si="30"/>
        <v>0</v>
      </c>
      <c r="AB70" s="94">
        <f t="shared" si="30"/>
        <v>0</v>
      </c>
      <c r="AC70" s="63"/>
      <c r="AD70" s="63"/>
    </row>
    <row r="71" spans="1:30" ht="12.75">
      <c r="A71" s="65" t="str">
        <f>'FTP DETAIL'!A69</f>
        <v>ACT-10</v>
      </c>
      <c r="B71" s="38"/>
      <c r="C71" s="38"/>
      <c r="D71" s="93"/>
      <c r="E71" s="93"/>
      <c r="F71" s="93"/>
      <c r="G71" s="93"/>
      <c r="H71" s="93"/>
      <c r="I71" s="93"/>
      <c r="J71" s="93"/>
      <c r="K71" s="93"/>
      <c r="L71" s="93">
        <v>1</v>
      </c>
      <c r="M71" s="93">
        <v>1</v>
      </c>
      <c r="N71" s="93"/>
      <c r="O71" s="93"/>
      <c r="P71" s="93"/>
      <c r="Q71" s="93"/>
      <c r="R71" s="94">
        <f>+L71</f>
        <v>1</v>
      </c>
      <c r="S71" s="91">
        <f>+M71</f>
        <v>1</v>
      </c>
      <c r="T71" s="93"/>
      <c r="U71" s="93"/>
      <c r="V71" s="93"/>
      <c r="W71" s="93"/>
      <c r="X71" s="93"/>
      <c r="Y71" s="93"/>
      <c r="Z71" s="94"/>
      <c r="AA71" s="94">
        <f t="shared" si="30"/>
        <v>1</v>
      </c>
      <c r="AB71" s="94">
        <f t="shared" si="30"/>
        <v>1</v>
      </c>
      <c r="AC71" s="63"/>
      <c r="AD71" s="63"/>
    </row>
    <row r="72" spans="1:30" ht="12.75">
      <c r="A72" s="65" t="str">
        <f>'FTP DETAIL'!A70</f>
        <v>ATQ-1</v>
      </c>
      <c r="B72" s="38"/>
      <c r="C72" s="38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4">
        <v>0</v>
      </c>
      <c r="S72" s="97">
        <v>0</v>
      </c>
      <c r="T72" s="93"/>
      <c r="U72" s="93"/>
      <c r="V72" s="93"/>
      <c r="W72" s="93"/>
      <c r="X72" s="93"/>
      <c r="Y72" s="93"/>
      <c r="Z72" s="94"/>
      <c r="AA72" s="94">
        <f t="shared" si="30"/>
        <v>0</v>
      </c>
      <c r="AB72" s="94">
        <f t="shared" si="30"/>
        <v>0</v>
      </c>
      <c r="AC72" s="63"/>
      <c r="AD72" s="63"/>
    </row>
    <row r="73" spans="1:30" ht="12.75">
      <c r="A73" s="54"/>
      <c r="B73" s="38"/>
      <c r="C73" s="38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4"/>
      <c r="S73" s="91"/>
      <c r="T73" s="93"/>
      <c r="U73" s="93"/>
      <c r="V73" s="93"/>
      <c r="W73" s="93"/>
      <c r="X73" s="93"/>
      <c r="Y73" s="93"/>
      <c r="Z73" s="94"/>
      <c r="AA73" s="94"/>
      <c r="AB73" s="94"/>
      <c r="AC73" s="63"/>
      <c r="AD73" s="63"/>
    </row>
    <row r="74" spans="1:30" ht="12.75">
      <c r="A74" s="65" t="str">
        <f>'FTP DETAIL'!A72</f>
        <v>AOS-300</v>
      </c>
      <c r="B74" s="38"/>
      <c r="C74" s="38"/>
      <c r="D74" s="93">
        <v>1</v>
      </c>
      <c r="E74" s="93">
        <v>2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>
        <f>SUM(D74)</f>
        <v>1</v>
      </c>
      <c r="S74" s="91">
        <f>SUM(E74)</f>
        <v>2</v>
      </c>
      <c r="T74" s="93"/>
      <c r="U74" s="93"/>
      <c r="V74" s="93"/>
      <c r="W74" s="93"/>
      <c r="X74" s="93"/>
      <c r="Y74" s="93"/>
      <c r="Z74" s="94"/>
      <c r="AA74" s="94">
        <f aca="true" t="shared" si="31" ref="AA74:AB77">SUM(R74+T74+V74+X74)</f>
        <v>1</v>
      </c>
      <c r="AB74" s="94">
        <f t="shared" si="31"/>
        <v>2</v>
      </c>
      <c r="AC74" s="63"/>
      <c r="AD74" s="63"/>
    </row>
    <row r="75" spans="1:30" ht="12.75">
      <c r="A75" s="65" t="str">
        <f>'FTP DETAIL'!A73</f>
        <v>AOS-400</v>
      </c>
      <c r="B75" s="38"/>
      <c r="C75" s="38"/>
      <c r="D75" s="93">
        <v>0</v>
      </c>
      <c r="E75" s="95"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>
        <f aca="true" t="shared" si="32" ref="R75:S77">SUM(D75)</f>
        <v>0</v>
      </c>
      <c r="S75" s="91">
        <f t="shared" si="32"/>
        <v>0</v>
      </c>
      <c r="T75" s="93"/>
      <c r="U75" s="93"/>
      <c r="V75" s="93"/>
      <c r="W75" s="93"/>
      <c r="X75" s="93"/>
      <c r="Y75" s="93"/>
      <c r="Z75" s="94"/>
      <c r="AA75" s="94">
        <f t="shared" si="31"/>
        <v>0</v>
      </c>
      <c r="AB75" s="94">
        <f t="shared" si="31"/>
        <v>0</v>
      </c>
      <c r="AC75" s="63"/>
      <c r="AD75" s="63"/>
    </row>
    <row r="76" spans="1:30" ht="12.75">
      <c r="A76" s="65" t="str">
        <f>'FTP DETAIL'!A74</f>
        <v>AOS-500</v>
      </c>
      <c r="B76" s="38"/>
      <c r="C76" s="38"/>
      <c r="D76" s="93">
        <v>1</v>
      </c>
      <c r="E76" s="93">
        <v>1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4">
        <f t="shared" si="32"/>
        <v>1</v>
      </c>
      <c r="S76" s="91">
        <f t="shared" si="32"/>
        <v>1</v>
      </c>
      <c r="T76" s="93"/>
      <c r="U76" s="93"/>
      <c r="V76" s="93">
        <v>2</v>
      </c>
      <c r="W76" s="93">
        <v>2</v>
      </c>
      <c r="X76" s="93"/>
      <c r="Y76" s="93"/>
      <c r="Z76" s="94"/>
      <c r="AA76" s="94">
        <f t="shared" si="31"/>
        <v>3</v>
      </c>
      <c r="AB76" s="94">
        <f t="shared" si="31"/>
        <v>3</v>
      </c>
      <c r="AC76" s="63"/>
      <c r="AD76" s="63"/>
    </row>
    <row r="77" spans="1:30" ht="12.75">
      <c r="A77" s="65" t="str">
        <f>'FTP DETAIL'!A75</f>
        <v>AOS-020</v>
      </c>
      <c r="B77" s="38"/>
      <c r="C77" s="38"/>
      <c r="D77" s="95">
        <v>0</v>
      </c>
      <c r="E77" s="95">
        <v>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4">
        <f t="shared" si="32"/>
        <v>0</v>
      </c>
      <c r="S77" s="91">
        <f t="shared" si="32"/>
        <v>0</v>
      </c>
      <c r="T77" s="93"/>
      <c r="U77" s="93"/>
      <c r="V77" s="93"/>
      <c r="W77" s="93"/>
      <c r="X77" s="93"/>
      <c r="Y77" s="93"/>
      <c r="Z77" s="94"/>
      <c r="AA77" s="94">
        <f t="shared" si="31"/>
        <v>0</v>
      </c>
      <c r="AB77" s="94">
        <f t="shared" si="31"/>
        <v>0</v>
      </c>
      <c r="AC77" s="63"/>
      <c r="AD77" s="63"/>
    </row>
    <row r="78" spans="1:30" ht="12.75">
      <c r="A78" s="65" t="str">
        <f>'FTP DETAIL'!A76</f>
        <v>SUBTOTAL</v>
      </c>
      <c r="B78" s="38"/>
      <c r="C78" s="38"/>
      <c r="D78" s="94">
        <f aca="true" t="shared" si="33" ref="D78:W78">SUM(D74:D77)</f>
        <v>2</v>
      </c>
      <c r="E78" s="94">
        <f t="shared" si="33"/>
        <v>3</v>
      </c>
      <c r="F78" s="94">
        <f t="shared" si="33"/>
        <v>0</v>
      </c>
      <c r="G78" s="94">
        <f t="shared" si="33"/>
        <v>0</v>
      </c>
      <c r="H78" s="94">
        <f t="shared" si="33"/>
        <v>0</v>
      </c>
      <c r="I78" s="94">
        <f t="shared" si="33"/>
        <v>0</v>
      </c>
      <c r="J78" s="94">
        <f t="shared" si="33"/>
        <v>0</v>
      </c>
      <c r="K78" s="94">
        <f t="shared" si="33"/>
        <v>0</v>
      </c>
      <c r="L78" s="94">
        <f t="shared" si="33"/>
        <v>0</v>
      </c>
      <c r="M78" s="94">
        <f t="shared" si="33"/>
        <v>0</v>
      </c>
      <c r="N78" s="94">
        <f t="shared" si="33"/>
        <v>0</v>
      </c>
      <c r="O78" s="94">
        <f t="shared" si="33"/>
        <v>0</v>
      </c>
      <c r="P78" s="94">
        <f t="shared" si="33"/>
        <v>0</v>
      </c>
      <c r="Q78" s="94">
        <f t="shared" si="33"/>
        <v>0</v>
      </c>
      <c r="R78" s="94">
        <f t="shared" si="33"/>
        <v>2</v>
      </c>
      <c r="S78" s="91">
        <f t="shared" si="33"/>
        <v>3</v>
      </c>
      <c r="T78" s="94">
        <f t="shared" si="33"/>
        <v>0</v>
      </c>
      <c r="U78" s="94">
        <f t="shared" si="33"/>
        <v>0</v>
      </c>
      <c r="V78" s="94">
        <f t="shared" si="33"/>
        <v>2</v>
      </c>
      <c r="W78" s="94">
        <f t="shared" si="33"/>
        <v>2</v>
      </c>
      <c r="X78" s="94">
        <f>SUM(X74:X77)</f>
        <v>0</v>
      </c>
      <c r="Y78" s="94">
        <f>SUM(Y74:Y77)</f>
        <v>0</v>
      </c>
      <c r="Z78" s="96"/>
      <c r="AA78" s="94">
        <f>SUM(AA74:AA77)</f>
        <v>4</v>
      </c>
      <c r="AB78" s="94">
        <f>SUM(AB74:AB77)</f>
        <v>5</v>
      </c>
      <c r="AC78" s="63"/>
      <c r="AD78" s="63"/>
    </row>
    <row r="79" spans="1:30" ht="12.75">
      <c r="A79" s="54"/>
      <c r="B79" s="38"/>
      <c r="C79" s="38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6"/>
      <c r="AA79" s="94"/>
      <c r="AB79" s="94"/>
      <c r="AC79" s="63"/>
      <c r="AD79" s="63"/>
    </row>
    <row r="80" spans="1:30" ht="12.75">
      <c r="A80" s="65" t="str">
        <f>'FTP DETAIL'!A78</f>
        <v>SUBTOTAL ST-LINE</v>
      </c>
      <c r="B80" s="38"/>
      <c r="C80" s="38"/>
      <c r="D80" s="92">
        <f>SUM(D52+D60+D66+D67+D71+D68+D69+D72+D78+D64)</f>
        <v>2</v>
      </c>
      <c r="E80" s="92">
        <f>SUM(E52+E60+E66+E67+E71+E68+E69+E72+E78+E64)</f>
        <v>3</v>
      </c>
      <c r="F80" s="92">
        <f>SUM(F52+F60+F66+F67+F71+F68+F69+F72+F78+F64)</f>
        <v>0</v>
      </c>
      <c r="G80" s="92">
        <f>SUM(G52+G60+G66+G67+G71+G68+G69+G72+G78+G64)</f>
        <v>0</v>
      </c>
      <c r="H80" s="92" t="e">
        <f>SUM(#REF!+H52+H60+H66+H68+H69+#REF!+H72+H78+H64)</f>
        <v>#REF!</v>
      </c>
      <c r="I80" s="92" t="e">
        <f>SUM(#REF!+I52+I60+I66+I68+I69+#REF!+I72+I78+I64)</f>
        <v>#REF!</v>
      </c>
      <c r="J80" s="92">
        <f aca="true" t="shared" si="34" ref="J80:O80">SUM(J52+J60+J66+J67+J71+J68+J69+J72+J78+J64)</f>
        <v>0</v>
      </c>
      <c r="K80" s="92">
        <f t="shared" si="34"/>
        <v>0</v>
      </c>
      <c r="L80" s="92">
        <f t="shared" si="34"/>
        <v>1</v>
      </c>
      <c r="M80" s="92">
        <f t="shared" si="34"/>
        <v>1</v>
      </c>
      <c r="N80" s="92">
        <f t="shared" si="34"/>
        <v>0</v>
      </c>
      <c r="O80" s="92">
        <f t="shared" si="34"/>
        <v>0</v>
      </c>
      <c r="P80" s="92">
        <f>SUM(P52+P60+P66+P67+P71+P68+P69+P70+P72+P78+P64)</f>
        <v>1</v>
      </c>
      <c r="Q80" s="92">
        <f>SUM(Q52+Q60+Q66+Q67+Q71+Q68+Q69+Q70+Q72+Q78+Q64)</f>
        <v>1</v>
      </c>
      <c r="R80" s="92">
        <f>SUM(R66+R67+R68+R69+R70+R71+R72+R78+R52+R60+R64)</f>
        <v>4</v>
      </c>
      <c r="S80" s="92">
        <f>SUM(S66+S67+S68+S69+S70+S71+S72+S78+S52+S60+S64)</f>
        <v>5</v>
      </c>
      <c r="T80" s="92">
        <f aca="true" t="shared" si="35" ref="T80:Y80">SUM(T66+T67+T68+T69+T71+T72+T78+T52+T60+T64)</f>
        <v>0</v>
      </c>
      <c r="U80" s="92">
        <f t="shared" si="35"/>
        <v>0</v>
      </c>
      <c r="V80" s="92">
        <f t="shared" si="35"/>
        <v>2</v>
      </c>
      <c r="W80" s="92">
        <f t="shared" si="35"/>
        <v>2</v>
      </c>
      <c r="X80" s="92">
        <f t="shared" si="35"/>
        <v>0</v>
      </c>
      <c r="Y80" s="92">
        <f t="shared" si="35"/>
        <v>0</v>
      </c>
      <c r="Z80" s="96"/>
      <c r="AA80" s="92">
        <f>SUM(AA52+AA60+AA66++AA67+AA71+AA68+AA69+AA72+AA78+AA64)</f>
        <v>6</v>
      </c>
      <c r="AB80" s="92">
        <f>SUM(AB52+AB60+AB66++AB67+AB71+AB68+AB69+AB72+AB78+AB64)</f>
        <v>7</v>
      </c>
      <c r="AC80" s="40"/>
      <c r="AD80" s="40"/>
    </row>
    <row r="81" spans="1:30" ht="12.75">
      <c r="A81" s="54"/>
      <c r="B81" s="38"/>
      <c r="C81" s="38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102"/>
      <c r="T81" s="96"/>
      <c r="U81" s="96"/>
      <c r="V81" s="96"/>
      <c r="W81" s="96"/>
      <c r="X81" s="96"/>
      <c r="Y81" s="96"/>
      <c r="Z81" s="96"/>
      <c r="AA81" s="96"/>
      <c r="AB81" s="96"/>
      <c r="AC81" s="40"/>
      <c r="AD81" s="40"/>
    </row>
    <row r="82" spans="1:30" ht="12.75">
      <c r="A82" s="65" t="str">
        <f>'FTP DETAIL'!A80</f>
        <v>SUBTOTAL ST-LINE EOY</v>
      </c>
      <c r="B82" s="38"/>
      <c r="C82" s="38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102">
        <f>SUM(E82:R82)</f>
        <v>0</v>
      </c>
      <c r="T82" s="96"/>
      <c r="U82" s="96"/>
      <c r="V82" s="96"/>
      <c r="W82" s="96"/>
      <c r="X82" s="96"/>
      <c r="Y82" s="96"/>
      <c r="Z82" s="96"/>
      <c r="AA82" s="96"/>
      <c r="AB82" s="96"/>
      <c r="AC82" s="40"/>
      <c r="AD82" s="40"/>
    </row>
    <row r="83" spans="1:30" ht="12.75">
      <c r="A83" s="54"/>
      <c r="B83" s="38"/>
      <c r="C83" s="38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103"/>
      <c r="U83" s="103"/>
      <c r="V83" s="103"/>
      <c r="W83" s="103"/>
      <c r="X83" s="103"/>
      <c r="Y83" s="103"/>
      <c r="Z83" s="96"/>
      <c r="AA83" s="103"/>
      <c r="AB83" s="103"/>
      <c r="AC83" s="63"/>
      <c r="AD83" s="63"/>
    </row>
    <row r="84" spans="1:30" ht="13.5" thickBot="1">
      <c r="A84" s="65" t="str">
        <f>'FTP DETAIL'!A83</f>
        <v>TOTAL</v>
      </c>
      <c r="B84" s="38"/>
      <c r="C84" s="38"/>
      <c r="D84" s="105">
        <f aca="true" t="shared" si="36" ref="D84:Y84">D40+D80</f>
        <v>2</v>
      </c>
      <c r="E84" s="105">
        <f t="shared" si="36"/>
        <v>3</v>
      </c>
      <c r="F84" s="105">
        <f t="shared" si="36"/>
        <v>0</v>
      </c>
      <c r="G84" s="105">
        <f t="shared" si="36"/>
        <v>0</v>
      </c>
      <c r="H84" s="105" t="e">
        <f t="shared" si="36"/>
        <v>#REF!</v>
      </c>
      <c r="I84" s="105" t="e">
        <f t="shared" si="36"/>
        <v>#REF!</v>
      </c>
      <c r="J84" s="105">
        <f t="shared" si="36"/>
        <v>0</v>
      </c>
      <c r="K84" s="105">
        <f t="shared" si="36"/>
        <v>0</v>
      </c>
      <c r="L84" s="105">
        <f t="shared" si="36"/>
        <v>1</v>
      </c>
      <c r="M84" s="105">
        <f t="shared" si="36"/>
        <v>1</v>
      </c>
      <c r="N84" s="105">
        <f t="shared" si="36"/>
        <v>3</v>
      </c>
      <c r="O84" s="105">
        <f t="shared" si="36"/>
        <v>3</v>
      </c>
      <c r="P84" s="105">
        <f t="shared" si="36"/>
        <v>1</v>
      </c>
      <c r="Q84" s="105">
        <f t="shared" si="36"/>
        <v>1</v>
      </c>
      <c r="R84" s="105">
        <f t="shared" si="36"/>
        <v>7</v>
      </c>
      <c r="S84" s="106">
        <f t="shared" si="36"/>
        <v>8</v>
      </c>
      <c r="T84" s="105">
        <f t="shared" si="36"/>
        <v>21</v>
      </c>
      <c r="U84" s="105">
        <f t="shared" si="36"/>
        <v>21</v>
      </c>
      <c r="V84" s="105">
        <f t="shared" si="36"/>
        <v>4</v>
      </c>
      <c r="W84" s="105">
        <f t="shared" si="36"/>
        <v>4</v>
      </c>
      <c r="X84" s="105">
        <f t="shared" si="36"/>
        <v>0</v>
      </c>
      <c r="Y84" s="105">
        <f t="shared" si="36"/>
        <v>0</v>
      </c>
      <c r="Z84" s="96"/>
      <c r="AA84" s="105">
        <f>AA40+AA80</f>
        <v>32</v>
      </c>
      <c r="AB84" s="105">
        <f>AB40+AB80</f>
        <v>33</v>
      </c>
      <c r="AC84" s="63"/>
      <c r="AD84" s="63"/>
    </row>
    <row r="85" spans="1:30" ht="13.5" thickTop="1">
      <c r="A85" s="65" t="str">
        <f>'FTP DETAIL'!A84</f>
        <v>TOTAL EOY</v>
      </c>
      <c r="B85" s="38"/>
      <c r="C85" s="38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2"/>
      <c r="T85" s="103"/>
      <c r="U85" s="103"/>
      <c r="V85" s="103"/>
      <c r="W85" s="103"/>
      <c r="X85" s="103"/>
      <c r="Y85" s="103"/>
      <c r="Z85" s="96"/>
      <c r="AA85" s="103"/>
      <c r="AB85" s="103"/>
      <c r="AC85" s="63"/>
      <c r="AD85" s="63"/>
    </row>
    <row r="86" spans="4:28" s="18" customFormat="1" ht="12.75"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107"/>
      <c r="Q86" s="107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30" ht="12.75">
      <c r="A87" s="65" t="str">
        <f>'FTP DETAIL'!A86</f>
        <v>Reimb. ACT-002</v>
      </c>
      <c r="B87" s="38"/>
      <c r="C87" s="38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4">
        <f>SUM(+N87)</f>
        <v>0</v>
      </c>
      <c r="S87" s="91">
        <f>SUM(+O87)</f>
        <v>0</v>
      </c>
      <c r="T87" s="93"/>
      <c r="U87" s="93"/>
      <c r="V87" s="93"/>
      <c r="W87" s="93"/>
      <c r="X87" s="93"/>
      <c r="Y87" s="93"/>
      <c r="Z87" s="94"/>
      <c r="AA87" s="94">
        <f>SUM(R87+T87+V87+X87)</f>
        <v>0</v>
      </c>
      <c r="AB87" s="94">
        <f>SUM(S87+U87+W87+Y87)</f>
        <v>0</v>
      </c>
      <c r="AC87" s="63"/>
      <c r="AD87" s="63"/>
    </row>
    <row r="88" spans="1:30" ht="12.75">
      <c r="A88" s="65" t="str">
        <f>'FTP DETAIL'!A87</f>
        <v>Reimb. ACB-100</v>
      </c>
      <c r="B88" s="38"/>
      <c r="C88" s="38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4">
        <f>SUM(+N88)</f>
        <v>0</v>
      </c>
      <c r="S88" s="91">
        <f>SUM(+O88)</f>
        <v>0</v>
      </c>
      <c r="T88" s="93"/>
      <c r="U88" s="93"/>
      <c r="V88" s="93"/>
      <c r="W88" s="93"/>
      <c r="X88" s="93"/>
      <c r="Y88" s="93"/>
      <c r="Z88" s="94"/>
      <c r="AA88" s="94">
        <f>SUM(R88+T88+V88+X88)</f>
        <v>0</v>
      </c>
      <c r="AB88" s="94">
        <f>SUM(S88+U88+W88+Y88)</f>
        <v>0</v>
      </c>
      <c r="AC88" s="63"/>
      <c r="AD88" s="63"/>
    </row>
    <row r="89" spans="1:30" ht="12.75">
      <c r="A89" s="65" t="str">
        <f>'FTP DETAIL'!A88</f>
        <v>SUBTOTAL REIMB</v>
      </c>
      <c r="B89" s="38"/>
      <c r="C89" s="38"/>
      <c r="D89" s="94">
        <f>SUM(D87:D88)</f>
        <v>0</v>
      </c>
      <c r="E89" s="94">
        <f>SUM(E87:E88)</f>
        <v>0</v>
      </c>
      <c r="F89" s="94">
        <f aca="true" t="shared" si="37" ref="F89:O89">SUM(F87:F88)</f>
        <v>0</v>
      </c>
      <c r="G89" s="94">
        <f t="shared" si="37"/>
        <v>0</v>
      </c>
      <c r="H89" s="94">
        <f t="shared" si="37"/>
        <v>0</v>
      </c>
      <c r="I89" s="94">
        <f t="shared" si="37"/>
        <v>0</v>
      </c>
      <c r="J89" s="94">
        <f t="shared" si="37"/>
        <v>0</v>
      </c>
      <c r="K89" s="94">
        <f t="shared" si="37"/>
        <v>0</v>
      </c>
      <c r="L89" s="94">
        <f t="shared" si="37"/>
        <v>0</v>
      </c>
      <c r="M89" s="94">
        <f t="shared" si="37"/>
        <v>0</v>
      </c>
      <c r="N89" s="94">
        <f t="shared" si="37"/>
        <v>0</v>
      </c>
      <c r="O89" s="94">
        <f t="shared" si="37"/>
        <v>0</v>
      </c>
      <c r="P89" s="94">
        <f aca="true" t="shared" si="38" ref="P89:W89">SUM(P87:P88)</f>
        <v>0</v>
      </c>
      <c r="Q89" s="94">
        <f t="shared" si="38"/>
        <v>0</v>
      </c>
      <c r="R89" s="94">
        <f t="shared" si="38"/>
        <v>0</v>
      </c>
      <c r="S89" s="91">
        <f t="shared" si="38"/>
        <v>0</v>
      </c>
      <c r="T89" s="94">
        <f t="shared" si="38"/>
        <v>0</v>
      </c>
      <c r="U89" s="94">
        <f t="shared" si="38"/>
        <v>0</v>
      </c>
      <c r="V89" s="94">
        <f t="shared" si="38"/>
        <v>0</v>
      </c>
      <c r="W89" s="94">
        <f t="shared" si="38"/>
        <v>0</v>
      </c>
      <c r="X89" s="94">
        <f>SUM(X87:X88)</f>
        <v>0</v>
      </c>
      <c r="Y89" s="94">
        <f>SUM(Y87:Y88)</f>
        <v>0</v>
      </c>
      <c r="Z89" s="94"/>
      <c r="AA89" s="94">
        <f>SUM(AA87:AA88)</f>
        <v>0</v>
      </c>
      <c r="AB89" s="94">
        <f>SUM(AB87:AB88)</f>
        <v>0</v>
      </c>
      <c r="AC89" s="63"/>
      <c r="AD89" s="63"/>
    </row>
    <row r="90" spans="1:30" ht="12.75">
      <c r="A90" s="54"/>
      <c r="B90" s="38"/>
      <c r="C90" s="38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1"/>
      <c r="T90" s="94"/>
      <c r="U90" s="94"/>
      <c r="V90" s="94"/>
      <c r="W90" s="94"/>
      <c r="X90" s="94"/>
      <c r="Y90" s="94"/>
      <c r="Z90" s="94"/>
      <c r="AA90" s="94"/>
      <c r="AB90" s="94"/>
      <c r="AC90" s="63"/>
      <c r="AD90" s="63"/>
    </row>
  </sheetData>
  <mergeCells count="11">
    <mergeCell ref="A1:W1"/>
    <mergeCell ref="A2:W2"/>
    <mergeCell ref="J3:K3"/>
    <mergeCell ref="J4:K4"/>
    <mergeCell ref="N3:O3"/>
    <mergeCell ref="T3:U3"/>
    <mergeCell ref="T4:U4"/>
    <mergeCell ref="AA3:AB3"/>
    <mergeCell ref="AA4:AB4"/>
    <mergeCell ref="V4:W4"/>
    <mergeCell ref="V3:W3"/>
  </mergeCells>
  <printOptions/>
  <pageMargins left="0.21" right="0.21" top="0.25" bottom="0.66" header="0.5" footer="0.32"/>
  <pageSetup fitToHeight="2" fitToWidth="1" horizontalDpi="300" verticalDpi="300" orientation="landscape" scale="68" r:id="rId1"/>
  <headerFooter alignWithMargins="0"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2.5" style="2" customWidth="1"/>
    <col min="2" max="2" width="5.16015625" style="2" customWidth="1"/>
    <col min="3" max="3" width="10.5" style="2" customWidth="1"/>
    <col min="4" max="4" width="4.5" style="2" customWidth="1"/>
    <col min="5" max="5" width="9.33203125" style="2" customWidth="1"/>
    <col min="6" max="6" width="5.5" style="2" customWidth="1"/>
    <col min="7" max="7" width="9.33203125" style="2" customWidth="1"/>
    <col min="8" max="8" width="3.5" style="2" customWidth="1"/>
    <col min="9" max="16384" width="9.33203125" style="2" customWidth="1"/>
  </cols>
  <sheetData>
    <row r="1" spans="1:9" ht="15.7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5.75">
      <c r="A2" s="138" t="str">
        <f>'Cover Page'!A33</f>
        <v> SEPTEMBER 30, 2002</v>
      </c>
      <c r="B2" s="1"/>
      <c r="C2" s="1"/>
      <c r="D2" s="1"/>
      <c r="E2" s="1"/>
      <c r="F2" s="1"/>
      <c r="G2" s="1"/>
      <c r="H2" s="1"/>
      <c r="I2" s="1"/>
    </row>
    <row r="3" spans="1:9" ht="15.75">
      <c r="A3" s="72"/>
      <c r="B3" s="1"/>
      <c r="C3" s="1"/>
      <c r="D3" s="1"/>
      <c r="E3" s="1"/>
      <c r="F3" s="1"/>
      <c r="G3" s="1"/>
      <c r="H3" s="1"/>
      <c r="I3" s="1"/>
    </row>
    <row r="4" spans="1:9" ht="15.75">
      <c r="A4" s="72"/>
      <c r="B4" s="1"/>
      <c r="C4" s="1"/>
      <c r="D4" s="1"/>
      <c r="E4" s="1"/>
      <c r="F4" s="1"/>
      <c r="G4" s="1"/>
      <c r="H4" s="1"/>
      <c r="I4" s="1"/>
    </row>
    <row r="5" spans="1:9" ht="15.75">
      <c r="A5" s="72"/>
      <c r="B5" s="1"/>
      <c r="C5" s="1"/>
      <c r="D5" s="1"/>
      <c r="E5" s="1"/>
      <c r="F5" s="1"/>
      <c r="G5" s="1"/>
      <c r="H5" s="1"/>
      <c r="I5" s="1"/>
    </row>
    <row r="6" ht="12.75">
      <c r="A6" s="10"/>
    </row>
    <row r="7" ht="12.75">
      <c r="C7" s="14" t="s">
        <v>13</v>
      </c>
    </row>
    <row r="8" spans="3:9" ht="12.75">
      <c r="C8" s="3" t="s">
        <v>14</v>
      </c>
      <c r="E8" s="4" t="s">
        <v>15</v>
      </c>
      <c r="G8" s="5" t="s">
        <v>16</v>
      </c>
      <c r="I8" s="5" t="s">
        <v>17</v>
      </c>
    </row>
    <row r="9" ht="12.75">
      <c r="A9" s="7" t="s">
        <v>77</v>
      </c>
    </row>
    <row r="10" spans="1:9" ht="12.75">
      <c r="A10" s="2" t="s">
        <v>18</v>
      </c>
      <c r="C10" s="2">
        <f>'FTP REPORT'!F39</f>
        <v>276</v>
      </c>
      <c r="E10" s="2">
        <f>'FTP REPORT'!O39</f>
        <v>101</v>
      </c>
      <c r="G10" s="2">
        <f>'FTP REPORT'!X39</f>
        <v>399</v>
      </c>
      <c r="I10" s="2">
        <f>C10+E10+G10</f>
        <v>776</v>
      </c>
    </row>
    <row r="11" spans="1:9" ht="12.75">
      <c r="A11" s="2" t="s">
        <v>19</v>
      </c>
      <c r="C11" s="2">
        <f>+'FTP REPORT'!D49+'FTP REPORT'!D57</f>
        <v>0</v>
      </c>
      <c r="E11" s="2">
        <f>+'FTP REPORT'!O49+'FTP REPORT'!O57</f>
        <v>161</v>
      </c>
      <c r="G11" s="2">
        <f>+'FTP REPORT'!X49+'FTP REPORT'!X57</f>
        <v>45</v>
      </c>
      <c r="I11" s="2">
        <f>C11+E11+G11</f>
        <v>206</v>
      </c>
    </row>
    <row r="12" spans="1:9" ht="12.75">
      <c r="A12" s="2" t="s">
        <v>20</v>
      </c>
      <c r="C12" s="2">
        <f>'FTP REPORT'!D59+'FTP REPORT'!D60+'FTP REPORT'!D61+'FTP REPORT'!D62+'FTP REPORT'!D63+'FTP REPORT'!D64+'FTP REPORT'!D65+'FTP REPORT'!D71</f>
        <v>359</v>
      </c>
      <c r="E12" s="2">
        <f>'FTP REPORT'!O59+'FTP REPORT'!O60+'FTP REPORT'!O61+'FTP REPORT'!O62+'FTP REPORT'!O63+'FTP REPORT'!O64+'FTP REPORT'!O65+'FTP REPORT'!O71</f>
        <v>0</v>
      </c>
      <c r="G12" s="2">
        <f>'FTP REPORT'!X59+'FTP REPORT'!X60+'FTP REPORT'!X61+'FTP REPORT'!X62+'FTP REPORT'!X63+'FTP REPORT'!X64+'FTP REPORT'!X65+'FTP REPORT'!X71</f>
        <v>40</v>
      </c>
      <c r="I12" s="2">
        <f>C12+E12+G12</f>
        <v>399</v>
      </c>
    </row>
    <row r="13" spans="3:9" ht="12.75">
      <c r="C13" s="9"/>
      <c r="D13" s="9"/>
      <c r="E13" s="9"/>
      <c r="F13" s="9"/>
      <c r="G13" s="9"/>
      <c r="H13" s="9"/>
      <c r="I13" s="9"/>
    </row>
    <row r="14" spans="1:9" ht="12.75">
      <c r="A14" s="10" t="s">
        <v>17</v>
      </c>
      <c r="C14" s="43">
        <f>SUM(C10:C12)</f>
        <v>635</v>
      </c>
      <c r="E14" s="43">
        <f>SUM(E10:E12)</f>
        <v>262</v>
      </c>
      <c r="G14" s="43">
        <f>SUM(G10:G13)</f>
        <v>484</v>
      </c>
      <c r="I14" s="43">
        <f>+C14+E14+G14</f>
        <v>1381</v>
      </c>
    </row>
    <row r="17" ht="12.75">
      <c r="A17" s="7" t="s">
        <v>21</v>
      </c>
    </row>
    <row r="18" spans="1:9" ht="12.75">
      <c r="A18" s="2" t="s">
        <v>18</v>
      </c>
      <c r="C18" s="2">
        <f>'FTP REPORT'!H39</f>
        <v>263</v>
      </c>
      <c r="E18" s="2">
        <f>'FTP REPORT'!Q39</f>
        <v>98</v>
      </c>
      <c r="G18" s="2">
        <f>'FTP REPORT'!Z39</f>
        <v>394</v>
      </c>
      <c r="I18" s="2">
        <f>C18+E18+G18</f>
        <v>755</v>
      </c>
    </row>
    <row r="19" spans="1:9" ht="12.75">
      <c r="A19" s="2" t="s">
        <v>19</v>
      </c>
      <c r="C19" s="2">
        <f>+'FTP REPORT'!H49+'FTP REPORT'!H57</f>
        <v>0</v>
      </c>
      <c r="E19" s="2">
        <f>+'FTP REPORT'!Q49+'FTP REPORT'!Q57</f>
        <v>165</v>
      </c>
      <c r="G19" s="2">
        <f>'FTP REPORT'!Z49+'FTP REPORT'!Z57</f>
        <v>38</v>
      </c>
      <c r="I19" s="2">
        <f>+C19+E19+G19</f>
        <v>203</v>
      </c>
    </row>
    <row r="20" spans="1:9" ht="12.75">
      <c r="A20" s="2" t="s">
        <v>20</v>
      </c>
      <c r="C20" s="2">
        <f>+'FTP REPORT'!H59+'FTP REPORT'!H60+'FTP REPORT'!H61+'FTP REPORT'!H62+'FTP REPORT'!H63+'FTP REPORT'!H64+'FTP REPORT'!H65+'FTP REPORT'!H71</f>
        <v>360</v>
      </c>
      <c r="E20" s="2">
        <f>+'FTP REPORT'!Q59+'FTP REPORT'!Q60+'FTP REPORT'!Q61+'FTP REPORT'!Q62+'FTP REPORT'!Q63+'FTP REPORT'!Q64+'FTP REPORT'!Q65+'FTP REPORT'!Q71</f>
        <v>0</v>
      </c>
      <c r="G20" s="2">
        <f>+'FTP REPORT'!Z59+'FTP REPORT'!Z60+'FTP REPORT'!Z61+'FTP REPORT'!Z62+'FTP REPORT'!Z63+'FTP REPORT'!Z64+'FTP REPORT'!Z65+'FTP REPORT'!Z71</f>
        <v>34</v>
      </c>
      <c r="I20" s="2">
        <f>+C20+E20+G20</f>
        <v>394</v>
      </c>
    </row>
    <row r="21" spans="3:9" ht="12.75">
      <c r="C21" s="6"/>
      <c r="E21" s="6"/>
      <c r="G21" s="6"/>
      <c r="I21" s="6"/>
    </row>
    <row r="22" spans="1:9" ht="12.75">
      <c r="A22" s="2" t="s">
        <v>17</v>
      </c>
      <c r="C22" s="2">
        <f>SUM(C18:C20)</f>
        <v>623</v>
      </c>
      <c r="E22" s="12">
        <f>SUM(E18:E20)</f>
        <v>263</v>
      </c>
      <c r="G22" s="2">
        <f>SUM(G18:G21)</f>
        <v>466</v>
      </c>
      <c r="I22" s="2">
        <f>+C22+E22+G22</f>
        <v>1352</v>
      </c>
    </row>
    <row r="25" ht="12.75">
      <c r="A25" s="7" t="s">
        <v>22</v>
      </c>
    </row>
    <row r="26" spans="1:9" ht="12.75">
      <c r="A26" s="2" t="s">
        <v>18</v>
      </c>
      <c r="C26" s="2">
        <f>+C10-C18</f>
        <v>13</v>
      </c>
      <c r="E26" s="2">
        <f>+E10-E18</f>
        <v>3</v>
      </c>
      <c r="G26" s="2">
        <f>+G10-G18</f>
        <v>5</v>
      </c>
      <c r="I26" s="2">
        <f>+C26+E26+G26</f>
        <v>21</v>
      </c>
    </row>
    <row r="27" spans="1:9" ht="12.75">
      <c r="A27" s="2" t="s">
        <v>19</v>
      </c>
      <c r="C27" s="2">
        <f>+C11-C19</f>
        <v>0</v>
      </c>
      <c r="E27" s="2">
        <f>+E11-E19</f>
        <v>-4</v>
      </c>
      <c r="G27" s="2">
        <f>+G11-G19</f>
        <v>7</v>
      </c>
      <c r="I27" s="2">
        <f>+C27+E27+G27</f>
        <v>3</v>
      </c>
    </row>
    <row r="28" spans="1:9" ht="12.75">
      <c r="A28" s="2" t="s">
        <v>20</v>
      </c>
      <c r="C28" s="2">
        <f>+C12-C20</f>
        <v>-1</v>
      </c>
      <c r="E28" s="2">
        <f>+E12-E20</f>
        <v>0</v>
      </c>
      <c r="G28" s="2">
        <f>+G12-G20</f>
        <v>6</v>
      </c>
      <c r="I28" s="2">
        <f>+C28+E28+G28</f>
        <v>5</v>
      </c>
    </row>
    <row r="29" spans="3:9" ht="12.75">
      <c r="C29" s="6"/>
      <c r="E29" s="6"/>
      <c r="G29" s="6"/>
      <c r="I29" s="6"/>
    </row>
    <row r="30" spans="1:9" ht="12.75">
      <c r="A30" s="2" t="s">
        <v>17</v>
      </c>
      <c r="C30" s="2">
        <f>+C26+C27+C28</f>
        <v>12</v>
      </c>
      <c r="E30" s="2">
        <f>+E26+E27+E28</f>
        <v>-1</v>
      </c>
      <c r="G30" s="2">
        <f>+G26+G27+G28</f>
        <v>18</v>
      </c>
      <c r="I30" s="2">
        <f>+C30+E30+G30</f>
        <v>29</v>
      </c>
    </row>
    <row r="33" spans="1:10" ht="12.75">
      <c r="A33" s="7"/>
      <c r="E33"/>
      <c r="F33"/>
      <c r="G33"/>
      <c r="H33"/>
      <c r="I33"/>
      <c r="J33"/>
    </row>
    <row r="34" ht="12.75">
      <c r="A34" s="13"/>
    </row>
    <row r="35" ht="12.75">
      <c r="A35" s="7"/>
    </row>
    <row r="36" ht="12.75">
      <c r="A36" s="8"/>
    </row>
    <row r="37" ht="12.75"/>
    <row r="38" ht="12.75"/>
  </sheetData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1" sqref="B1"/>
    </sheetView>
  </sheetViews>
  <sheetFormatPr defaultColWidth="9.33203125" defaultRowHeight="12.75"/>
  <cols>
    <col min="1" max="1" width="1.66796875" style="2" customWidth="1"/>
    <col min="2" max="2" width="9.16015625" style="2" customWidth="1"/>
    <col min="3" max="3" width="7.33203125" style="2" customWidth="1"/>
    <col min="4" max="4" width="9.33203125" style="2" customWidth="1"/>
    <col min="5" max="5" width="4.83203125" style="2" customWidth="1"/>
    <col min="6" max="6" width="9.33203125" style="2" customWidth="1"/>
    <col min="7" max="7" width="9.83203125" style="2" customWidth="1"/>
    <col min="8" max="8" width="9.33203125" style="2" customWidth="1"/>
    <col min="9" max="9" width="15" style="2" customWidth="1"/>
    <col min="10" max="10" width="7" style="2" customWidth="1"/>
    <col min="11" max="11" width="13.66015625" style="0" customWidth="1"/>
    <col min="12" max="12" width="11.33203125" style="0" customWidth="1"/>
  </cols>
  <sheetData>
    <row r="1" spans="1:10" ht="12.7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137" t="str">
        <f>'Cover Page'!A33</f>
        <v> SEPTEMBER 30, 2002</v>
      </c>
      <c r="B3" s="41"/>
      <c r="C3" s="41"/>
      <c r="D3" s="41"/>
      <c r="E3" s="41"/>
      <c r="F3" s="41"/>
      <c r="G3" s="74"/>
      <c r="H3" s="41"/>
      <c r="I3" s="41"/>
      <c r="J3" s="41"/>
    </row>
    <row r="4" spans="1:10" ht="12.75" customHeight="1">
      <c r="A4" s="73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 customHeight="1">
      <c r="A5" s="73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73"/>
      <c r="B6" s="84" t="s">
        <v>139</v>
      </c>
      <c r="C6" s="5"/>
      <c r="D6" s="5"/>
      <c r="E6" s="5"/>
      <c r="F6" s="5"/>
      <c r="G6" s="5"/>
      <c r="H6" s="5"/>
      <c r="I6" s="5"/>
      <c r="J6" s="5"/>
    </row>
    <row r="7" spans="1:10" ht="12.75" customHeight="1">
      <c r="A7" s="73"/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>
      <c r="A8" s="73"/>
      <c r="B8" s="81">
        <v>1</v>
      </c>
      <c r="C8" s="77" t="s">
        <v>28</v>
      </c>
      <c r="D8" s="10" t="s">
        <v>188</v>
      </c>
      <c r="E8" s="5"/>
      <c r="F8" s="5"/>
      <c r="G8" s="5"/>
      <c r="H8" s="5"/>
      <c r="I8" s="5"/>
      <c r="J8" s="5"/>
    </row>
    <row r="9" spans="1:10" ht="12.75" customHeight="1">
      <c r="A9" s="73"/>
      <c r="B9" s="81"/>
      <c r="C9" s="77"/>
      <c r="D9" s="10" t="s">
        <v>120</v>
      </c>
      <c r="E9" s="5"/>
      <c r="F9" s="5"/>
      <c r="G9" s="5"/>
      <c r="H9" s="5"/>
      <c r="I9" s="5"/>
      <c r="J9" s="5"/>
    </row>
    <row r="10" spans="1:10" ht="10.5" customHeight="1">
      <c r="A10" s="73"/>
      <c r="B10" s="81"/>
      <c r="C10" s="77"/>
      <c r="D10" s="10"/>
      <c r="E10" s="5"/>
      <c r="F10" s="5"/>
      <c r="G10" s="5"/>
      <c r="H10" s="5"/>
      <c r="I10" s="5"/>
      <c r="J10" s="5"/>
    </row>
    <row r="11" spans="1:10" ht="12.75" customHeight="1">
      <c r="A11" s="73"/>
      <c r="B11" s="84" t="s">
        <v>141</v>
      </c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73"/>
      <c r="B12" s="5"/>
      <c r="C12" s="5"/>
      <c r="D12" s="5"/>
      <c r="E12" s="5"/>
      <c r="F12" s="5"/>
      <c r="G12" s="5"/>
      <c r="H12" s="5"/>
      <c r="I12" s="5"/>
      <c r="J12" s="5"/>
    </row>
    <row r="13" spans="1:10" ht="12.75" customHeight="1">
      <c r="A13" s="73"/>
      <c r="B13" s="146">
        <v>1</v>
      </c>
      <c r="C13" s="77" t="s">
        <v>26</v>
      </c>
      <c r="D13" s="10" t="s">
        <v>178</v>
      </c>
      <c r="E13" s="5"/>
      <c r="F13" s="5"/>
      <c r="G13" s="5"/>
      <c r="H13" s="5"/>
      <c r="I13" s="5"/>
      <c r="J13" s="5"/>
    </row>
    <row r="14" spans="1:10" ht="12.75" customHeight="1">
      <c r="A14" s="73"/>
      <c r="B14" s="5"/>
      <c r="C14" s="5"/>
      <c r="D14" s="10"/>
      <c r="E14" s="5"/>
      <c r="F14" s="5"/>
      <c r="G14" s="5"/>
      <c r="H14" s="5"/>
      <c r="I14" s="5"/>
      <c r="J14" s="5"/>
    </row>
    <row r="15" spans="1:10" ht="12.75" customHeight="1">
      <c r="A15" s="73"/>
      <c r="B15" s="84" t="s">
        <v>140</v>
      </c>
      <c r="C15" s="5"/>
      <c r="D15" s="10"/>
      <c r="E15" s="5"/>
      <c r="F15" s="5"/>
      <c r="G15" s="5"/>
      <c r="H15" s="5"/>
      <c r="I15" s="5"/>
      <c r="J15" s="5"/>
    </row>
    <row r="16" spans="1:10" ht="12.75" customHeight="1">
      <c r="A16" s="73"/>
      <c r="B16" s="5"/>
      <c r="C16" s="5"/>
      <c r="D16" s="10"/>
      <c r="E16" s="5"/>
      <c r="F16" s="5"/>
      <c r="G16" s="5"/>
      <c r="H16" s="5"/>
      <c r="I16" s="5"/>
      <c r="J16" s="5"/>
    </row>
    <row r="17" spans="1:10" ht="12.75" customHeight="1">
      <c r="A17" s="73"/>
      <c r="B17" s="2">
        <v>1</v>
      </c>
      <c r="C17" s="77" t="s">
        <v>28</v>
      </c>
      <c r="D17" s="2" t="s">
        <v>189</v>
      </c>
      <c r="E17" s="5"/>
      <c r="F17" s="5"/>
      <c r="G17" s="5"/>
      <c r="H17" s="5"/>
      <c r="I17" s="5"/>
      <c r="J17" s="5"/>
    </row>
    <row r="18" spans="1:10" ht="12.75" customHeight="1">
      <c r="A18" s="73"/>
      <c r="C18" s="77"/>
      <c r="D18" s="2" t="s">
        <v>190</v>
      </c>
      <c r="E18" s="5"/>
      <c r="F18" s="5"/>
      <c r="G18" s="5"/>
      <c r="H18" s="5"/>
      <c r="I18" s="5"/>
      <c r="J18" s="5"/>
    </row>
    <row r="19" spans="1:10" ht="12.75" customHeight="1">
      <c r="A19" s="73"/>
      <c r="B19" s="5"/>
      <c r="C19" s="5"/>
      <c r="D19" s="10"/>
      <c r="E19" s="5"/>
      <c r="F19" s="5"/>
      <c r="G19" s="5"/>
      <c r="H19" s="5"/>
      <c r="I19" s="5"/>
      <c r="J19" s="5"/>
    </row>
    <row r="20" spans="1:10" ht="12.75" customHeight="1">
      <c r="A20" s="73"/>
      <c r="B20" s="84" t="s">
        <v>127</v>
      </c>
      <c r="C20" s="5"/>
      <c r="D20" s="5"/>
      <c r="E20" s="5"/>
      <c r="F20" s="5"/>
      <c r="G20" s="5"/>
      <c r="H20" s="5"/>
      <c r="I20" s="5"/>
      <c r="J20" s="5"/>
    </row>
    <row r="21" spans="1:10" ht="12.75" customHeight="1">
      <c r="A21" s="73"/>
      <c r="B21" s="5"/>
      <c r="C21" s="5"/>
      <c r="D21" s="5"/>
      <c r="E21" s="5"/>
      <c r="F21" s="5"/>
      <c r="G21" s="5"/>
      <c r="H21" s="5"/>
      <c r="I21" s="5"/>
      <c r="J21" s="5"/>
    </row>
    <row r="22" spans="1:10" ht="12.75" customHeight="1">
      <c r="A22" s="73"/>
      <c r="B22" s="2">
        <v>1</v>
      </c>
      <c r="C22" s="77" t="s">
        <v>27</v>
      </c>
      <c r="D22" s="10" t="s">
        <v>167</v>
      </c>
      <c r="E22" s="5"/>
      <c r="F22" s="5"/>
      <c r="G22" s="5"/>
      <c r="H22" s="5"/>
      <c r="I22" s="5"/>
      <c r="J22" s="5"/>
    </row>
    <row r="23" spans="2:4" ht="12.75" customHeight="1">
      <c r="B23" s="2">
        <v>1</v>
      </c>
      <c r="C23" s="77" t="s">
        <v>28</v>
      </c>
      <c r="D23" s="2" t="s">
        <v>169</v>
      </c>
    </row>
    <row r="24" ht="12.75" customHeight="1">
      <c r="C24" s="77"/>
    </row>
    <row r="25" spans="1:10" ht="12.75" customHeight="1">
      <c r="A25" s="41"/>
      <c r="B25" s="84" t="s">
        <v>126</v>
      </c>
      <c r="C25" s="11"/>
      <c r="D25" s="10"/>
      <c r="E25" s="41"/>
      <c r="F25" s="41"/>
      <c r="G25" s="75"/>
      <c r="H25" s="41"/>
      <c r="I25" s="41"/>
      <c r="J25" s="87"/>
    </row>
    <row r="26" spans="1:10" ht="12.75" customHeight="1">
      <c r="A26" s="41"/>
      <c r="B26" s="81"/>
      <c r="C26" s="11"/>
      <c r="D26" s="10"/>
      <c r="E26" s="41"/>
      <c r="F26" s="41"/>
      <c r="G26" s="75"/>
      <c r="H26" s="41"/>
      <c r="I26" s="41"/>
      <c r="J26" s="87"/>
    </row>
    <row r="27" spans="1:10" ht="12.75" customHeight="1">
      <c r="A27" s="41"/>
      <c r="B27" s="81">
        <v>1</v>
      </c>
      <c r="C27" s="11" t="s">
        <v>28</v>
      </c>
      <c r="D27" s="10" t="s">
        <v>202</v>
      </c>
      <c r="E27" s="41"/>
      <c r="F27" s="41"/>
      <c r="G27" s="75"/>
      <c r="H27" s="41"/>
      <c r="I27" s="41"/>
      <c r="J27" s="87"/>
    </row>
    <row r="28" spans="1:10" ht="12.75" customHeight="1">
      <c r="A28" s="41"/>
      <c r="B28" s="81"/>
      <c r="C28" s="11"/>
      <c r="D28" s="10" t="s">
        <v>213</v>
      </c>
      <c r="E28" s="41"/>
      <c r="F28" s="41"/>
      <c r="G28" s="75"/>
      <c r="H28" s="41"/>
      <c r="I28" s="41"/>
      <c r="J28" s="87"/>
    </row>
    <row r="29" spans="1:10" ht="12.75" customHeight="1">
      <c r="A29" s="41"/>
      <c r="B29" s="81">
        <v>1</v>
      </c>
      <c r="C29" s="11" t="s">
        <v>28</v>
      </c>
      <c r="D29" s="10" t="s">
        <v>168</v>
      </c>
      <c r="E29" s="41"/>
      <c r="F29" s="41"/>
      <c r="G29" s="75"/>
      <c r="H29" s="41"/>
      <c r="I29" s="41"/>
      <c r="J29" s="87"/>
    </row>
    <row r="30" spans="1:10" ht="12.75" customHeight="1">
      <c r="A30" s="41"/>
      <c r="B30" s="81">
        <v>1</v>
      </c>
      <c r="C30" s="11" t="s">
        <v>27</v>
      </c>
      <c r="D30" s="10" t="s">
        <v>166</v>
      </c>
      <c r="E30" s="41"/>
      <c r="F30" s="41"/>
      <c r="G30" s="75"/>
      <c r="H30" s="41"/>
      <c r="I30" s="41"/>
      <c r="J30" s="87"/>
    </row>
    <row r="31" spans="1:10" ht="12.75" customHeight="1">
      <c r="A31" s="41"/>
      <c r="B31" s="81"/>
      <c r="C31" s="11"/>
      <c r="D31" s="10" t="s">
        <v>214</v>
      </c>
      <c r="E31" s="41"/>
      <c r="F31" s="41"/>
      <c r="G31" s="75"/>
      <c r="H31" s="41"/>
      <c r="I31" s="41"/>
      <c r="J31" s="87"/>
    </row>
    <row r="32" spans="1:10" ht="12.75" customHeight="1">
      <c r="A32" s="41"/>
      <c r="B32" s="81"/>
      <c r="C32" s="11"/>
      <c r="D32" s="10"/>
      <c r="E32" s="41"/>
      <c r="F32" s="41"/>
      <c r="G32" s="75"/>
      <c r="H32" s="41"/>
      <c r="I32" s="41"/>
      <c r="J32" s="87"/>
    </row>
    <row r="33" spans="1:10" ht="12.75" customHeight="1">
      <c r="A33" s="41"/>
      <c r="B33" s="84" t="s">
        <v>2</v>
      </c>
      <c r="C33" s="11"/>
      <c r="D33" s="10"/>
      <c r="E33" s="41"/>
      <c r="F33" s="41"/>
      <c r="G33" s="75"/>
      <c r="H33" s="41"/>
      <c r="I33" s="41"/>
      <c r="J33" s="87"/>
    </row>
    <row r="34" spans="1:10" ht="12.75" customHeight="1">
      <c r="A34" s="41"/>
      <c r="B34" s="81"/>
      <c r="C34" s="11"/>
      <c r="D34" s="10"/>
      <c r="E34" s="41"/>
      <c r="F34" s="41"/>
      <c r="G34" s="75"/>
      <c r="H34" s="41"/>
      <c r="I34" s="41"/>
      <c r="J34" s="87"/>
    </row>
    <row r="35" spans="1:10" ht="12.75" customHeight="1">
      <c r="A35" s="41"/>
      <c r="B35" s="81">
        <v>1</v>
      </c>
      <c r="C35" s="11" t="s">
        <v>28</v>
      </c>
      <c r="D35" s="10" t="s">
        <v>170</v>
      </c>
      <c r="E35" s="41"/>
      <c r="F35" s="41"/>
      <c r="G35" s="75"/>
      <c r="H35" s="41"/>
      <c r="I35" s="41"/>
      <c r="J35" s="87"/>
    </row>
    <row r="36" spans="1:10" ht="12.75" customHeight="1">
      <c r="A36" s="41"/>
      <c r="B36" s="81"/>
      <c r="C36" s="11"/>
      <c r="D36" s="10" t="s">
        <v>171</v>
      </c>
      <c r="E36" s="41"/>
      <c r="F36" s="41"/>
      <c r="G36" s="75"/>
      <c r="H36" s="41"/>
      <c r="I36" s="41"/>
      <c r="J36" s="87"/>
    </row>
    <row r="37" spans="1:10" ht="12.75" customHeight="1">
      <c r="A37" s="41"/>
      <c r="B37" s="81"/>
      <c r="C37" s="11"/>
      <c r="D37" s="10"/>
      <c r="E37" s="41"/>
      <c r="F37" s="41"/>
      <c r="G37" s="75"/>
      <c r="H37" s="41"/>
      <c r="I37" s="41"/>
      <c r="J37" s="87"/>
    </row>
    <row r="38" spans="2:10" ht="12.75" customHeight="1">
      <c r="B38" s="84" t="s">
        <v>144</v>
      </c>
      <c r="C38" s="77"/>
      <c r="D38" s="10"/>
      <c r="J38" s="87"/>
    </row>
    <row r="39" spans="3:10" ht="12.75" customHeight="1">
      <c r="C39" s="77"/>
      <c r="D39" s="10"/>
      <c r="J39" s="87"/>
    </row>
    <row r="40" spans="2:10" ht="12.75" customHeight="1">
      <c r="B40" s="2">
        <v>1</v>
      </c>
      <c r="C40" s="77" t="s">
        <v>27</v>
      </c>
      <c r="D40" s="10" t="s">
        <v>165</v>
      </c>
      <c r="J40" s="87"/>
    </row>
    <row r="41" spans="3:10" ht="12.75" customHeight="1">
      <c r="C41" s="77"/>
      <c r="D41" s="10"/>
      <c r="J41" s="87"/>
    </row>
    <row r="42" spans="2:10" ht="12.75" customHeight="1">
      <c r="B42" s="84" t="s">
        <v>145</v>
      </c>
      <c r="C42" s="77"/>
      <c r="D42" s="10"/>
      <c r="J42" s="87"/>
    </row>
    <row r="43" spans="2:10" ht="12.75" customHeight="1">
      <c r="B43" s="145"/>
      <c r="C43" s="77"/>
      <c r="D43" s="10"/>
      <c r="J43" s="87"/>
    </row>
    <row r="44" spans="2:10" ht="12.75" customHeight="1">
      <c r="B44" s="2">
        <v>1</v>
      </c>
      <c r="C44" s="77" t="s">
        <v>28</v>
      </c>
      <c r="D44" s="2" t="s">
        <v>164</v>
      </c>
      <c r="J44" s="87"/>
    </row>
    <row r="45" spans="3:10" ht="12.75" customHeight="1">
      <c r="C45" s="77"/>
      <c r="J45" s="87"/>
    </row>
    <row r="46" spans="2:3" ht="12.75" customHeight="1">
      <c r="B46" s="80" t="s">
        <v>129</v>
      </c>
      <c r="C46" s="77"/>
    </row>
    <row r="47" ht="12.75" customHeight="1">
      <c r="C47" s="77"/>
    </row>
    <row r="48" spans="2:4" ht="12.75" customHeight="1">
      <c r="B48" s="81">
        <v>1</v>
      </c>
      <c r="C48" s="11" t="s">
        <v>27</v>
      </c>
      <c r="D48" s="10" t="s">
        <v>203</v>
      </c>
    </row>
    <row r="49" spans="2:4" ht="12.75" customHeight="1">
      <c r="B49" s="81"/>
      <c r="C49" s="11"/>
      <c r="D49" s="10" t="s">
        <v>204</v>
      </c>
    </row>
    <row r="50" spans="2:4" s="2" customFormat="1" ht="12.75" customHeight="1">
      <c r="B50" s="81">
        <v>-1</v>
      </c>
      <c r="C50" s="11" t="s">
        <v>28</v>
      </c>
      <c r="D50" s="10" t="s">
        <v>209</v>
      </c>
    </row>
    <row r="51" spans="2:4" ht="12.75" customHeight="1">
      <c r="B51" s="81">
        <v>1</v>
      </c>
      <c r="C51" s="11" t="s">
        <v>27</v>
      </c>
      <c r="D51" s="10" t="s">
        <v>208</v>
      </c>
    </row>
    <row r="52" spans="2:4" ht="12.75" customHeight="1">
      <c r="B52" s="81"/>
      <c r="C52" s="11"/>
      <c r="D52" s="10" t="s">
        <v>215</v>
      </c>
    </row>
    <row r="53" spans="2:4" ht="12.75" customHeight="1">
      <c r="B53" s="81"/>
      <c r="C53" s="11"/>
      <c r="D53" s="10"/>
    </row>
    <row r="54" spans="2:4" ht="12.75" customHeight="1">
      <c r="B54" s="81"/>
      <c r="C54" s="11"/>
      <c r="D54" s="10"/>
    </row>
    <row r="55" spans="2:4" ht="12.75" customHeight="1">
      <c r="B55" s="81"/>
      <c r="C55" s="11"/>
      <c r="D55" s="10"/>
    </row>
    <row r="56" spans="2:4" ht="12.75" customHeight="1">
      <c r="B56" s="81"/>
      <c r="C56" s="11"/>
      <c r="D56" s="10"/>
    </row>
    <row r="57" spans="2:4" ht="12.75" customHeight="1">
      <c r="B57" s="81"/>
      <c r="C57" s="11"/>
      <c r="D57" s="10"/>
    </row>
    <row r="58" spans="2:4" ht="12.75" customHeight="1">
      <c r="B58" s="81"/>
      <c r="C58" s="11"/>
      <c r="D58" s="10"/>
    </row>
    <row r="59" spans="2:4" ht="12.75" customHeight="1">
      <c r="B59" s="81"/>
      <c r="C59" s="11"/>
      <c r="D59" s="10"/>
    </row>
    <row r="60" spans="2:3" ht="12.75" customHeight="1">
      <c r="B60" s="80" t="s">
        <v>132</v>
      </c>
      <c r="C60" s="77"/>
    </row>
    <row r="61" ht="12.75" customHeight="1">
      <c r="C61" s="77"/>
    </row>
    <row r="62" spans="2:4" ht="12.75" customHeight="1">
      <c r="B62" s="81">
        <v>1</v>
      </c>
      <c r="C62" s="11" t="s">
        <v>27</v>
      </c>
      <c r="D62" s="10" t="s">
        <v>119</v>
      </c>
    </row>
    <row r="63" ht="12.75" customHeight="1">
      <c r="C63" s="77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 s="10" t="s">
        <v>32</v>
      </c>
      <c r="C65"/>
      <c r="D65"/>
      <c r="E65"/>
      <c r="F65"/>
      <c r="G65"/>
      <c r="H65"/>
      <c r="I65"/>
      <c r="J65"/>
    </row>
    <row r="66" spans="1:10" ht="12.75">
      <c r="A66"/>
      <c r="B66" s="10" t="s">
        <v>29</v>
      </c>
      <c r="C66"/>
      <c r="D66"/>
      <c r="E66"/>
      <c r="F66"/>
      <c r="G66"/>
      <c r="H66"/>
      <c r="I66"/>
      <c r="J66"/>
    </row>
    <row r="67" spans="1:10" ht="12.75">
      <c r="A67"/>
      <c r="B67" s="10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 s="3" t="s">
        <v>152</v>
      </c>
      <c r="C69"/>
      <c r="D69"/>
      <c r="E69"/>
      <c r="F69"/>
      <c r="G69"/>
      <c r="H69"/>
      <c r="I69"/>
      <c r="J69"/>
    </row>
    <row r="70" spans="1:10" ht="12.75">
      <c r="A70"/>
      <c r="B70" s="3" t="s">
        <v>153</v>
      </c>
      <c r="C70"/>
      <c r="D70"/>
      <c r="E70"/>
      <c r="F70"/>
      <c r="G70"/>
      <c r="H70"/>
      <c r="I70"/>
      <c r="J70"/>
    </row>
  </sheetData>
  <mergeCells count="1">
    <mergeCell ref="B4:J4"/>
  </mergeCells>
  <printOptions horizontalCentered="1"/>
  <pageMargins left="0.75" right="0.5" top="0.3" bottom="0.41" header="0.25" footer="0.16"/>
  <pageSetup horizontalDpi="300" verticalDpi="3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B1" sqref="B1"/>
    </sheetView>
  </sheetViews>
  <sheetFormatPr defaultColWidth="9.33203125" defaultRowHeight="12.75"/>
  <cols>
    <col min="1" max="1" width="1.66796875" style="2" customWidth="1"/>
    <col min="2" max="2" width="9.16015625" style="2" customWidth="1"/>
    <col min="3" max="3" width="8" style="2" customWidth="1"/>
    <col min="4" max="4" width="9.33203125" style="2" customWidth="1"/>
    <col min="5" max="5" width="4.83203125" style="2" customWidth="1"/>
    <col min="6" max="6" width="9.33203125" style="2" customWidth="1"/>
    <col min="7" max="7" width="5.83203125" style="2" customWidth="1"/>
    <col min="8" max="8" width="9.33203125" style="2" customWidth="1"/>
    <col min="9" max="9" width="6" style="2" customWidth="1"/>
    <col min="10" max="10" width="4.5" style="2" customWidth="1"/>
    <col min="11" max="11" width="0" style="2" hidden="1" customWidth="1"/>
    <col min="12" max="12" width="6.66015625" style="2" customWidth="1"/>
    <col min="13" max="13" width="10.16015625" style="2" customWidth="1"/>
    <col min="14" max="16384" width="9.33203125" style="2" customWidth="1"/>
  </cols>
  <sheetData>
    <row r="1" spans="1:13" ht="12.7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1"/>
      <c r="M1" s="11"/>
    </row>
    <row r="2" spans="1:13" ht="12.7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1"/>
      <c r="M2" s="11"/>
    </row>
    <row r="3" spans="1:13" ht="12.75">
      <c r="A3" s="137" t="str">
        <f>'Cover Page'!A33</f>
        <v> SEPTEMBER 30, 2002</v>
      </c>
      <c r="B3" s="41"/>
      <c r="C3" s="41"/>
      <c r="D3" s="41"/>
      <c r="E3" s="41"/>
      <c r="F3" s="74"/>
      <c r="G3" s="76"/>
      <c r="H3" s="41"/>
      <c r="I3" s="41"/>
      <c r="J3" s="41"/>
      <c r="K3" s="41"/>
      <c r="L3" s="11"/>
      <c r="M3" s="11"/>
    </row>
    <row r="4" spans="1:13" ht="12.75">
      <c r="A4" s="7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2.75">
      <c r="A5" s="76"/>
      <c r="B5" s="41"/>
      <c r="C5" s="41"/>
      <c r="D5" s="41"/>
      <c r="E5" s="41"/>
      <c r="F5" s="74"/>
      <c r="G5" s="76"/>
      <c r="H5" s="41"/>
      <c r="I5" s="41"/>
      <c r="J5" s="41"/>
      <c r="K5" s="41"/>
      <c r="L5" s="11"/>
      <c r="M5" s="41"/>
    </row>
    <row r="6" spans="1:13" ht="12.75">
      <c r="A6" s="76"/>
      <c r="B6" s="41"/>
      <c r="C6" s="41"/>
      <c r="D6" s="41"/>
      <c r="E6" s="41"/>
      <c r="F6" s="74"/>
      <c r="G6" s="76"/>
      <c r="H6" s="41"/>
      <c r="I6" s="41"/>
      <c r="J6" s="41"/>
      <c r="K6" s="41"/>
      <c r="L6" s="11"/>
      <c r="M6" s="11"/>
    </row>
    <row r="7" spans="1:13" ht="12.75">
      <c r="A7" s="76"/>
      <c r="B7" s="80" t="s">
        <v>125</v>
      </c>
      <c r="C7" s="41"/>
      <c r="D7" s="41"/>
      <c r="E7" s="41"/>
      <c r="F7" s="74"/>
      <c r="G7" s="76"/>
      <c r="H7" s="41"/>
      <c r="I7" s="41"/>
      <c r="J7" s="41"/>
      <c r="K7" s="41"/>
      <c r="L7" s="11"/>
      <c r="M7" s="11"/>
    </row>
    <row r="8" spans="1:13" ht="12.75">
      <c r="A8" s="76"/>
      <c r="B8" s="85"/>
      <c r="C8" s="41"/>
      <c r="D8" s="41"/>
      <c r="E8" s="41"/>
      <c r="F8" s="74"/>
      <c r="G8" s="76"/>
      <c r="H8" s="41"/>
      <c r="I8" s="41"/>
      <c r="J8" s="41"/>
      <c r="K8" s="41"/>
      <c r="L8" s="11"/>
      <c r="M8" s="11"/>
    </row>
    <row r="9" spans="1:13" ht="12.75">
      <c r="A9" s="76"/>
      <c r="B9" s="2">
        <v>1</v>
      </c>
      <c r="C9" s="77" t="s">
        <v>79</v>
      </c>
      <c r="D9" s="2" t="s">
        <v>162</v>
      </c>
      <c r="E9" s="41"/>
      <c r="F9" s="74"/>
      <c r="G9" s="76"/>
      <c r="H9" s="41"/>
      <c r="I9" s="41"/>
      <c r="J9" s="41"/>
      <c r="K9" s="41"/>
      <c r="L9" s="11"/>
      <c r="M9" s="132"/>
    </row>
    <row r="10" spans="2:4" ht="12.75">
      <c r="B10" s="2">
        <v>1</v>
      </c>
      <c r="C10" s="77" t="s">
        <v>26</v>
      </c>
      <c r="D10" s="2" t="s">
        <v>163</v>
      </c>
    </row>
    <row r="11" ht="12.75">
      <c r="C11" s="77"/>
    </row>
    <row r="12" spans="2:3" ht="12.75">
      <c r="B12" s="9"/>
      <c r="C12" s="77"/>
    </row>
    <row r="13" spans="2:3" ht="12.75">
      <c r="B13" s="80" t="s">
        <v>140</v>
      </c>
      <c r="C13" s="77"/>
    </row>
    <row r="14" ht="12.75">
      <c r="C14" s="77"/>
    </row>
    <row r="15" spans="2:4" ht="12.75">
      <c r="B15" s="2">
        <v>1</v>
      </c>
      <c r="C15" s="77" t="s">
        <v>27</v>
      </c>
      <c r="D15" s="2" t="s">
        <v>186</v>
      </c>
    </row>
    <row r="16" spans="3:4" ht="12.75">
      <c r="C16" s="77"/>
      <c r="D16" s="2" t="s">
        <v>120</v>
      </c>
    </row>
    <row r="17" ht="12.75">
      <c r="C17" s="77"/>
    </row>
    <row r="18" ht="12.75">
      <c r="C18" s="77"/>
    </row>
    <row r="19" ht="14.25" customHeight="1">
      <c r="B19" s="80" t="s">
        <v>3</v>
      </c>
    </row>
    <row r="20" ht="14.25" customHeight="1">
      <c r="B20" s="85"/>
    </row>
    <row r="21" spans="2:4" ht="14.25" customHeight="1">
      <c r="B21" s="133">
        <v>-1</v>
      </c>
      <c r="C21" s="77" t="s">
        <v>28</v>
      </c>
      <c r="D21" s="2" t="s">
        <v>113</v>
      </c>
    </row>
    <row r="22" spans="2:4" ht="14.25" customHeight="1">
      <c r="B22" s="133"/>
      <c r="C22" s="77"/>
      <c r="D22" s="2" t="s">
        <v>200</v>
      </c>
    </row>
    <row r="23" spans="2:4" ht="14.25" customHeight="1">
      <c r="B23" s="70">
        <v>-1</v>
      </c>
      <c r="C23" s="77" t="s">
        <v>28</v>
      </c>
      <c r="D23" s="10" t="s">
        <v>115</v>
      </c>
    </row>
    <row r="24" spans="2:4" ht="12.75">
      <c r="B24" s="70">
        <v>-1</v>
      </c>
      <c r="C24" s="77" t="s">
        <v>28</v>
      </c>
      <c r="D24" s="10" t="s">
        <v>148</v>
      </c>
    </row>
    <row r="25" spans="2:4" ht="12.75">
      <c r="B25" s="9">
        <v>1</v>
      </c>
      <c r="C25" s="77" t="s">
        <v>28</v>
      </c>
      <c r="D25" s="2" t="s">
        <v>89</v>
      </c>
    </row>
    <row r="26" spans="2:4" ht="12.75">
      <c r="B26" s="9">
        <v>1</v>
      </c>
      <c r="C26" s="77" t="s">
        <v>28</v>
      </c>
      <c r="D26" s="2" t="s">
        <v>187</v>
      </c>
    </row>
    <row r="27" spans="2:4" ht="12.75">
      <c r="B27" s="70">
        <v>1</v>
      </c>
      <c r="C27" s="77" t="s">
        <v>27</v>
      </c>
      <c r="D27" s="10" t="s">
        <v>147</v>
      </c>
    </row>
    <row r="28" spans="2:4" ht="12.75">
      <c r="B28" s="70">
        <v>1</v>
      </c>
      <c r="C28" s="77" t="s">
        <v>28</v>
      </c>
      <c r="D28" s="10" t="s">
        <v>121</v>
      </c>
    </row>
    <row r="29" spans="2:4" ht="12.75">
      <c r="B29" s="2">
        <v>1</v>
      </c>
      <c r="C29" s="77" t="s">
        <v>27</v>
      </c>
      <c r="D29" s="2" t="s">
        <v>123</v>
      </c>
    </row>
    <row r="30" ht="12.75">
      <c r="D30" s="2" t="s">
        <v>201</v>
      </c>
    </row>
    <row r="32" spans="2:4" ht="12.75">
      <c r="B32" s="70"/>
      <c r="C32" s="77"/>
      <c r="D32" s="10"/>
    </row>
    <row r="33" spans="2:4" ht="12.75">
      <c r="B33" s="136" t="s">
        <v>5</v>
      </c>
      <c r="C33" s="77"/>
      <c r="D33" s="10"/>
    </row>
    <row r="34" spans="2:4" ht="12.75">
      <c r="B34" s="135"/>
      <c r="C34" s="77"/>
      <c r="D34" s="10"/>
    </row>
    <row r="35" spans="2:4" ht="12.75">
      <c r="B35" s="70">
        <v>1</v>
      </c>
      <c r="C35" s="77" t="s">
        <v>27</v>
      </c>
      <c r="D35" s="10" t="s">
        <v>108</v>
      </c>
    </row>
    <row r="36" spans="2:4" ht="12.75">
      <c r="B36" s="70">
        <v>1</v>
      </c>
      <c r="C36" s="77" t="s">
        <v>27</v>
      </c>
      <c r="D36" s="10" t="s">
        <v>149</v>
      </c>
    </row>
    <row r="37" spans="2:4" ht="12.75">
      <c r="B37" s="70">
        <v>1</v>
      </c>
      <c r="C37" s="77" t="s">
        <v>27</v>
      </c>
      <c r="D37" s="10" t="s">
        <v>112</v>
      </c>
    </row>
    <row r="38" spans="2:4" ht="12.75">
      <c r="B38" s="70">
        <v>1</v>
      </c>
      <c r="C38" s="77" t="s">
        <v>27</v>
      </c>
      <c r="D38" s="10" t="s">
        <v>114</v>
      </c>
    </row>
    <row r="39" spans="2:4" ht="12.75">
      <c r="B39" s="70">
        <v>1</v>
      </c>
      <c r="C39" s="77" t="s">
        <v>27</v>
      </c>
      <c r="D39" s="10" t="s">
        <v>122</v>
      </c>
    </row>
    <row r="40" spans="2:4" ht="12.75">
      <c r="B40" s="70">
        <v>1</v>
      </c>
      <c r="C40" s="77" t="s">
        <v>27</v>
      </c>
      <c r="D40" s="10" t="s">
        <v>149</v>
      </c>
    </row>
    <row r="41" spans="2:4" ht="12.75">
      <c r="B41" s="70">
        <v>-7</v>
      </c>
      <c r="C41" s="77" t="s">
        <v>27</v>
      </c>
      <c r="D41" s="10" t="s">
        <v>198</v>
      </c>
    </row>
    <row r="42" spans="2:4" ht="12.75">
      <c r="B42" s="147">
        <v>-6</v>
      </c>
      <c r="C42" s="77" t="s">
        <v>27</v>
      </c>
      <c r="D42" s="10" t="s">
        <v>210</v>
      </c>
    </row>
    <row r="43" ht="12.75"/>
    <row r="44" ht="12.75"/>
    <row r="45" spans="2:4" ht="12.75">
      <c r="B45" s="147"/>
      <c r="C45" s="77"/>
      <c r="D45" s="10"/>
    </row>
    <row r="46" spans="2:4" ht="12.75">
      <c r="B46" s="147"/>
      <c r="C46" s="77"/>
      <c r="D46" s="10"/>
    </row>
    <row r="47" spans="2:4" ht="12.75">
      <c r="B47" s="70"/>
      <c r="C47" s="77"/>
      <c r="D47" s="10"/>
    </row>
    <row r="48" spans="2:4" ht="12.75">
      <c r="B48" s="10" t="s">
        <v>32</v>
      </c>
      <c r="C48" s="41"/>
      <c r="D48" s="41"/>
    </row>
    <row r="49" spans="2:4" ht="12.75">
      <c r="B49" s="10" t="s">
        <v>29</v>
      </c>
      <c r="C49" s="41"/>
      <c r="D49" s="41"/>
    </row>
    <row r="50" spans="2:4" ht="12.75">
      <c r="B50" s="70"/>
      <c r="D50" s="10"/>
    </row>
    <row r="52" spans="2:3" ht="12.75">
      <c r="B52"/>
      <c r="C52"/>
    </row>
    <row r="64" ht="12.75">
      <c r="B64" s="2" t="s">
        <v>33</v>
      </c>
    </row>
  </sheetData>
  <mergeCells count="1">
    <mergeCell ref="B4:M4"/>
  </mergeCells>
  <printOptions horizontalCentered="1"/>
  <pageMargins left="0.03" right="0.24" top="0.47" bottom="0.56" header="0.25" footer="0.22"/>
  <pageSetup fitToHeight="1" fitToWidth="1" horizontalDpi="300" verticalDpi="3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62"/>
  <sheetViews>
    <sheetView workbookViewId="0" topLeftCell="A1">
      <selection activeCell="A1" sqref="A1"/>
    </sheetView>
  </sheetViews>
  <sheetFormatPr defaultColWidth="9.33203125" defaultRowHeight="12.75"/>
  <cols>
    <col min="1" max="1" width="1.66796875" style="2" customWidth="1"/>
    <col min="2" max="2" width="10.66015625" style="2" customWidth="1"/>
    <col min="3" max="3" width="7.5" style="2" customWidth="1"/>
    <col min="4" max="7" width="12.83203125" style="2" customWidth="1"/>
    <col min="8" max="8" width="12.66015625" style="2" customWidth="1"/>
    <col min="9" max="16384" width="12.83203125" style="2" customWidth="1"/>
  </cols>
  <sheetData>
    <row r="1" spans="2:9" s="77" customFormat="1" ht="12.75">
      <c r="B1" s="41" t="s">
        <v>34</v>
      </c>
      <c r="C1" s="41"/>
      <c r="D1" s="41"/>
      <c r="E1" s="11"/>
      <c r="F1" s="41"/>
      <c r="G1" s="11"/>
      <c r="H1" s="41"/>
      <c r="I1" s="5"/>
    </row>
    <row r="2" spans="2:9" s="77" customFormat="1" ht="12.75">
      <c r="B2" s="41" t="s">
        <v>174</v>
      </c>
      <c r="C2" s="41"/>
      <c r="D2" s="41"/>
      <c r="E2" s="11"/>
      <c r="F2" s="41"/>
      <c r="G2" s="11"/>
      <c r="H2" s="41"/>
      <c r="I2" s="5"/>
    </row>
    <row r="3" spans="2:9" s="77" customFormat="1" ht="12.75">
      <c r="B3" s="137" t="str">
        <f>'Cover Page'!A33</f>
        <v> SEPTEMBER 30, 2002</v>
      </c>
      <c r="C3" s="41"/>
      <c r="D3" s="41"/>
      <c r="E3" s="76"/>
      <c r="F3" s="41"/>
      <c r="G3" s="11"/>
      <c r="H3" s="41"/>
      <c r="I3" s="5"/>
    </row>
    <row r="4" spans="2:9" s="77" customFormat="1" ht="12.75">
      <c r="B4" s="149"/>
      <c r="C4" s="149"/>
      <c r="D4" s="149"/>
      <c r="E4" s="149"/>
      <c r="F4" s="149"/>
      <c r="G4" s="149"/>
      <c r="H4" s="149"/>
      <c r="I4" s="5"/>
    </row>
    <row r="5" spans="2:9" s="77" customFormat="1" ht="12.75">
      <c r="B5" s="73"/>
      <c r="C5" s="41"/>
      <c r="D5" s="41"/>
      <c r="E5" s="76"/>
      <c r="F5" s="41"/>
      <c r="G5" s="11"/>
      <c r="H5" s="41"/>
      <c r="I5" s="5"/>
    </row>
    <row r="6" spans="2:8" s="10" customFormat="1" ht="12.75">
      <c r="B6" s="143"/>
      <c r="C6" s="77"/>
      <c r="E6" s="127"/>
      <c r="H6" s="5"/>
    </row>
    <row r="7" ht="12.75">
      <c r="B7" s="84" t="s">
        <v>124</v>
      </c>
    </row>
    <row r="8" spans="2:4" ht="12.75">
      <c r="B8" s="2">
        <v>1</v>
      </c>
      <c r="C8" s="77" t="s">
        <v>28</v>
      </c>
      <c r="D8" s="2" t="s">
        <v>173</v>
      </c>
    </row>
    <row r="9" ht="12.75">
      <c r="C9" s="77"/>
    </row>
    <row r="11" ht="12.75">
      <c r="B11" s="84" t="s">
        <v>146</v>
      </c>
    </row>
    <row r="12" spans="2:4" ht="12.75">
      <c r="B12" s="2">
        <v>1</v>
      </c>
      <c r="C12" s="77" t="s">
        <v>28</v>
      </c>
      <c r="D12" s="2" t="s">
        <v>183</v>
      </c>
    </row>
    <row r="13" ht="12.75">
      <c r="D13" s="2" t="s">
        <v>184</v>
      </c>
    </row>
    <row r="16" spans="2:3" ht="12.75">
      <c r="B16" s="84" t="s">
        <v>136</v>
      </c>
      <c r="C16" s="77"/>
    </row>
    <row r="17" spans="2:4" ht="12.75">
      <c r="B17" s="2">
        <v>1</v>
      </c>
      <c r="C17" s="77" t="s">
        <v>28</v>
      </c>
      <c r="D17" s="2" t="s">
        <v>177</v>
      </c>
    </row>
    <row r="18" spans="2:4" ht="12.75">
      <c r="B18" s="2">
        <v>1</v>
      </c>
      <c r="C18" s="77" t="s">
        <v>27</v>
      </c>
      <c r="D18" s="2" t="s">
        <v>191</v>
      </c>
    </row>
    <row r="19" spans="3:4" ht="12.75">
      <c r="C19" s="77"/>
      <c r="D19" s="2" t="s">
        <v>120</v>
      </c>
    </row>
    <row r="20" spans="2:4" ht="12.75">
      <c r="B20" s="2">
        <v>-1</v>
      </c>
      <c r="C20" s="77" t="s">
        <v>28</v>
      </c>
      <c r="D20" s="2" t="s">
        <v>207</v>
      </c>
    </row>
    <row r="21" ht="12.75">
      <c r="C21" s="77"/>
    </row>
    <row r="22" ht="12.75">
      <c r="C22" s="77"/>
    </row>
    <row r="23" spans="2:3" ht="12.75">
      <c r="B23" s="84" t="s">
        <v>137</v>
      </c>
      <c r="C23" s="77"/>
    </row>
    <row r="24" spans="2:4" ht="12.75">
      <c r="B24" s="2">
        <v>1</v>
      </c>
      <c r="C24" s="77" t="s">
        <v>28</v>
      </c>
      <c r="D24" s="2" t="s">
        <v>176</v>
      </c>
    </row>
    <row r="25" spans="2:4" ht="12.75">
      <c r="B25" s="2">
        <v>-1</v>
      </c>
      <c r="C25" s="77" t="s">
        <v>28</v>
      </c>
      <c r="D25" s="2" t="s">
        <v>192</v>
      </c>
    </row>
    <row r="26" ht="12.75">
      <c r="C26" s="77"/>
    </row>
    <row r="27" ht="12.75">
      <c r="C27" s="77"/>
    </row>
    <row r="28" spans="2:3" ht="12.75">
      <c r="B28" s="84" t="s">
        <v>138</v>
      </c>
      <c r="C28" s="77"/>
    </row>
    <row r="29" spans="2:4" ht="12.75">
      <c r="B29" s="2">
        <v>-1</v>
      </c>
      <c r="C29" s="77" t="s">
        <v>28</v>
      </c>
      <c r="D29" s="2" t="s">
        <v>193</v>
      </c>
    </row>
    <row r="30" ht="12.75">
      <c r="C30" s="77"/>
    </row>
    <row r="31" ht="12.75">
      <c r="C31" s="77"/>
    </row>
    <row r="32" spans="2:3" ht="12.75">
      <c r="B32" s="84" t="s">
        <v>139</v>
      </c>
      <c r="C32" s="77"/>
    </row>
    <row r="33" spans="2:4" ht="12.75">
      <c r="B33" s="2">
        <v>-1</v>
      </c>
      <c r="C33" s="77" t="s">
        <v>28</v>
      </c>
      <c r="D33" s="2" t="s">
        <v>194</v>
      </c>
    </row>
    <row r="34" spans="2:4" ht="12.75">
      <c r="B34" s="2">
        <v>-1</v>
      </c>
      <c r="C34" s="77" t="s">
        <v>28</v>
      </c>
      <c r="D34" s="2" t="s">
        <v>196</v>
      </c>
    </row>
    <row r="35" spans="2:4" ht="12.75">
      <c r="B35" s="2">
        <v>1</v>
      </c>
      <c r="C35" s="77" t="s">
        <v>28</v>
      </c>
      <c r="D35" s="2" t="s">
        <v>195</v>
      </c>
    </row>
    <row r="36" spans="3:4" ht="12.75">
      <c r="C36" s="77"/>
      <c r="D36" s="2" t="s">
        <v>212</v>
      </c>
    </row>
    <row r="37" spans="2:4" ht="12.75">
      <c r="B37" s="2">
        <v>1</v>
      </c>
      <c r="C37" s="77" t="s">
        <v>28</v>
      </c>
      <c r="D37" s="2" t="s">
        <v>151</v>
      </c>
    </row>
    <row r="38" spans="2:4" ht="12.75">
      <c r="B38" s="2">
        <v>1</v>
      </c>
      <c r="C38" s="77" t="s">
        <v>28</v>
      </c>
      <c r="D38" s="2" t="s">
        <v>180</v>
      </c>
    </row>
    <row r="39" spans="3:4" ht="12.75">
      <c r="C39" s="77"/>
      <c r="D39" s="2" t="s">
        <v>181</v>
      </c>
    </row>
    <row r="40" ht="12.75">
      <c r="C40" s="77"/>
    </row>
    <row r="41" ht="12.75">
      <c r="C41" s="77"/>
    </row>
    <row r="42" spans="2:3" ht="12.75">
      <c r="B42" s="84" t="s">
        <v>140</v>
      </c>
      <c r="C42" s="77"/>
    </row>
    <row r="43" spans="2:4" ht="12.75">
      <c r="B43" s="2">
        <v>1</v>
      </c>
      <c r="C43" s="77" t="s">
        <v>27</v>
      </c>
      <c r="D43" s="2" t="s">
        <v>107</v>
      </c>
    </row>
    <row r="44" ht="12.75">
      <c r="D44" s="2" t="s">
        <v>199</v>
      </c>
    </row>
    <row r="45" spans="2:4" ht="12.75">
      <c r="B45" s="2">
        <v>-1</v>
      </c>
      <c r="C45" s="77" t="s">
        <v>28</v>
      </c>
      <c r="D45" s="2" t="s">
        <v>182</v>
      </c>
    </row>
    <row r="46" ht="12.75">
      <c r="C46" s="77"/>
    </row>
    <row r="48" ht="12.75">
      <c r="B48" s="84" t="s">
        <v>130</v>
      </c>
    </row>
    <row r="49" spans="2:4" ht="12.75">
      <c r="B49" s="2">
        <v>1</v>
      </c>
      <c r="C49" s="77" t="s">
        <v>28</v>
      </c>
      <c r="D49" s="2" t="s">
        <v>111</v>
      </c>
    </row>
    <row r="50" spans="3:4" ht="12.75">
      <c r="C50" s="77"/>
      <c r="D50" s="2" t="s">
        <v>197</v>
      </c>
    </row>
    <row r="51" spans="2:4" ht="12.75">
      <c r="B51" s="2">
        <v>1</v>
      </c>
      <c r="C51" s="77" t="s">
        <v>28</v>
      </c>
      <c r="D51" s="2" t="s">
        <v>172</v>
      </c>
    </row>
    <row r="52" ht="12.75">
      <c r="C52" s="77"/>
    </row>
    <row r="53" ht="12.75">
      <c r="C53" s="77"/>
    </row>
    <row r="54" ht="12.75">
      <c r="B54" s="84" t="s">
        <v>90</v>
      </c>
    </row>
    <row r="55" spans="2:4" ht="12.75">
      <c r="B55" s="2">
        <v>4</v>
      </c>
      <c r="C55" s="77" t="s">
        <v>27</v>
      </c>
      <c r="D55" s="2" t="s">
        <v>154</v>
      </c>
    </row>
    <row r="56" spans="2:4" ht="12.75">
      <c r="B56" s="2">
        <v>1</v>
      </c>
      <c r="C56" s="77" t="s">
        <v>27</v>
      </c>
      <c r="D56" s="2" t="s">
        <v>116</v>
      </c>
    </row>
    <row r="57" spans="2:4" ht="12.75">
      <c r="B57" s="2">
        <v>1</v>
      </c>
      <c r="C57" s="77" t="s">
        <v>27</v>
      </c>
      <c r="D57" s="2" t="s">
        <v>109</v>
      </c>
    </row>
    <row r="58" spans="2:4" ht="12.75">
      <c r="B58" s="2">
        <v>1</v>
      </c>
      <c r="C58" s="77" t="s">
        <v>27</v>
      </c>
      <c r="D58" s="2" t="s">
        <v>185</v>
      </c>
    </row>
    <row r="59" ht="12.75">
      <c r="C59" s="77"/>
    </row>
    <row r="61" ht="12.75">
      <c r="B61" s="86" t="s">
        <v>84</v>
      </c>
    </row>
    <row r="62" ht="12.75">
      <c r="B62" s="2" t="s">
        <v>85</v>
      </c>
    </row>
  </sheetData>
  <mergeCells count="1">
    <mergeCell ref="B4:H4"/>
  </mergeCells>
  <printOptions horizontalCentered="1"/>
  <pageMargins left="0.75" right="0.5" top="0.52" bottom="0.96" header="0.3" footer="0.55"/>
  <pageSetup horizontalDpi="300" verticalDpi="300" orientation="portrait" scale="87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B1" sqref="B1"/>
    </sheetView>
  </sheetViews>
  <sheetFormatPr defaultColWidth="9.33203125" defaultRowHeight="12.75"/>
  <cols>
    <col min="1" max="1" width="1.66796875" style="2" customWidth="1"/>
    <col min="2" max="2" width="10.66015625" style="2" customWidth="1"/>
    <col min="3" max="3" width="7.5" style="2" customWidth="1"/>
    <col min="4" max="7" width="12.83203125" style="2" customWidth="1"/>
    <col min="8" max="8" width="12.66015625" style="2" customWidth="1"/>
    <col min="9" max="16384" width="12.83203125" style="2" customWidth="1"/>
  </cols>
  <sheetData>
    <row r="1" spans="2:9" s="77" customFormat="1" ht="12.75">
      <c r="B1" s="41" t="s">
        <v>34</v>
      </c>
      <c r="C1" s="41"/>
      <c r="D1" s="41"/>
      <c r="E1" s="11"/>
      <c r="F1" s="41"/>
      <c r="G1" s="11"/>
      <c r="H1" s="41"/>
      <c r="I1" s="5"/>
    </row>
    <row r="2" spans="2:9" s="77" customFormat="1" ht="12.75">
      <c r="B2" s="41" t="s">
        <v>175</v>
      </c>
      <c r="C2" s="41"/>
      <c r="D2" s="41"/>
      <c r="E2" s="11"/>
      <c r="F2" s="41"/>
      <c r="G2" s="11"/>
      <c r="H2" s="41"/>
      <c r="I2" s="5"/>
    </row>
    <row r="3" spans="2:9" s="77" customFormat="1" ht="12.75">
      <c r="B3" s="137" t="str">
        <f>'Cover Page'!A33</f>
        <v> SEPTEMBER 30, 2002</v>
      </c>
      <c r="C3" s="41"/>
      <c r="D3" s="41"/>
      <c r="E3" s="76"/>
      <c r="F3" s="41"/>
      <c r="G3" s="11"/>
      <c r="H3" s="41"/>
      <c r="I3" s="5"/>
    </row>
    <row r="4" spans="2:9" s="77" customFormat="1" ht="12.75">
      <c r="B4" s="149"/>
      <c r="C4" s="149"/>
      <c r="D4" s="149"/>
      <c r="E4" s="149"/>
      <c r="F4" s="149"/>
      <c r="G4" s="149"/>
      <c r="H4" s="149"/>
      <c r="I4" s="5"/>
    </row>
    <row r="5" spans="2:9" s="77" customFormat="1" ht="12.75">
      <c r="B5" s="73"/>
      <c r="C5" s="41"/>
      <c r="D5" s="41"/>
      <c r="E5" s="76"/>
      <c r="F5" s="41"/>
      <c r="G5" s="11"/>
      <c r="H5" s="41"/>
      <c r="I5" s="5"/>
    </row>
    <row r="7" ht="12.75">
      <c r="B7" s="84" t="s">
        <v>3</v>
      </c>
    </row>
    <row r="19" ht="12.75">
      <c r="B19" s="86" t="s">
        <v>84</v>
      </c>
    </row>
    <row r="20" ht="12.75">
      <c r="B20" s="2" t="s">
        <v>85</v>
      </c>
    </row>
    <row r="21" spans="2:3" ht="12.75">
      <c r="B21"/>
      <c r="C21"/>
    </row>
  </sheetData>
  <mergeCells count="1">
    <mergeCell ref="B4:H4"/>
  </mergeCells>
  <printOptions horizontalCentered="1"/>
  <pageMargins left="0.75" right="0.5" top="0.7" bottom="1.35" header="0.3" footer="0.55"/>
  <pageSetup horizontalDpi="300" verticalDpi="300" orientation="portrait" scale="87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33203125" defaultRowHeight="12.75"/>
  <cols>
    <col min="1" max="1" width="22.5" style="2" customWidth="1"/>
    <col min="2" max="2" width="5.16015625" style="2" customWidth="1"/>
    <col min="3" max="3" width="10.5" style="2" customWidth="1"/>
    <col min="4" max="4" width="4.5" style="2" customWidth="1"/>
    <col min="5" max="5" width="9.33203125" style="2" customWidth="1"/>
    <col min="6" max="6" width="5.5" style="2" customWidth="1"/>
    <col min="7" max="7" width="9.33203125" style="2" customWidth="1"/>
    <col min="8" max="8" width="3.5" style="2" customWidth="1"/>
    <col min="9" max="16384" width="9.33203125" style="2" customWidth="1"/>
  </cols>
  <sheetData>
    <row r="1" spans="1:9" ht="12.75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9" s="68" customFormat="1" ht="12.75">
      <c r="A2" s="139" t="str">
        <f>'Cover Page'!A33</f>
        <v> SEPTEMBER 30, 2002</v>
      </c>
      <c r="B2" s="79"/>
      <c r="C2" s="79"/>
      <c r="D2" s="79"/>
      <c r="E2" s="79"/>
      <c r="F2" s="79"/>
      <c r="G2" s="79"/>
      <c r="H2" s="79"/>
      <c r="I2" s="79"/>
    </row>
    <row r="3" spans="1:9" s="68" customFormat="1" ht="12.75">
      <c r="A3" s="78"/>
      <c r="B3" s="79"/>
      <c r="C3" s="79"/>
      <c r="D3" s="79"/>
      <c r="E3" s="79"/>
      <c r="F3" s="79"/>
      <c r="G3" s="79"/>
      <c r="H3" s="79"/>
      <c r="I3" s="79"/>
    </row>
    <row r="4" spans="1:9" s="68" customFormat="1" ht="12.75">
      <c r="A4" s="78"/>
      <c r="B4" s="79"/>
      <c r="C4" s="79"/>
      <c r="D4" s="79"/>
      <c r="E4" s="79"/>
      <c r="F4" s="79"/>
      <c r="G4" s="79"/>
      <c r="H4" s="79"/>
      <c r="I4" s="79"/>
    </row>
    <row r="5" spans="1:9" s="68" customFormat="1" ht="12.75">
      <c r="A5" s="78"/>
      <c r="B5" s="79"/>
      <c r="C5" s="79"/>
      <c r="D5" s="79"/>
      <c r="E5" s="79"/>
      <c r="F5" s="79"/>
      <c r="G5" s="79"/>
      <c r="H5" s="79"/>
      <c r="I5" s="79"/>
    </row>
    <row r="7" spans="3:9" ht="12.75">
      <c r="C7" s="3" t="s">
        <v>14</v>
      </c>
      <c r="E7" s="5" t="s">
        <v>15</v>
      </c>
      <c r="G7" s="5" t="s">
        <v>16</v>
      </c>
      <c r="I7" s="5" t="s">
        <v>17</v>
      </c>
    </row>
    <row r="9" ht="12.75">
      <c r="A9" s="4" t="s">
        <v>36</v>
      </c>
    </row>
    <row r="10" ht="12" customHeight="1"/>
    <row r="11" spans="1:9" ht="12" customHeight="1">
      <c r="A11" s="2" t="s">
        <v>18</v>
      </c>
      <c r="C11" s="2">
        <f>'FTT DETAIL'!S40</f>
        <v>17</v>
      </c>
      <c r="E11" s="2">
        <f>'FTT DETAIL'!U40</f>
        <v>6</v>
      </c>
      <c r="G11" s="2">
        <f>'FTT DETAIL'!W40+'FTT DETAIL'!Y40</f>
        <v>19</v>
      </c>
      <c r="I11" s="2">
        <f>C11+E11+G11</f>
        <v>42</v>
      </c>
    </row>
    <row r="12" ht="12" customHeight="1"/>
    <row r="13" spans="1:9" ht="12" customHeight="1">
      <c r="A13" s="2" t="s">
        <v>19</v>
      </c>
      <c r="C13" s="68">
        <f>+'FTT DETAIL'!S52+'FTT DETAIL'!S60</f>
        <v>0</v>
      </c>
      <c r="D13" s="68"/>
      <c r="E13" s="68">
        <f>+'FTT DETAIL'!U52+'FTT DETAIL'!U60</f>
        <v>8</v>
      </c>
      <c r="F13" s="68"/>
      <c r="G13" s="68">
        <f>'FTT DETAIL'!W52+'FTT DETAIL'!W60+'FTT DETAIL'!Y52+'FTT DETAIL'!Y60</f>
        <v>0</v>
      </c>
      <c r="I13" s="2">
        <f>C13+E13+G13</f>
        <v>8</v>
      </c>
    </row>
    <row r="14" spans="3:7" ht="12" customHeight="1">
      <c r="C14" s="68"/>
      <c r="D14" s="68"/>
      <c r="E14" s="68"/>
      <c r="F14" s="68"/>
      <c r="G14" s="68"/>
    </row>
    <row r="15" spans="1:9" ht="12" customHeight="1">
      <c r="A15" s="2" t="s">
        <v>20</v>
      </c>
      <c r="C15" s="126">
        <f>'FTT DETAIL'!S65+'FTT DETAIL'!S66+'FTT DETAIL'!S67+'FTT DETAIL'!S68+'FTT DETAIL'!S71+'FTT DETAIL'!S77+'FTT DETAIL'!S70</f>
        <v>17</v>
      </c>
      <c r="D15" s="68"/>
      <c r="E15" s="126">
        <f>'FTT DETAIL'!U65+'FTT DETAIL'!U66+'FTT DETAIL'!U67+'FTT DETAIL'!U68+'FTT DETAIL'!U71+'FTT DETAIL'!U77+'FTT DETAIL'!U70</f>
        <v>0</v>
      </c>
      <c r="F15" s="68"/>
      <c r="G15" s="126">
        <f>'FTT DETAIL'!W65+'FTT DETAIL'!W66+'FTT DETAIL'!W67+'FTT DETAIL'!W68+'FTT DETAIL'!W71+'FTT DETAIL'!W77+'FTT DETAIL'!Y65+'FTT DETAIL'!Y66+'FTT DETAIL'!Y67+'FTT DETAIL'!Y68+'FTT DETAIL'!Y71+'FTT DETAIL'!Y77+'FTT DETAIL'!W70</f>
        <v>0</v>
      </c>
      <c r="I15" s="2">
        <f>C15+E15+G15</f>
        <v>17</v>
      </c>
    </row>
    <row r="16" spans="3:9" ht="12" customHeight="1">
      <c r="C16" s="69"/>
      <c r="D16" s="68"/>
      <c r="E16" s="69"/>
      <c r="F16" s="68"/>
      <c r="G16" s="69"/>
      <c r="I16" s="6"/>
    </row>
    <row r="17" spans="1:9" ht="12" customHeight="1">
      <c r="A17" s="2" t="s">
        <v>17</v>
      </c>
      <c r="C17" s="68">
        <f>SUM(C11:C15)</f>
        <v>34</v>
      </c>
      <c r="D17" s="68"/>
      <c r="E17" s="68">
        <f>SUM(E11:E15)</f>
        <v>14</v>
      </c>
      <c r="F17" s="68"/>
      <c r="G17" s="68">
        <f>SUM(G11:G15)</f>
        <v>19</v>
      </c>
      <c r="I17" s="2">
        <f>C17+E17+G17</f>
        <v>67</v>
      </c>
    </row>
    <row r="18" ht="12" customHeight="1"/>
    <row r="19" ht="12" customHeight="1"/>
    <row r="20" ht="12.75">
      <c r="A20" s="4" t="s">
        <v>37</v>
      </c>
    </row>
    <row r="22" spans="1:9" ht="12.75">
      <c r="A22" s="2" t="s">
        <v>18</v>
      </c>
      <c r="C22" s="2">
        <f>'PT DETAIL'!S40</f>
        <v>3</v>
      </c>
      <c r="E22" s="2">
        <f>'PT DETAIL'!U40</f>
        <v>21</v>
      </c>
      <c r="G22" s="2">
        <f>'PT DETAIL'!W40+'PT DETAIL'!Y40</f>
        <v>2</v>
      </c>
      <c r="I22" s="2">
        <f>C22+E22+G22</f>
        <v>26</v>
      </c>
    </row>
    <row r="24" spans="1:9" ht="12.75">
      <c r="A24" s="2" t="s">
        <v>19</v>
      </c>
      <c r="C24" s="68">
        <f>+'PT DETAIL'!S52+'PT DETAIL'!S60</f>
        <v>0</v>
      </c>
      <c r="D24" s="68"/>
      <c r="E24" s="68">
        <f>+'PT DETAIL'!U52+'PT DETAIL'!U60</f>
        <v>0</v>
      </c>
      <c r="F24" s="68"/>
      <c r="G24" s="68">
        <f>+'PT DETAIL'!W52+'PT DETAIL'!W60+'PT DETAIL'!Y52+'PT DETAIL'!Y60</f>
        <v>0</v>
      </c>
      <c r="I24" s="2">
        <f>C24+E24+G24</f>
        <v>0</v>
      </c>
    </row>
    <row r="25" spans="3:7" ht="12.75">
      <c r="C25" s="68"/>
      <c r="D25" s="68"/>
      <c r="E25" s="68"/>
      <c r="F25" s="68"/>
      <c r="G25" s="68"/>
    </row>
    <row r="26" spans="1:9" ht="12.75">
      <c r="A26" s="2" t="s">
        <v>20</v>
      </c>
      <c r="C26" s="126">
        <f>'PT DETAIL'!S66+'PT DETAIL'!S67+'PT DETAIL'!S68+'PT DETAIL'!S69+'PT DETAIL'!S72+'PT DETAIL'!S78+'PT DETAIL'!S71</f>
        <v>5</v>
      </c>
      <c r="D26" s="68"/>
      <c r="E26" s="126">
        <f>'PT DETAIL'!U66+'PT DETAIL'!U67+'PT DETAIL'!U68+'PT DETAIL'!U69+'PT DETAIL'!U72+'PT DETAIL'!U78+'PT DETAIL'!U71</f>
        <v>0</v>
      </c>
      <c r="F26" s="68"/>
      <c r="G26" s="126">
        <f>'PT DETAIL'!W66+'PT DETAIL'!W67+'PT DETAIL'!W68+'PT DETAIL'!W69+'PT DETAIL'!W72+'PT DETAIL'!W78+'PT DETAIL'!Y66+'PT DETAIL'!Y67+'PT DETAIL'!Y68+'PT DETAIL'!Y69+'PT DETAIL'!Y72+'PT DETAIL'!Y78+'PT DETAIL'!W71</f>
        <v>2</v>
      </c>
      <c r="I26" s="2">
        <f>C26+E26+G26</f>
        <v>7</v>
      </c>
    </row>
    <row r="27" spans="3:9" ht="12.75">
      <c r="C27" s="69"/>
      <c r="D27" s="68"/>
      <c r="E27" s="69"/>
      <c r="F27" s="68"/>
      <c r="G27" s="69"/>
      <c r="I27" s="6"/>
    </row>
    <row r="28" spans="1:9" ht="12.75">
      <c r="A28" s="2" t="s">
        <v>17</v>
      </c>
      <c r="C28" s="68">
        <f>SUM(C22:C26)</f>
        <v>8</v>
      </c>
      <c r="D28" s="68"/>
      <c r="E28" s="68">
        <f>SUM(E22:E26)</f>
        <v>21</v>
      </c>
      <c r="F28" s="68"/>
      <c r="G28" s="68">
        <f>SUM(G22:G26)</f>
        <v>4</v>
      </c>
      <c r="I28" s="2">
        <f>C28+E28+G28</f>
        <v>33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6015625" defaultRowHeight="12.75"/>
  <cols>
    <col min="1" max="1" width="9.16015625" style="52" customWidth="1"/>
    <col min="2" max="2" width="3" style="52" customWidth="1"/>
    <col min="3" max="3" width="2.16015625" style="52" customWidth="1"/>
    <col min="4" max="4" width="6.16015625" style="52" customWidth="1"/>
    <col min="5" max="5" width="1.83203125" style="61" customWidth="1"/>
    <col min="6" max="6" width="5.83203125" style="50" customWidth="1"/>
    <col min="7" max="7" width="1.83203125" style="52" customWidth="1"/>
    <col min="8" max="8" width="5.83203125" style="52" customWidth="1"/>
    <col min="9" max="9" width="1.83203125" style="52" customWidth="1"/>
    <col min="10" max="10" width="8.5" style="50" customWidth="1"/>
    <col min="11" max="11" width="1.83203125" style="52" customWidth="1"/>
    <col min="12" max="12" width="6" style="52" customWidth="1"/>
    <col min="13" max="14" width="1.83203125" style="52" customWidth="1"/>
    <col min="15" max="15" width="6.5" style="52" customWidth="1"/>
    <col min="16" max="16" width="1.83203125" style="52" customWidth="1"/>
    <col min="17" max="17" width="5.83203125" style="52" customWidth="1"/>
    <col min="18" max="18" width="1.83203125" style="52" customWidth="1"/>
    <col min="19" max="19" width="8.5" style="50" customWidth="1"/>
    <col min="20" max="20" width="1.83203125" style="52" customWidth="1"/>
    <col min="21" max="21" width="4.5" style="52" customWidth="1"/>
    <col min="22" max="23" width="1.83203125" style="52" customWidth="1"/>
    <col min="24" max="24" width="6.5" style="52" customWidth="1"/>
    <col min="25" max="25" width="1.83203125" style="52" customWidth="1"/>
    <col min="26" max="26" width="5.83203125" style="52" customWidth="1"/>
    <col min="27" max="27" width="1.83203125" style="52" customWidth="1"/>
    <col min="28" max="28" width="8.5" style="50" customWidth="1"/>
    <col min="29" max="29" width="1.83203125" style="52" customWidth="1"/>
    <col min="30" max="30" width="4.5" style="52" customWidth="1"/>
    <col min="31" max="32" width="1.83203125" style="52" customWidth="1"/>
    <col min="33" max="33" width="6.5" style="52" customWidth="1"/>
    <col min="34" max="34" width="1.83203125" style="52" customWidth="1"/>
    <col min="35" max="35" width="6.66015625" style="52" customWidth="1"/>
    <col min="36" max="36" width="1.83203125" style="52" customWidth="1"/>
    <col min="37" max="37" width="8.5" style="50" customWidth="1"/>
    <col min="38" max="38" width="1.83203125" style="52" customWidth="1"/>
    <col min="39" max="39" width="6" style="52" customWidth="1"/>
    <col min="40" max="16384" width="9.16015625" style="52" customWidth="1"/>
  </cols>
  <sheetData>
    <row r="1" spans="1:39" ht="12.75">
      <c r="A1" s="24" t="s">
        <v>38</v>
      </c>
      <c r="B1" s="59"/>
      <c r="C1" s="59"/>
      <c r="D1" s="24"/>
      <c r="E1" s="4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2.75">
      <c r="A2" s="142" t="str">
        <f>"FY-02 FTP STATUS AS OF "&amp;'FTP DETAIL'!U1</f>
        <v>FY-02 FTP STATUS AS OF  SEPTEMBER 30, 2002</v>
      </c>
      <c r="B2" s="59"/>
      <c r="C2" s="59"/>
      <c r="D2" s="24"/>
      <c r="E2" s="4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4:39" ht="12.75">
      <c r="D3" s="29"/>
      <c r="E3" s="4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0"/>
      <c r="AE3" s="29"/>
      <c r="AF3" s="29"/>
      <c r="AG3" s="29"/>
      <c r="AH3" s="29"/>
      <c r="AI3" s="29"/>
      <c r="AJ3" s="29"/>
      <c r="AK3" s="29"/>
      <c r="AL3" s="29"/>
      <c r="AM3" s="26"/>
    </row>
    <row r="4" spans="4:39" ht="13.5" thickBot="1">
      <c r="D4" s="25" t="s">
        <v>39</v>
      </c>
      <c r="E4" s="46"/>
      <c r="F4" s="25"/>
      <c r="G4" s="25"/>
      <c r="H4" s="25"/>
      <c r="I4" s="25"/>
      <c r="J4" s="25"/>
      <c r="K4" s="25"/>
      <c r="L4" s="25"/>
      <c r="M4" s="29"/>
      <c r="N4" s="29"/>
      <c r="O4" s="25" t="s">
        <v>40</v>
      </c>
      <c r="P4" s="25"/>
      <c r="Q4" s="25"/>
      <c r="R4" s="25"/>
      <c r="S4" s="25"/>
      <c r="T4" s="25"/>
      <c r="U4" s="25"/>
      <c r="V4" s="29"/>
      <c r="W4" s="29"/>
      <c r="X4" s="25" t="s">
        <v>41</v>
      </c>
      <c r="Y4" s="25"/>
      <c r="Z4" s="25"/>
      <c r="AA4" s="25"/>
      <c r="AB4" s="25"/>
      <c r="AC4" s="25"/>
      <c r="AD4" s="35"/>
      <c r="AE4" s="29"/>
      <c r="AF4" s="29"/>
      <c r="AG4" s="25" t="s">
        <v>42</v>
      </c>
      <c r="AH4" s="25"/>
      <c r="AI4" s="25"/>
      <c r="AJ4" s="25"/>
      <c r="AK4" s="25"/>
      <c r="AL4" s="25"/>
      <c r="AM4" s="36"/>
    </row>
    <row r="5" spans="4:39" ht="12.75">
      <c r="D5" s="26" t="s">
        <v>43</v>
      </c>
      <c r="E5" s="47"/>
      <c r="F5" s="26" t="s">
        <v>13</v>
      </c>
      <c r="G5" s="26"/>
      <c r="H5" s="26" t="s">
        <v>44</v>
      </c>
      <c r="I5" s="29"/>
      <c r="J5" s="27" t="s">
        <v>45</v>
      </c>
      <c r="K5" s="29"/>
      <c r="L5" s="27" t="s">
        <v>46</v>
      </c>
      <c r="M5" s="29"/>
      <c r="N5" s="29"/>
      <c r="O5" s="26" t="s">
        <v>47</v>
      </c>
      <c r="P5" s="29"/>
      <c r="Q5" s="26" t="s">
        <v>48</v>
      </c>
      <c r="R5" s="26"/>
      <c r="S5" s="28" t="s">
        <v>45</v>
      </c>
      <c r="T5" s="26"/>
      <c r="U5" s="27" t="s">
        <v>46</v>
      </c>
      <c r="V5" s="29"/>
      <c r="W5" s="29"/>
      <c r="X5" s="26" t="s">
        <v>47</v>
      </c>
      <c r="Y5" s="29"/>
      <c r="Z5" s="26" t="s">
        <v>48</v>
      </c>
      <c r="AA5" s="29"/>
      <c r="AB5" s="28" t="s">
        <v>45</v>
      </c>
      <c r="AC5" s="29"/>
      <c r="AD5" s="27" t="s">
        <v>46</v>
      </c>
      <c r="AE5" s="29"/>
      <c r="AF5" s="29"/>
      <c r="AG5" s="26" t="s">
        <v>47</v>
      </c>
      <c r="AH5" s="29"/>
      <c r="AI5" s="26" t="s">
        <v>48</v>
      </c>
      <c r="AJ5" s="29"/>
      <c r="AK5" s="28" t="s">
        <v>45</v>
      </c>
      <c r="AL5" s="26"/>
      <c r="AM5" s="26" t="s">
        <v>46</v>
      </c>
    </row>
    <row r="6" spans="4:39" ht="12.75">
      <c r="D6" s="29"/>
      <c r="E6" s="4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  <c r="AE6" s="29"/>
      <c r="AF6" s="29"/>
      <c r="AG6" s="29"/>
      <c r="AH6" s="29"/>
      <c r="AI6" s="29"/>
      <c r="AJ6" s="29"/>
      <c r="AK6" s="29"/>
      <c r="AL6" s="29"/>
      <c r="AM6" s="27"/>
    </row>
    <row r="7" spans="1:39" ht="12.75">
      <c r="A7" s="52" t="str">
        <f>'FTP DETAIL'!A7</f>
        <v>ACT-1</v>
      </c>
      <c r="D7" s="29">
        <f>'FTP DETAIL'!R7</f>
        <v>2</v>
      </c>
      <c r="E7" s="29"/>
      <c r="F7" s="16"/>
      <c r="G7" s="29"/>
      <c r="H7" s="29">
        <f>'FTP DETAIL'!S7</f>
        <v>2</v>
      </c>
      <c r="I7" s="29"/>
      <c r="J7" s="16"/>
      <c r="K7" s="29"/>
      <c r="L7" s="29">
        <f>D7-(H7+J7)</f>
        <v>0</v>
      </c>
      <c r="M7" s="29"/>
      <c r="N7" s="29"/>
      <c r="O7" s="29">
        <f>'FTP DETAIL'!U7</f>
        <v>2</v>
      </c>
      <c r="P7" s="29"/>
      <c r="Q7" s="29">
        <f>'FTP DETAIL'!V7</f>
        <v>2</v>
      </c>
      <c r="R7" s="29"/>
      <c r="S7" s="16"/>
      <c r="T7" s="29"/>
      <c r="U7" s="29">
        <f>O7-(Q7+S7)</f>
        <v>0</v>
      </c>
      <c r="V7" s="29"/>
      <c r="W7" s="29"/>
      <c r="X7" s="29">
        <f>'FTP DETAIL'!X7+'FTP DETAIL'!Z7</f>
        <v>0</v>
      </c>
      <c r="Y7" s="29"/>
      <c r="Z7" s="29">
        <f>'FTP DETAIL'!Y7+'FTP DETAIL'!AA7</f>
        <v>0</v>
      </c>
      <c r="AA7" s="29"/>
      <c r="AB7" s="16"/>
      <c r="AC7" s="29"/>
      <c r="AD7" s="29">
        <f>X7-(Z7+AB7)</f>
        <v>0</v>
      </c>
      <c r="AE7" s="29"/>
      <c r="AF7" s="29"/>
      <c r="AG7" s="29">
        <f>X7+O7+D7</f>
        <v>4</v>
      </c>
      <c r="AH7" s="29"/>
      <c r="AI7" s="29">
        <f>Z7+Q7+H7</f>
        <v>4</v>
      </c>
      <c r="AJ7" s="29"/>
      <c r="AK7" s="16">
        <f>J7+S7+AB7</f>
        <v>0</v>
      </c>
      <c r="AL7" s="29"/>
      <c r="AM7" s="27">
        <f>AD7+U7+L7</f>
        <v>0</v>
      </c>
    </row>
    <row r="8" spans="1:39" ht="12.75">
      <c r="A8" s="52" t="str">
        <f>'FTP DETAIL'!A8</f>
        <v>ACT-2</v>
      </c>
      <c r="D8" s="29">
        <f>'FTP DETAIL'!R8</f>
        <v>0</v>
      </c>
      <c r="E8" s="48"/>
      <c r="F8" s="16"/>
      <c r="G8" s="29"/>
      <c r="H8" s="29">
        <f>'FTP DETAIL'!S8</f>
        <v>0</v>
      </c>
      <c r="I8" s="29"/>
      <c r="J8" s="44"/>
      <c r="K8" s="29"/>
      <c r="L8" s="29">
        <f>D8-(H8+J8)</f>
        <v>0</v>
      </c>
      <c r="M8" s="29"/>
      <c r="N8" s="29"/>
      <c r="O8" s="29">
        <f>'FTP DETAIL'!U8</f>
        <v>1</v>
      </c>
      <c r="P8" s="29"/>
      <c r="Q8" s="29">
        <f>'FTP DETAIL'!V8</f>
        <v>1</v>
      </c>
      <c r="R8" s="29"/>
      <c r="S8" s="16"/>
      <c r="T8" s="29"/>
      <c r="U8" s="29">
        <f>O8-(Q8+S8)</f>
        <v>0</v>
      </c>
      <c r="V8" s="29"/>
      <c r="W8" s="29"/>
      <c r="X8" s="29">
        <f>'FTP DETAIL'!X8+'FTP DETAIL'!Z8</f>
        <v>0</v>
      </c>
      <c r="Y8" s="29"/>
      <c r="Z8" s="29">
        <f>'FTP DETAIL'!Y8+'FTP DETAIL'!AA8</f>
        <v>0</v>
      </c>
      <c r="AA8" s="29"/>
      <c r="AB8" s="16"/>
      <c r="AC8" s="29"/>
      <c r="AD8" s="29">
        <f>X8-(Z8+AB8)</f>
        <v>0</v>
      </c>
      <c r="AE8" s="29"/>
      <c r="AF8" s="29"/>
      <c r="AG8" s="29">
        <f>X8+O8+D8</f>
        <v>1</v>
      </c>
      <c r="AH8" s="29"/>
      <c r="AI8" s="29">
        <f>Z8+Q8+H8</f>
        <v>1</v>
      </c>
      <c r="AJ8" s="29"/>
      <c r="AK8" s="16">
        <f>J8+S8+AB8</f>
        <v>0</v>
      </c>
      <c r="AL8" s="29"/>
      <c r="AM8" s="27">
        <f>AD8+U8+L8</f>
        <v>0</v>
      </c>
    </row>
    <row r="9" spans="1:39" ht="12.75">
      <c r="A9" s="52" t="str">
        <f>'FTP DETAIL'!A9</f>
        <v>ACT-4</v>
      </c>
      <c r="D9" s="29">
        <f>'FTP DETAIL'!R9</f>
        <v>10</v>
      </c>
      <c r="E9" s="48"/>
      <c r="F9" s="16"/>
      <c r="G9" s="29"/>
      <c r="H9" s="29">
        <f>'FTP DETAIL'!S9</f>
        <v>9</v>
      </c>
      <c r="I9" s="29"/>
      <c r="J9" s="16"/>
      <c r="K9" s="29"/>
      <c r="L9" s="29">
        <f>D9-(H9+J9)</f>
        <v>1</v>
      </c>
      <c r="M9" s="29"/>
      <c r="N9" s="29"/>
      <c r="O9" s="29">
        <f>'FTP DETAIL'!U9</f>
        <v>0</v>
      </c>
      <c r="P9" s="29"/>
      <c r="Q9" s="29">
        <f>'FTP DETAIL'!V9</f>
        <v>0</v>
      </c>
      <c r="R9" s="29"/>
      <c r="S9" s="16"/>
      <c r="T9" s="29"/>
      <c r="U9" s="29">
        <f>O9-(Q9+S9)</f>
        <v>0</v>
      </c>
      <c r="V9" s="29"/>
      <c r="W9" s="29"/>
      <c r="X9" s="29">
        <f>'FTP DETAIL'!X9+'FTP DETAIL'!Z9</f>
        <v>0</v>
      </c>
      <c r="Y9" s="29"/>
      <c r="Z9" s="29">
        <f>'FTP DETAIL'!Y9+'FTP DETAIL'!AA9</f>
        <v>0</v>
      </c>
      <c r="AA9" s="29"/>
      <c r="AB9" s="16"/>
      <c r="AC9" s="29"/>
      <c r="AD9" s="29">
        <f>X9-(Z9+AB9)</f>
        <v>0</v>
      </c>
      <c r="AE9" s="29"/>
      <c r="AF9" s="29"/>
      <c r="AG9" s="29">
        <f>X9+O9+D9</f>
        <v>10</v>
      </c>
      <c r="AH9" s="29"/>
      <c r="AI9" s="29">
        <f>Z9+Q9+H9</f>
        <v>9</v>
      </c>
      <c r="AJ9" s="29"/>
      <c r="AK9" s="16">
        <f>J9+S9+AB9</f>
        <v>0</v>
      </c>
      <c r="AL9" s="29"/>
      <c r="AM9" s="27">
        <f>AD9+U9+L9</f>
        <v>1</v>
      </c>
    </row>
    <row r="10" spans="1:39" ht="12.75">
      <c r="A10" s="52" t="str">
        <f>'FTP DETAIL'!A10</f>
        <v>SUBTOTAL </v>
      </c>
      <c r="D10" s="29">
        <f>SUM(D7:D9)</f>
        <v>12</v>
      </c>
      <c r="E10" s="48"/>
      <c r="F10" s="16"/>
      <c r="G10" s="29"/>
      <c r="H10" s="29">
        <f>SUM(H7:H9)</f>
        <v>11</v>
      </c>
      <c r="I10" s="29"/>
      <c r="J10" s="44">
        <f>SUM(J7:J9)</f>
        <v>0</v>
      </c>
      <c r="K10" s="29"/>
      <c r="L10" s="29">
        <f>D10-(H10+J10)</f>
        <v>1</v>
      </c>
      <c r="M10" s="29"/>
      <c r="N10" s="29"/>
      <c r="O10" s="29">
        <f>SUM(O7:O9)</f>
        <v>3</v>
      </c>
      <c r="P10" s="29"/>
      <c r="Q10" s="29">
        <f>SUM(Q7:Q9)</f>
        <v>3</v>
      </c>
      <c r="R10" s="29"/>
      <c r="S10" s="29">
        <f>SUM(S7:S9)</f>
        <v>0</v>
      </c>
      <c r="T10" s="29"/>
      <c r="U10" s="29">
        <f>O10-(Q10+S10)</f>
        <v>0</v>
      </c>
      <c r="V10" s="29"/>
      <c r="W10" s="29"/>
      <c r="X10" s="29">
        <f>SUM(X7:X9)</f>
        <v>0</v>
      </c>
      <c r="Y10" s="29"/>
      <c r="Z10" s="29">
        <f>SUM(Z7:Z9)</f>
        <v>0</v>
      </c>
      <c r="AA10" s="29"/>
      <c r="AB10" s="29">
        <f>SUM(AB7:AB9)</f>
        <v>0</v>
      </c>
      <c r="AC10" s="29"/>
      <c r="AD10" s="29">
        <f>X10-(Z10+AB10)</f>
        <v>0</v>
      </c>
      <c r="AE10" s="29"/>
      <c r="AF10" s="29"/>
      <c r="AG10" s="29">
        <f>SUM(AG7:AG9)</f>
        <v>15</v>
      </c>
      <c r="AH10" s="29"/>
      <c r="AI10" s="29">
        <f>SUM(AI7:AI9)</f>
        <v>14</v>
      </c>
      <c r="AJ10" s="29"/>
      <c r="AK10" s="29">
        <f>SUM(AK7:AK9)</f>
        <v>0</v>
      </c>
      <c r="AL10" s="29"/>
      <c r="AM10" s="27">
        <f>SUM(AM7:AM9)</f>
        <v>1</v>
      </c>
    </row>
    <row r="11" spans="5:37" s="29" customFormat="1" ht="12.75">
      <c r="E11" s="48"/>
      <c r="F11" s="16"/>
      <c r="J11" s="16"/>
      <c r="S11" s="16"/>
      <c r="AB11" s="16"/>
      <c r="AK11" s="16"/>
    </row>
    <row r="12" spans="1:39" ht="12.75">
      <c r="A12" s="52" t="str">
        <f>'FTP DETAIL'!A12</f>
        <v>ACF-1</v>
      </c>
      <c r="D12" s="29">
        <f>'FTP DETAIL'!R12</f>
        <v>5</v>
      </c>
      <c r="E12" s="48"/>
      <c r="F12" s="16"/>
      <c r="G12" s="29"/>
      <c r="H12" s="29">
        <f>'FTP DETAIL'!S12</f>
        <v>3</v>
      </c>
      <c r="I12" s="29"/>
      <c r="J12" s="16"/>
      <c r="K12" s="29"/>
      <c r="L12" s="29">
        <f>D12-(H12+J12)</f>
        <v>2</v>
      </c>
      <c r="M12" s="29"/>
      <c r="N12" s="60"/>
      <c r="O12" s="29">
        <f>'FTP DETAIL'!U12</f>
        <v>0</v>
      </c>
      <c r="P12" s="29"/>
      <c r="Q12" s="29">
        <f>'FTP DETAIL'!V12</f>
        <v>0</v>
      </c>
      <c r="R12" s="29"/>
      <c r="S12" s="16"/>
      <c r="T12" s="29"/>
      <c r="U12" s="29">
        <f>O12-(Q12+S12)</f>
        <v>0</v>
      </c>
      <c r="V12" s="29"/>
      <c r="W12" s="29"/>
      <c r="X12" s="29">
        <f>'FTP DETAIL'!X12+'FTP DETAIL'!Z12</f>
        <v>1</v>
      </c>
      <c r="Y12" s="29"/>
      <c r="Z12" s="29">
        <f>'FTP DETAIL'!Y12+'FTP DETAIL'!AA12</f>
        <v>1</v>
      </c>
      <c r="AA12" s="29"/>
      <c r="AB12" s="16"/>
      <c r="AC12" s="29"/>
      <c r="AD12" s="29">
        <f>X12-(Z12+AB12)</f>
        <v>0</v>
      </c>
      <c r="AE12" s="29"/>
      <c r="AF12" s="29"/>
      <c r="AG12" s="29">
        <f>X12+O12+D12</f>
        <v>6</v>
      </c>
      <c r="AH12" s="29"/>
      <c r="AI12" s="29">
        <f>Z12+Q12+H12</f>
        <v>4</v>
      </c>
      <c r="AJ12" s="29"/>
      <c r="AK12" s="16">
        <f>J12+S12+AB12</f>
        <v>0</v>
      </c>
      <c r="AL12" s="29"/>
      <c r="AM12" s="27">
        <f>AD12+U12+L12</f>
        <v>2</v>
      </c>
    </row>
    <row r="13" spans="1:39" ht="12.75">
      <c r="A13" s="52" t="str">
        <f>'FTP DETAIL'!A13</f>
        <v>ACH-1</v>
      </c>
      <c r="D13" s="29">
        <f>'FTP DETAIL'!R13</f>
        <v>5</v>
      </c>
      <c r="E13" s="48"/>
      <c r="F13" s="16"/>
      <c r="G13" s="29"/>
      <c r="H13" s="29">
        <f>'FTP DETAIL'!S13</f>
        <v>2</v>
      </c>
      <c r="I13" s="29"/>
      <c r="J13" s="16">
        <v>2</v>
      </c>
      <c r="K13" s="29"/>
      <c r="L13" s="29">
        <f>D13-(H13+J13)</f>
        <v>1</v>
      </c>
      <c r="M13" s="29"/>
      <c r="N13" s="29"/>
      <c r="O13" s="29">
        <f>'FTP DETAIL'!U13</f>
        <v>0</v>
      </c>
      <c r="P13" s="29"/>
      <c r="Q13" s="29">
        <f>'FTP DETAIL'!V13</f>
        <v>0</v>
      </c>
      <c r="R13" s="29"/>
      <c r="S13" s="16"/>
      <c r="T13" s="29"/>
      <c r="U13" s="29">
        <f>O13-(Q13+S13)</f>
        <v>0</v>
      </c>
      <c r="V13" s="29"/>
      <c r="W13" s="29"/>
      <c r="X13" s="29">
        <f>'FTP DETAIL'!X13+'FTP DETAIL'!Z13</f>
        <v>1</v>
      </c>
      <c r="Y13" s="29"/>
      <c r="Z13" s="29">
        <f>'FTP DETAIL'!Y13+'FTP DETAIL'!AA13</f>
        <v>1</v>
      </c>
      <c r="AA13" s="29"/>
      <c r="AB13" s="16"/>
      <c r="AC13" s="29"/>
      <c r="AD13" s="29">
        <f>X13-(Z13+AB13)</f>
        <v>0</v>
      </c>
      <c r="AE13" s="29"/>
      <c r="AF13" s="29"/>
      <c r="AG13" s="29">
        <f>X13+O13+D13</f>
        <v>6</v>
      </c>
      <c r="AH13" s="29"/>
      <c r="AI13" s="29">
        <f>Z13+Q13+H13</f>
        <v>3</v>
      </c>
      <c r="AJ13" s="29"/>
      <c r="AK13" s="16">
        <f>J13+S13+AB13</f>
        <v>2</v>
      </c>
      <c r="AL13" s="29"/>
      <c r="AM13" s="27">
        <f>AD13+U13+L13</f>
        <v>1</v>
      </c>
    </row>
    <row r="14" spans="1:39" ht="12.75">
      <c r="A14" s="52" t="str">
        <f>'FTP DETAIL'!A14</f>
        <v>ACK-1</v>
      </c>
      <c r="D14" s="29">
        <f>'FTP DETAIL'!R14</f>
        <v>5</v>
      </c>
      <c r="E14" s="48"/>
      <c r="F14" s="16"/>
      <c r="G14" s="29"/>
      <c r="H14" s="29">
        <f>'FTP DETAIL'!S14</f>
        <v>5</v>
      </c>
      <c r="I14" s="29"/>
      <c r="J14" s="16"/>
      <c r="K14" s="29"/>
      <c r="L14" s="29">
        <f>D14-(H14+J14)</f>
        <v>0</v>
      </c>
      <c r="M14" s="29"/>
      <c r="N14" s="29"/>
      <c r="O14" s="29">
        <f>'FTP DETAIL'!U14</f>
        <v>4</v>
      </c>
      <c r="P14" s="29"/>
      <c r="Q14" s="29">
        <f>'FTP DETAIL'!V14</f>
        <v>2</v>
      </c>
      <c r="R14" s="29"/>
      <c r="S14" s="16"/>
      <c r="T14" s="29"/>
      <c r="U14" s="29">
        <f>O14-(Q14+S14)</f>
        <v>2</v>
      </c>
      <c r="V14" s="29"/>
      <c r="W14" s="29"/>
      <c r="X14" s="29">
        <f>'FTP DETAIL'!X14+'FTP DETAIL'!Z14</f>
        <v>1</v>
      </c>
      <c r="Y14" s="29"/>
      <c r="Z14" s="29">
        <f>'FTP DETAIL'!Y14+'FTP DETAIL'!AA14</f>
        <v>1</v>
      </c>
      <c r="AA14" s="29"/>
      <c r="AB14" s="16"/>
      <c r="AC14" s="29"/>
      <c r="AD14" s="29">
        <f>X14-(Z14+AB14)</f>
        <v>0</v>
      </c>
      <c r="AE14" s="29"/>
      <c r="AF14" s="29"/>
      <c r="AG14" s="29">
        <f>X14+O14+D14</f>
        <v>10</v>
      </c>
      <c r="AH14" s="29"/>
      <c r="AI14" s="29">
        <f>Z14+Q14+H14</f>
        <v>8</v>
      </c>
      <c r="AJ14" s="29"/>
      <c r="AK14" s="16">
        <f>J14+S14+AB14</f>
        <v>0</v>
      </c>
      <c r="AL14" s="29"/>
      <c r="AM14" s="27">
        <f>AD14+U14+L14</f>
        <v>2</v>
      </c>
    </row>
    <row r="15" spans="5:37" s="29" customFormat="1" ht="12.75">
      <c r="E15" s="48"/>
      <c r="F15" s="16"/>
      <c r="J15" s="16"/>
      <c r="S15" s="16"/>
      <c r="AB15" s="16"/>
      <c r="AK15" s="16"/>
    </row>
    <row r="16" spans="1:39" ht="12.75">
      <c r="A16" s="52" t="str">
        <f>'FTP DETAIL'!A16</f>
        <v>ACB-1</v>
      </c>
      <c r="D16" s="29">
        <f>'FTP DETAIL'!R16</f>
        <v>0</v>
      </c>
      <c r="E16" s="48"/>
      <c r="F16" s="16"/>
      <c r="G16" s="29"/>
      <c r="H16" s="29">
        <f>'FTP DETAIL'!S16</f>
        <v>0</v>
      </c>
      <c r="I16" s="29"/>
      <c r="J16" s="16"/>
      <c r="K16" s="29"/>
      <c r="L16" s="29">
        <f aca="true" t="shared" si="0" ref="L16:L22">D16-(H16+J16)</f>
        <v>0</v>
      </c>
      <c r="M16" s="29"/>
      <c r="N16" s="29"/>
      <c r="O16" s="29">
        <f>'FTP DETAIL'!U16</f>
        <v>0</v>
      </c>
      <c r="P16" s="29"/>
      <c r="Q16" s="29">
        <f>'FTP DETAIL'!V16</f>
        <v>0</v>
      </c>
      <c r="R16" s="38"/>
      <c r="S16" s="16"/>
      <c r="T16" s="29"/>
      <c r="U16" s="29">
        <f aca="true" t="shared" si="1" ref="U16:U22">O16-(Q16+S16)</f>
        <v>0</v>
      </c>
      <c r="V16" s="29"/>
      <c r="W16" s="29"/>
      <c r="X16" s="29">
        <f>'FTP DETAIL'!X16+'FTP DETAIL'!Z16</f>
        <v>3</v>
      </c>
      <c r="Y16" s="29"/>
      <c r="Z16" s="29">
        <f>'FTP DETAIL'!Y16+'FTP DETAIL'!AA16</f>
        <v>2</v>
      </c>
      <c r="AA16" s="29"/>
      <c r="AB16" s="16"/>
      <c r="AC16" s="29"/>
      <c r="AD16" s="29">
        <f aca="true" t="shared" si="2" ref="AD16:AD22">X16-(Z16+AB16)</f>
        <v>1</v>
      </c>
      <c r="AE16" s="29"/>
      <c r="AF16" s="29"/>
      <c r="AG16" s="29">
        <f aca="true" t="shared" si="3" ref="AG16:AG22">X16+O16+D16</f>
        <v>3</v>
      </c>
      <c r="AH16" s="29"/>
      <c r="AI16" s="29">
        <f aca="true" t="shared" si="4" ref="AI16:AI22">Z16+Q16+H16</f>
        <v>2</v>
      </c>
      <c r="AJ16" s="29"/>
      <c r="AK16" s="16">
        <f aca="true" t="shared" si="5" ref="AK16:AK22">J16+S16+AB16</f>
        <v>0</v>
      </c>
      <c r="AL16" s="29"/>
      <c r="AM16" s="27">
        <f aca="true" t="shared" si="6" ref="AM16:AM22">AD16+U16+L16</f>
        <v>1</v>
      </c>
    </row>
    <row r="17" spans="1:39" ht="12.75">
      <c r="A17" s="52" t="str">
        <f>'FTP DETAIL'!A17</f>
        <v>ACB-3</v>
      </c>
      <c r="D17" s="29">
        <f>'FTP DETAIL'!R17</f>
        <v>1</v>
      </c>
      <c r="E17" s="48"/>
      <c r="F17" s="16"/>
      <c r="G17" s="54"/>
      <c r="H17" s="29">
        <f>'FTP DETAIL'!S17</f>
        <v>1</v>
      </c>
      <c r="I17" s="29"/>
      <c r="J17" s="16"/>
      <c r="K17" s="29"/>
      <c r="L17" s="29">
        <f t="shared" si="0"/>
        <v>0</v>
      </c>
      <c r="M17" s="29"/>
      <c r="N17" s="29"/>
      <c r="O17" s="29">
        <f>'FTP DETAIL'!U17</f>
        <v>1</v>
      </c>
      <c r="P17" s="29"/>
      <c r="Q17" s="29">
        <f>'FTP DETAIL'!V17</f>
        <v>1</v>
      </c>
      <c r="R17" s="29"/>
      <c r="S17" s="16"/>
      <c r="T17" s="29"/>
      <c r="U17" s="29">
        <f t="shared" si="1"/>
        <v>0</v>
      </c>
      <c r="V17" s="29"/>
      <c r="W17" s="29"/>
      <c r="X17" s="29">
        <f>'FTP DETAIL'!X17+'FTP DETAIL'!Z17</f>
        <v>20</v>
      </c>
      <c r="Y17" s="29"/>
      <c r="Z17" s="29">
        <f>'FTP DETAIL'!Y17+'FTP DETAIL'!AA17</f>
        <v>19</v>
      </c>
      <c r="AA17" s="29"/>
      <c r="AB17" s="16"/>
      <c r="AC17" s="29"/>
      <c r="AD17" s="29">
        <f t="shared" si="2"/>
        <v>1</v>
      </c>
      <c r="AE17" s="29"/>
      <c r="AF17" s="29"/>
      <c r="AG17" s="29">
        <f t="shared" si="3"/>
        <v>22</v>
      </c>
      <c r="AH17" s="29"/>
      <c r="AI17" s="29">
        <f t="shared" si="4"/>
        <v>21</v>
      </c>
      <c r="AJ17" s="29"/>
      <c r="AK17" s="16">
        <f t="shared" si="5"/>
        <v>0</v>
      </c>
      <c r="AL17" s="29"/>
      <c r="AM17" s="27">
        <f t="shared" si="6"/>
        <v>1</v>
      </c>
    </row>
    <row r="18" spans="1:39" ht="12.75">
      <c r="A18" s="52" t="str">
        <f>'FTP DETAIL'!A18</f>
        <v>ACB-100</v>
      </c>
      <c r="D18" s="29">
        <f>'FTP DETAIL'!R18</f>
        <v>0</v>
      </c>
      <c r="E18" s="48"/>
      <c r="F18" s="16"/>
      <c r="G18" s="54"/>
      <c r="H18" s="29">
        <f>'FTP DETAIL'!S18</f>
        <v>0</v>
      </c>
      <c r="I18" s="29"/>
      <c r="J18" s="16"/>
      <c r="K18" s="29"/>
      <c r="L18" s="29">
        <f t="shared" si="0"/>
        <v>0</v>
      </c>
      <c r="M18" s="29"/>
      <c r="N18" s="29"/>
      <c r="O18" s="29">
        <f>'FTP DETAIL'!U18</f>
        <v>0</v>
      </c>
      <c r="P18" s="29"/>
      <c r="Q18" s="29">
        <f>'FTP DETAIL'!V18</f>
        <v>0</v>
      </c>
      <c r="R18" s="29"/>
      <c r="S18" s="16"/>
      <c r="T18" s="29"/>
      <c r="U18" s="29">
        <f t="shared" si="1"/>
        <v>0</v>
      </c>
      <c r="V18" s="29"/>
      <c r="W18" s="29"/>
      <c r="X18" s="29">
        <f>'FTP DETAIL'!X18+'FTP DETAIL'!Z18</f>
        <v>8</v>
      </c>
      <c r="Y18" s="29"/>
      <c r="Z18" s="29">
        <f>'FTP DETAIL'!Y18+'FTP DETAIL'!AA18</f>
        <v>8</v>
      </c>
      <c r="AA18" s="29"/>
      <c r="AB18" s="16"/>
      <c r="AC18" s="29"/>
      <c r="AD18" s="29">
        <f t="shared" si="2"/>
        <v>0</v>
      </c>
      <c r="AE18" s="29"/>
      <c r="AF18" s="29"/>
      <c r="AG18" s="29">
        <f t="shared" si="3"/>
        <v>8</v>
      </c>
      <c r="AH18" s="29"/>
      <c r="AI18" s="29">
        <f t="shared" si="4"/>
        <v>8</v>
      </c>
      <c r="AJ18" s="29"/>
      <c r="AK18" s="16">
        <f t="shared" si="5"/>
        <v>0</v>
      </c>
      <c r="AL18" s="29"/>
      <c r="AM18" s="27">
        <f t="shared" si="6"/>
        <v>0</v>
      </c>
    </row>
    <row r="19" spans="1:39" ht="12.75">
      <c r="A19" s="52" t="str">
        <f>'FTP DETAIL'!A19</f>
        <v>ACB-200</v>
      </c>
      <c r="D19" s="29">
        <f>'FTP DETAIL'!R19</f>
        <v>14</v>
      </c>
      <c r="E19" s="48"/>
      <c r="F19" s="16"/>
      <c r="G19" s="54"/>
      <c r="H19" s="29">
        <f>'FTP DETAIL'!S19</f>
        <v>14</v>
      </c>
      <c r="I19" s="29"/>
      <c r="J19" s="16"/>
      <c r="K19" s="29"/>
      <c r="L19" s="29">
        <f t="shared" si="0"/>
        <v>0</v>
      </c>
      <c r="M19" s="29"/>
      <c r="N19" s="29"/>
      <c r="O19" s="29">
        <f>'FTP DETAIL'!U19</f>
        <v>10</v>
      </c>
      <c r="P19" s="29"/>
      <c r="Q19" s="29">
        <f>'FTP DETAIL'!V19</f>
        <v>10</v>
      </c>
      <c r="R19" s="29"/>
      <c r="S19" s="16"/>
      <c r="T19" s="29"/>
      <c r="U19" s="29">
        <f t="shared" si="1"/>
        <v>0</v>
      </c>
      <c r="V19" s="29"/>
      <c r="W19" s="29"/>
      <c r="X19" s="29">
        <f>'FTP DETAIL'!X19+'FTP DETAIL'!Z19</f>
        <v>35</v>
      </c>
      <c r="Y19" s="29"/>
      <c r="Z19" s="29">
        <f>'FTP DETAIL'!Y19+'FTP DETAIL'!AA19</f>
        <v>35</v>
      </c>
      <c r="AA19" s="29"/>
      <c r="AB19" s="16"/>
      <c r="AC19" s="29"/>
      <c r="AD19" s="29">
        <f t="shared" si="2"/>
        <v>0</v>
      </c>
      <c r="AE19" s="29"/>
      <c r="AF19" s="29"/>
      <c r="AG19" s="29">
        <f t="shared" si="3"/>
        <v>59</v>
      </c>
      <c r="AH19" s="29"/>
      <c r="AI19" s="29">
        <f t="shared" si="4"/>
        <v>59</v>
      </c>
      <c r="AJ19" s="29"/>
      <c r="AK19" s="16">
        <f t="shared" si="5"/>
        <v>0</v>
      </c>
      <c r="AL19" s="29"/>
      <c r="AM19" s="27">
        <f t="shared" si="6"/>
        <v>0</v>
      </c>
    </row>
    <row r="20" spans="1:39" ht="12.75">
      <c r="A20" s="52" t="str">
        <f>'FTP DETAIL'!A20</f>
        <v>ACB-300</v>
      </c>
      <c r="D20" s="29">
        <f>'FTP DETAIL'!R20</f>
        <v>6</v>
      </c>
      <c r="E20" s="53"/>
      <c r="F20" s="16"/>
      <c r="G20" s="54"/>
      <c r="H20" s="29">
        <f>'FTP DETAIL'!S20</f>
        <v>6</v>
      </c>
      <c r="I20" s="54"/>
      <c r="J20" s="16"/>
      <c r="K20" s="54"/>
      <c r="L20" s="29">
        <f t="shared" si="0"/>
        <v>0</v>
      </c>
      <c r="M20" s="29"/>
      <c r="N20" s="29"/>
      <c r="O20" s="29">
        <f>'FTP DETAIL'!U20</f>
        <v>0</v>
      </c>
      <c r="P20" s="29"/>
      <c r="Q20" s="29">
        <f>'FTP DETAIL'!V20</f>
        <v>0</v>
      </c>
      <c r="R20" s="29"/>
      <c r="S20" s="16"/>
      <c r="T20" s="29"/>
      <c r="U20" s="29">
        <f t="shared" si="1"/>
        <v>0</v>
      </c>
      <c r="V20" s="29"/>
      <c r="W20" s="29"/>
      <c r="X20" s="29">
        <f>'FTP DETAIL'!X20+'FTP DETAIL'!Z20</f>
        <v>46</v>
      </c>
      <c r="Y20" s="29"/>
      <c r="Z20" s="29">
        <f>'FTP DETAIL'!Y20+'FTP DETAIL'!AA20</f>
        <v>45</v>
      </c>
      <c r="AA20" s="29"/>
      <c r="AB20" s="16"/>
      <c r="AC20" s="29"/>
      <c r="AD20" s="29">
        <f t="shared" si="2"/>
        <v>1</v>
      </c>
      <c r="AE20" s="29"/>
      <c r="AF20" s="29"/>
      <c r="AG20" s="29">
        <f t="shared" si="3"/>
        <v>52</v>
      </c>
      <c r="AH20" s="29"/>
      <c r="AI20" s="29">
        <f t="shared" si="4"/>
        <v>51</v>
      </c>
      <c r="AJ20" s="29"/>
      <c r="AK20" s="16">
        <f t="shared" si="5"/>
        <v>0</v>
      </c>
      <c r="AL20" s="29"/>
      <c r="AM20" s="27">
        <f t="shared" si="6"/>
        <v>1</v>
      </c>
    </row>
    <row r="21" spans="1:39" ht="12.75">
      <c r="A21" s="52" t="str">
        <f>'FTP DETAIL'!A21</f>
        <v>ACB-400</v>
      </c>
      <c r="D21" s="29">
        <f>'FTP DETAIL'!R21</f>
        <v>0</v>
      </c>
      <c r="E21" s="53"/>
      <c r="F21" s="55"/>
      <c r="G21" s="54"/>
      <c r="H21" s="29">
        <f>'FTP DETAIL'!S21</f>
        <v>0</v>
      </c>
      <c r="I21" s="54"/>
      <c r="J21" s="55"/>
      <c r="K21" s="54"/>
      <c r="L21" s="29">
        <f t="shared" si="0"/>
        <v>0</v>
      </c>
      <c r="M21" s="29"/>
      <c r="N21" s="29"/>
      <c r="O21" s="29">
        <f>'FTP DETAIL'!U21</f>
        <v>0</v>
      </c>
      <c r="P21" s="29"/>
      <c r="Q21" s="29">
        <f>'FTP DETAIL'!V21</f>
        <v>0</v>
      </c>
      <c r="R21" s="29"/>
      <c r="S21" s="16"/>
      <c r="T21" s="54"/>
      <c r="U21" s="29">
        <f t="shared" si="1"/>
        <v>0</v>
      </c>
      <c r="V21" s="29"/>
      <c r="W21" s="29"/>
      <c r="X21" s="29">
        <f>'FTP DETAIL'!X21+'FTP DETAIL'!Z21</f>
        <v>53</v>
      </c>
      <c r="Y21" s="29"/>
      <c r="Z21" s="29">
        <f>'FTP DETAIL'!Y21+'FTP DETAIL'!AA21</f>
        <v>53</v>
      </c>
      <c r="AA21" s="29"/>
      <c r="AB21" s="16"/>
      <c r="AC21" s="54"/>
      <c r="AD21" s="29">
        <f t="shared" si="2"/>
        <v>0</v>
      </c>
      <c r="AE21" s="29"/>
      <c r="AF21" s="29"/>
      <c r="AG21" s="29">
        <f t="shared" si="3"/>
        <v>53</v>
      </c>
      <c r="AH21" s="29"/>
      <c r="AI21" s="29">
        <f t="shared" si="4"/>
        <v>53</v>
      </c>
      <c r="AJ21" s="29"/>
      <c r="AK21" s="16">
        <f t="shared" si="5"/>
        <v>0</v>
      </c>
      <c r="AL21" s="29"/>
      <c r="AM21" s="27">
        <f t="shared" si="6"/>
        <v>0</v>
      </c>
    </row>
    <row r="22" spans="1:39" ht="12.75">
      <c r="A22" s="52" t="str">
        <f>'FTP DETAIL'!A22</f>
        <v>ACB-500</v>
      </c>
      <c r="D22" s="29">
        <f>'FTP DETAIL'!R22</f>
        <v>1</v>
      </c>
      <c r="E22" s="53"/>
      <c r="F22" s="55"/>
      <c r="G22" s="54"/>
      <c r="H22" s="29">
        <f>'FTP DETAIL'!S22</f>
        <v>1</v>
      </c>
      <c r="I22" s="54"/>
      <c r="J22" s="82"/>
      <c r="K22" s="54"/>
      <c r="L22" s="29">
        <f t="shared" si="0"/>
        <v>0</v>
      </c>
      <c r="M22" s="29"/>
      <c r="N22" s="29"/>
      <c r="O22" s="29">
        <f>'FTP DETAIL'!U22</f>
        <v>0</v>
      </c>
      <c r="P22" s="29"/>
      <c r="Q22" s="29">
        <f>'FTP DETAIL'!V22</f>
        <v>0</v>
      </c>
      <c r="R22" s="29"/>
      <c r="S22" s="55"/>
      <c r="T22" s="54"/>
      <c r="U22" s="29">
        <f t="shared" si="1"/>
        <v>0</v>
      </c>
      <c r="V22" s="29"/>
      <c r="W22" s="29"/>
      <c r="X22" s="29">
        <f>'FTP DETAIL'!X22+'FTP DETAIL'!Z22</f>
        <v>61</v>
      </c>
      <c r="Y22" s="29"/>
      <c r="Z22" s="29">
        <f>'FTP DETAIL'!Y22+'FTP DETAIL'!AA22</f>
        <v>62</v>
      </c>
      <c r="AA22" s="29"/>
      <c r="AB22" s="16"/>
      <c r="AC22" s="54"/>
      <c r="AD22" s="29">
        <f t="shared" si="2"/>
        <v>-1</v>
      </c>
      <c r="AE22" s="29"/>
      <c r="AF22" s="29"/>
      <c r="AG22" s="29">
        <f t="shared" si="3"/>
        <v>62</v>
      </c>
      <c r="AH22" s="29"/>
      <c r="AI22" s="29">
        <f t="shared" si="4"/>
        <v>63</v>
      </c>
      <c r="AJ22" s="29"/>
      <c r="AK22" s="16">
        <f t="shared" si="5"/>
        <v>0</v>
      </c>
      <c r="AL22" s="29"/>
      <c r="AM22" s="27">
        <f t="shared" si="6"/>
        <v>-1</v>
      </c>
    </row>
    <row r="23" spans="1:39" ht="12.75">
      <c r="A23" s="52" t="str">
        <f>'FTP DETAIL'!A23</f>
        <v>ACB-600</v>
      </c>
      <c r="D23" s="29">
        <f>'FTP DETAIL'!R23</f>
        <v>6</v>
      </c>
      <c r="E23" s="48"/>
      <c r="F23" s="16"/>
      <c r="G23" s="29"/>
      <c r="H23" s="29">
        <f>'FTP DETAIL'!S23</f>
        <v>5</v>
      </c>
      <c r="I23" s="29"/>
      <c r="J23" s="16"/>
      <c r="K23" s="29"/>
      <c r="L23" s="29">
        <f>D23-(H23+J23)</f>
        <v>1</v>
      </c>
      <c r="M23" s="29"/>
      <c r="N23" s="29"/>
      <c r="O23" s="29">
        <f>'FTP DETAIL'!U23</f>
        <v>0</v>
      </c>
      <c r="P23" s="29"/>
      <c r="Q23" s="29">
        <f>'FTP DETAIL'!V23</f>
        <v>0</v>
      </c>
      <c r="R23" s="29"/>
      <c r="S23" s="44"/>
      <c r="T23" s="29"/>
      <c r="U23" s="29">
        <f>O23-(Q23+S23)</f>
        <v>0</v>
      </c>
      <c r="V23" s="29"/>
      <c r="W23" s="29"/>
      <c r="X23" s="29">
        <f>'FTP DETAIL'!X23+'FTP DETAIL'!Z23</f>
        <v>61</v>
      </c>
      <c r="Y23" s="29"/>
      <c r="Z23" s="29">
        <f>'FTP DETAIL'!Y23+'FTP DETAIL'!AA23</f>
        <v>60</v>
      </c>
      <c r="AA23" s="29"/>
      <c r="AB23" s="88">
        <v>2</v>
      </c>
      <c r="AC23" s="29"/>
      <c r="AD23" s="29">
        <f>X23-(Z23+AB23)</f>
        <v>-1</v>
      </c>
      <c r="AE23" s="29"/>
      <c r="AF23" s="29"/>
      <c r="AG23" s="29">
        <f>X23+O23+D23</f>
        <v>67</v>
      </c>
      <c r="AH23" s="29"/>
      <c r="AI23" s="29">
        <f>Z23+Q23+H23</f>
        <v>65</v>
      </c>
      <c r="AJ23" s="29"/>
      <c r="AK23" s="16">
        <f>J23+S23+AB23</f>
        <v>2</v>
      </c>
      <c r="AL23" s="29"/>
      <c r="AM23" s="27">
        <f>AD23+U23+L23</f>
        <v>0</v>
      </c>
    </row>
    <row r="24" spans="1:39" ht="12.75">
      <c r="A24" s="52" t="str">
        <f>'FTP DETAIL'!A24</f>
        <v>ACB-700</v>
      </c>
      <c r="D24" s="29">
        <f>'FTP DETAIL'!R24</f>
        <v>12</v>
      </c>
      <c r="E24" s="48"/>
      <c r="F24" s="16"/>
      <c r="G24" s="29"/>
      <c r="H24" s="29">
        <f>'FTP DETAIL'!S24</f>
        <v>11</v>
      </c>
      <c r="I24" s="29"/>
      <c r="J24" s="16"/>
      <c r="K24" s="29"/>
      <c r="L24" s="29">
        <f>D24-(H24+J24)</f>
        <v>1</v>
      </c>
      <c r="M24" s="29"/>
      <c r="N24" s="29"/>
      <c r="O24" s="29">
        <f>'FTP DETAIL'!U24</f>
        <v>0</v>
      </c>
      <c r="P24" s="29"/>
      <c r="Q24" s="29">
        <f>'FTP DETAIL'!V24</f>
        <v>0</v>
      </c>
      <c r="R24" s="29"/>
      <c r="S24" s="16"/>
      <c r="T24" s="29"/>
      <c r="U24" s="29">
        <f>O24-(Q24+S24)</f>
        <v>0</v>
      </c>
      <c r="V24" s="29"/>
      <c r="W24" s="29"/>
      <c r="X24" s="29">
        <f>'FTP DETAIL'!X24+'FTP DETAIL'!Z24</f>
        <v>37</v>
      </c>
      <c r="Y24" s="29"/>
      <c r="Z24" s="29">
        <f>'FTP DETAIL'!Y24+'FTP DETAIL'!AA24</f>
        <v>37</v>
      </c>
      <c r="AA24" s="29"/>
      <c r="AB24" s="16"/>
      <c r="AC24" s="29"/>
      <c r="AD24" s="29">
        <f>X24-(Z24+AB24)</f>
        <v>0</v>
      </c>
      <c r="AE24" s="29"/>
      <c r="AF24" s="29"/>
      <c r="AG24" s="29">
        <f>X24+O24+D24</f>
        <v>49</v>
      </c>
      <c r="AH24" s="29"/>
      <c r="AI24" s="29">
        <f>Z24+Q24+H24</f>
        <v>48</v>
      </c>
      <c r="AJ24" s="29"/>
      <c r="AK24" s="16">
        <f>J24+S24+AB24</f>
        <v>0</v>
      </c>
      <c r="AL24" s="29"/>
      <c r="AM24" s="27">
        <f>AD24+U24+L24</f>
        <v>1</v>
      </c>
    </row>
    <row r="25" spans="1:39" ht="12.75">
      <c r="A25" s="52" t="str">
        <f>'FTP DETAIL'!A25</f>
        <v>ACB-800</v>
      </c>
      <c r="D25" s="29">
        <f>'FTP DETAIL'!R25</f>
        <v>49</v>
      </c>
      <c r="E25" s="48"/>
      <c r="F25" s="16"/>
      <c r="G25" s="29"/>
      <c r="H25" s="29">
        <f>'FTP DETAIL'!S25</f>
        <v>48</v>
      </c>
      <c r="I25" s="29"/>
      <c r="J25" s="16"/>
      <c r="K25" s="29"/>
      <c r="L25" s="29">
        <f>D25-(H25+J25)</f>
        <v>1</v>
      </c>
      <c r="M25" s="29"/>
      <c r="N25" s="29"/>
      <c r="O25" s="29">
        <f>'FTP DETAIL'!U25</f>
        <v>56</v>
      </c>
      <c r="P25" s="29"/>
      <c r="Q25" s="29">
        <f>'FTP DETAIL'!V25</f>
        <v>55</v>
      </c>
      <c r="R25" s="29"/>
      <c r="S25" s="16"/>
      <c r="T25" s="29"/>
      <c r="U25" s="29">
        <f>O25-(Q25+S25)</f>
        <v>1</v>
      </c>
      <c r="V25" s="29"/>
      <c r="W25" s="29"/>
      <c r="X25" s="29">
        <f>'FTP DETAIL'!X25+'FTP DETAIL'!Z25</f>
        <v>40</v>
      </c>
      <c r="Y25" s="29"/>
      <c r="Z25" s="29">
        <f>'FTP DETAIL'!Y25+'FTP DETAIL'!AA25</f>
        <v>40</v>
      </c>
      <c r="AA25" s="29"/>
      <c r="AB25" s="16"/>
      <c r="AC25" s="29"/>
      <c r="AD25" s="29">
        <f>X25-(Z25+AB25)</f>
        <v>0</v>
      </c>
      <c r="AE25" s="29"/>
      <c r="AF25" s="29"/>
      <c r="AG25" s="29">
        <f>X25+O25+D25</f>
        <v>145</v>
      </c>
      <c r="AH25" s="29"/>
      <c r="AI25" s="29">
        <f>Z25+Q25+H25</f>
        <v>143</v>
      </c>
      <c r="AJ25" s="29"/>
      <c r="AK25" s="16">
        <f>J25+S25+AB25</f>
        <v>0</v>
      </c>
      <c r="AL25" s="29"/>
      <c r="AM25" s="27">
        <f>AD25+U25+L25</f>
        <v>2</v>
      </c>
    </row>
    <row r="26" spans="1:39" ht="12.75">
      <c r="A26" s="52" t="str">
        <f>'FTP DETAIL'!A26</f>
        <v>SUBTOTAL </v>
      </c>
      <c r="D26" s="29">
        <f>SUM(D16:D25)</f>
        <v>89</v>
      </c>
      <c r="E26" s="48"/>
      <c r="F26" s="16"/>
      <c r="G26" s="29"/>
      <c r="H26" s="29">
        <f>SUM(H16:H25)</f>
        <v>86</v>
      </c>
      <c r="I26" s="29"/>
      <c r="J26" s="29">
        <f>SUM(J16:J25)</f>
        <v>0</v>
      </c>
      <c r="K26" s="29"/>
      <c r="L26" s="29">
        <f>D26-(H26+J26)</f>
        <v>3</v>
      </c>
      <c r="M26" s="29"/>
      <c r="N26" s="29"/>
      <c r="O26" s="29">
        <f>SUM(O16:O25)</f>
        <v>67</v>
      </c>
      <c r="P26" s="29"/>
      <c r="Q26" s="29">
        <f>SUM(Q16:Q25)</f>
        <v>66</v>
      </c>
      <c r="R26" s="29"/>
      <c r="S26" s="29">
        <f>SUM(S16:S25)</f>
        <v>0</v>
      </c>
      <c r="T26" s="29"/>
      <c r="U26" s="29">
        <f>O26-(Q26+S26)</f>
        <v>1</v>
      </c>
      <c r="V26" s="29"/>
      <c r="W26" s="29"/>
      <c r="X26" s="29">
        <f>SUM(X16:X25)</f>
        <v>364</v>
      </c>
      <c r="Y26" s="29"/>
      <c r="Z26" s="29">
        <f>SUM(Z16:Z25)</f>
        <v>361</v>
      </c>
      <c r="AA26" s="29"/>
      <c r="AB26" s="29">
        <f>SUM(AB16:AB25)</f>
        <v>2</v>
      </c>
      <c r="AC26" s="29"/>
      <c r="AD26" s="29">
        <f>X26-(Z26+AB26)</f>
        <v>1</v>
      </c>
      <c r="AE26" s="29"/>
      <c r="AF26" s="29"/>
      <c r="AG26" s="29">
        <f>SUM(AG16:AG25)</f>
        <v>520</v>
      </c>
      <c r="AH26" s="29"/>
      <c r="AI26" s="29">
        <f>SUM(AI16:AI25)</f>
        <v>513</v>
      </c>
      <c r="AJ26" s="29"/>
      <c r="AK26" s="29">
        <f>SUM(AK16:AK25)</f>
        <v>2</v>
      </c>
      <c r="AL26" s="29"/>
      <c r="AM26" s="29">
        <f>SUM(AM16:AM25)</f>
        <v>5</v>
      </c>
    </row>
    <row r="27" spans="5:37" s="29" customFormat="1" ht="12.75">
      <c r="E27" s="48"/>
      <c r="F27" s="16"/>
      <c r="J27" s="16"/>
      <c r="S27" s="16"/>
      <c r="AB27" s="16"/>
      <c r="AK27" s="16"/>
    </row>
    <row r="28" spans="1:39" ht="12.75">
      <c r="A28" s="52" t="str">
        <f>'FTP DETAIL'!A28</f>
        <v>ACX-1</v>
      </c>
      <c r="D28" s="29">
        <f>'FTP DETAIL'!R28</f>
        <v>3</v>
      </c>
      <c r="E28" s="48"/>
      <c r="F28" s="16"/>
      <c r="G28" s="29"/>
      <c r="H28" s="29">
        <f>'FTP DETAIL'!S28</f>
        <v>3</v>
      </c>
      <c r="I28" s="29"/>
      <c r="J28" s="16"/>
      <c r="K28" s="29"/>
      <c r="L28" s="29">
        <f>D28-(H28+J28)</f>
        <v>0</v>
      </c>
      <c r="M28" s="29"/>
      <c r="N28" s="29"/>
      <c r="O28" s="29">
        <f>'FTP DETAIL'!U28</f>
        <v>0</v>
      </c>
      <c r="P28" s="29"/>
      <c r="Q28" s="29">
        <f>'FTP DETAIL'!V28</f>
        <v>0</v>
      </c>
      <c r="R28" s="29"/>
      <c r="S28" s="16"/>
      <c r="T28" s="29"/>
      <c r="U28" s="29">
        <f>O28-(Q28+S28)</f>
        <v>0</v>
      </c>
      <c r="V28" s="29"/>
      <c r="W28" s="29"/>
      <c r="X28" s="29">
        <f>'FTP DETAIL'!X28+'FTP DETAIL'!Z28</f>
        <v>0</v>
      </c>
      <c r="Y28" s="29"/>
      <c r="Z28" s="29">
        <f>'FTP DETAIL'!Y28+'FTP DETAIL'!AA28</f>
        <v>0</v>
      </c>
      <c r="AA28" s="29"/>
      <c r="AB28" s="16"/>
      <c r="AC28" s="29"/>
      <c r="AD28" s="29">
        <f>X28-(Z28+AB28)</f>
        <v>0</v>
      </c>
      <c r="AE28" s="29"/>
      <c r="AF28" s="29"/>
      <c r="AG28" s="29">
        <f aca="true" t="shared" si="7" ref="AG28:AG36">X28+O28+D28</f>
        <v>3</v>
      </c>
      <c r="AH28" s="29"/>
      <c r="AI28" s="29">
        <f aca="true" t="shared" si="8" ref="AI28:AI36">Z28+Q28+H28</f>
        <v>3</v>
      </c>
      <c r="AJ28" s="29"/>
      <c r="AK28" s="16">
        <f aca="true" t="shared" si="9" ref="AK28:AK36">J28+S28+AB28</f>
        <v>0</v>
      </c>
      <c r="AL28" s="29"/>
      <c r="AM28" s="27">
        <f aca="true" t="shared" si="10" ref="AM28:AM36">AD28+U28+L28</f>
        <v>0</v>
      </c>
    </row>
    <row r="29" spans="1:39" ht="12.75">
      <c r="A29" s="52" t="str">
        <f>'FTP DETAIL'!A29</f>
        <v>ACX-3</v>
      </c>
      <c r="D29" s="29">
        <f>'FTP DETAIL'!R29</f>
        <v>5</v>
      </c>
      <c r="E29" s="48"/>
      <c r="F29" s="16"/>
      <c r="G29" s="29"/>
      <c r="H29" s="29">
        <f>'FTP DETAIL'!S29</f>
        <v>5</v>
      </c>
      <c r="I29" s="29"/>
      <c r="J29" s="16"/>
      <c r="K29" s="29"/>
      <c r="L29" s="29">
        <f>D29-(H29+J29)</f>
        <v>0</v>
      </c>
      <c r="M29" s="29"/>
      <c r="N29" s="29"/>
      <c r="O29" s="29">
        <f>'FTP DETAIL'!U29</f>
        <v>2</v>
      </c>
      <c r="P29" s="29"/>
      <c r="Q29" s="29">
        <f>'FTP DETAIL'!V29</f>
        <v>2</v>
      </c>
      <c r="R29" s="29"/>
      <c r="S29" s="16"/>
      <c r="T29" s="29"/>
      <c r="U29" s="29">
        <f>O29-(Q29+S29)</f>
        <v>0</v>
      </c>
      <c r="V29" s="29"/>
      <c r="W29" s="29"/>
      <c r="X29" s="29">
        <f>'FTP DETAIL'!X29+'FTP DETAIL'!Z29</f>
        <v>0</v>
      </c>
      <c r="Y29" s="29"/>
      <c r="Z29" s="29">
        <f>'FTP DETAIL'!Y29+'FTP DETAIL'!AA29</f>
        <v>0</v>
      </c>
      <c r="AA29" s="29"/>
      <c r="AB29" s="134"/>
      <c r="AC29" s="29"/>
      <c r="AD29" s="29">
        <f>X29-(Z29+AB29)</f>
        <v>0</v>
      </c>
      <c r="AE29" s="29"/>
      <c r="AF29" s="29"/>
      <c r="AG29" s="29">
        <f t="shared" si="7"/>
        <v>7</v>
      </c>
      <c r="AH29" s="29"/>
      <c r="AI29" s="29">
        <f t="shared" si="8"/>
        <v>7</v>
      </c>
      <c r="AJ29" s="29"/>
      <c r="AK29" s="16">
        <f t="shared" si="9"/>
        <v>0</v>
      </c>
      <c r="AL29" s="29"/>
      <c r="AM29" s="27">
        <f t="shared" si="10"/>
        <v>0</v>
      </c>
    </row>
    <row r="30" spans="1:39" ht="12.75">
      <c r="A30" s="52" t="str">
        <f>'FTP DETAIL'!A30</f>
        <v>ACX-4</v>
      </c>
      <c r="D30" s="29">
        <f>'FTP DETAIL'!R30</f>
        <v>2</v>
      </c>
      <c r="E30" s="48"/>
      <c r="F30" s="16"/>
      <c r="G30" s="29"/>
      <c r="H30" s="29">
        <f>'FTP DETAIL'!S30</f>
        <v>1</v>
      </c>
      <c r="I30" s="29"/>
      <c r="J30" s="16"/>
      <c r="K30" s="29"/>
      <c r="L30" s="29">
        <f>D30-(H30+J30)</f>
        <v>1</v>
      </c>
      <c r="M30" s="29"/>
      <c r="N30" s="29"/>
      <c r="O30" s="29">
        <f>'FTP DETAIL'!U30</f>
        <v>0</v>
      </c>
      <c r="P30" s="29"/>
      <c r="Q30" s="29">
        <f>'FTP DETAIL'!V30</f>
        <v>0</v>
      </c>
      <c r="R30" s="29"/>
      <c r="S30" s="16"/>
      <c r="T30" s="29"/>
      <c r="U30" s="29">
        <f>O30-(Q30+S30)</f>
        <v>0</v>
      </c>
      <c r="V30" s="29"/>
      <c r="W30" s="29"/>
      <c r="X30" s="29">
        <f>'FTP DETAIL'!X30+'FTP DETAIL'!Z30</f>
        <v>0</v>
      </c>
      <c r="Y30" s="29"/>
      <c r="Z30" s="29">
        <f>'FTP DETAIL'!Y30+'FTP DETAIL'!AA30</f>
        <v>0</v>
      </c>
      <c r="AA30" s="29"/>
      <c r="AB30" s="16"/>
      <c r="AC30" s="29"/>
      <c r="AD30" s="29">
        <f>X30-(Z30+AB30)</f>
        <v>0</v>
      </c>
      <c r="AE30" s="29"/>
      <c r="AF30" s="29"/>
      <c r="AG30" s="29">
        <f t="shared" si="7"/>
        <v>2</v>
      </c>
      <c r="AH30" s="29"/>
      <c r="AI30" s="29">
        <f t="shared" si="8"/>
        <v>1</v>
      </c>
      <c r="AJ30" s="29"/>
      <c r="AK30" s="16">
        <f t="shared" si="9"/>
        <v>0</v>
      </c>
      <c r="AL30" s="29"/>
      <c r="AM30" s="27">
        <f t="shared" si="10"/>
        <v>1</v>
      </c>
    </row>
    <row r="31" spans="1:39" ht="12.75">
      <c r="A31" s="52" t="str">
        <f>'FTP DETAIL'!A31</f>
        <v>ACX-5</v>
      </c>
      <c r="D31" s="29">
        <f>'FTP DETAIL'!R31</f>
        <v>6</v>
      </c>
      <c r="E31" s="48"/>
      <c r="F31" s="16"/>
      <c r="G31" s="29"/>
      <c r="H31" s="29">
        <f>'FTP DETAIL'!S31</f>
        <v>5</v>
      </c>
      <c r="I31" s="29"/>
      <c r="J31" s="16"/>
      <c r="K31" s="29"/>
      <c r="L31" s="29">
        <f>D31-(H31+J31)</f>
        <v>1</v>
      </c>
      <c r="M31" s="29"/>
      <c r="N31" s="29"/>
      <c r="O31" s="29">
        <f>'FTP DETAIL'!U31</f>
        <v>2</v>
      </c>
      <c r="P31" s="29"/>
      <c r="Q31" s="29">
        <f>'FTP DETAIL'!V31</f>
        <v>2</v>
      </c>
      <c r="R31" s="29"/>
      <c r="S31" s="16"/>
      <c r="T31" s="29"/>
      <c r="U31" s="29">
        <v>0</v>
      </c>
      <c r="V31" s="29"/>
      <c r="W31" s="29"/>
      <c r="X31" s="29">
        <f>'FTP DETAIL'!X31+'FTP DETAIL'!Z31</f>
        <v>7</v>
      </c>
      <c r="Y31" s="29"/>
      <c r="Z31" s="29">
        <f>'FTP DETAIL'!Y31+'FTP DETAIL'!AA31</f>
        <v>7</v>
      </c>
      <c r="AA31" s="29"/>
      <c r="AB31" s="16"/>
      <c r="AC31" s="29"/>
      <c r="AD31" s="29">
        <f>X31-(Z31+AB31)</f>
        <v>0</v>
      </c>
      <c r="AE31" s="29"/>
      <c r="AF31" s="29"/>
      <c r="AG31" s="29">
        <f t="shared" si="7"/>
        <v>15</v>
      </c>
      <c r="AH31" s="29"/>
      <c r="AI31" s="29">
        <f t="shared" si="8"/>
        <v>14</v>
      </c>
      <c r="AJ31" s="29"/>
      <c r="AK31" s="16">
        <f t="shared" si="9"/>
        <v>0</v>
      </c>
      <c r="AL31" s="29"/>
      <c r="AM31" s="27">
        <f t="shared" si="10"/>
        <v>1</v>
      </c>
    </row>
    <row r="32" spans="1:39" ht="12.75">
      <c r="A32" s="52" t="str">
        <f>'FTP DETAIL'!A32</f>
        <v>ACX-20</v>
      </c>
      <c r="D32" s="29">
        <f>'FTP DETAIL'!R32</f>
        <v>5</v>
      </c>
      <c r="E32" s="48"/>
      <c r="F32" s="16"/>
      <c r="G32" s="29"/>
      <c r="H32" s="29">
        <f>'FTP DETAIL'!S32</f>
        <v>5</v>
      </c>
      <c r="I32" s="29"/>
      <c r="J32" s="16"/>
      <c r="K32" s="29"/>
      <c r="L32" s="29">
        <f aca="true" t="shared" si="11" ref="L32:L37">D32-(H32+J32)</f>
        <v>0</v>
      </c>
      <c r="M32" s="29"/>
      <c r="N32" s="29"/>
      <c r="O32" s="29">
        <f>'FTP DETAIL'!U32</f>
        <v>8</v>
      </c>
      <c r="P32" s="29"/>
      <c r="Q32" s="29">
        <f>'FTP DETAIL'!V32</f>
        <v>8</v>
      </c>
      <c r="R32" s="29"/>
      <c r="S32" s="16"/>
      <c r="T32" s="29"/>
      <c r="U32" s="29">
        <f aca="true" t="shared" si="12" ref="U32:U37">O32-(Q32+S32)</f>
        <v>0</v>
      </c>
      <c r="V32" s="29"/>
      <c r="W32" s="29"/>
      <c r="X32" s="29">
        <f>'FTP DETAIL'!X32+'FTP DETAIL'!Z32</f>
        <v>7</v>
      </c>
      <c r="Y32" s="29"/>
      <c r="Z32" s="29">
        <f>'FTP DETAIL'!Y32+'FTP DETAIL'!AA32</f>
        <v>5</v>
      </c>
      <c r="AA32" s="29"/>
      <c r="AB32" s="16">
        <v>1</v>
      </c>
      <c r="AC32" s="29"/>
      <c r="AD32" s="29">
        <f aca="true" t="shared" si="13" ref="AD32:AD37">X32-(Z32+AB32)</f>
        <v>1</v>
      </c>
      <c r="AE32" s="29"/>
      <c r="AF32" s="29"/>
      <c r="AG32" s="29">
        <f t="shared" si="7"/>
        <v>20</v>
      </c>
      <c r="AH32" s="29"/>
      <c r="AI32" s="29">
        <f t="shared" si="8"/>
        <v>18</v>
      </c>
      <c r="AJ32" s="29"/>
      <c r="AK32" s="16">
        <f t="shared" si="9"/>
        <v>1</v>
      </c>
      <c r="AL32" s="29"/>
      <c r="AM32" s="27">
        <f t="shared" si="10"/>
        <v>1</v>
      </c>
    </row>
    <row r="33" spans="1:39" ht="12.75">
      <c r="A33" s="52" t="str">
        <f>'FTP DETAIL'!A33</f>
        <v>ACX-30</v>
      </c>
      <c r="D33" s="29">
        <f>'FTP DETAIL'!R33</f>
        <v>27</v>
      </c>
      <c r="E33" s="48"/>
      <c r="F33" s="16"/>
      <c r="G33" s="29"/>
      <c r="H33" s="29">
        <f>'FTP DETAIL'!S33</f>
        <v>26</v>
      </c>
      <c r="I33" s="29"/>
      <c r="J33" s="16">
        <v>1</v>
      </c>
      <c r="K33" s="29"/>
      <c r="L33" s="29">
        <f t="shared" si="11"/>
        <v>0</v>
      </c>
      <c r="M33" s="29"/>
      <c r="N33" s="29"/>
      <c r="O33" s="29">
        <f>'FTP DETAIL'!U33</f>
        <v>1</v>
      </c>
      <c r="P33" s="29"/>
      <c r="Q33" s="29">
        <f>'FTP DETAIL'!V33</f>
        <v>1</v>
      </c>
      <c r="R33" s="29"/>
      <c r="S33" s="89"/>
      <c r="T33" s="29"/>
      <c r="U33" s="29">
        <f t="shared" si="12"/>
        <v>0</v>
      </c>
      <c r="V33" s="29"/>
      <c r="W33" s="29"/>
      <c r="X33" s="29">
        <f>'FTP DETAIL'!X33+'FTP DETAIL'!Z33</f>
        <v>2</v>
      </c>
      <c r="Y33" s="29"/>
      <c r="Z33" s="29">
        <f>'FTP DETAIL'!Y33+'FTP DETAIL'!AA33</f>
        <v>2</v>
      </c>
      <c r="AA33" s="29"/>
      <c r="AB33" s="16"/>
      <c r="AC33" s="29"/>
      <c r="AD33" s="29">
        <f t="shared" si="13"/>
        <v>0</v>
      </c>
      <c r="AE33" s="29"/>
      <c r="AF33" s="29"/>
      <c r="AG33" s="29">
        <f t="shared" si="7"/>
        <v>30</v>
      </c>
      <c r="AH33" s="29"/>
      <c r="AI33" s="29">
        <f t="shared" si="8"/>
        <v>29</v>
      </c>
      <c r="AJ33" s="29"/>
      <c r="AK33" s="16">
        <f t="shared" si="9"/>
        <v>1</v>
      </c>
      <c r="AL33" s="29"/>
      <c r="AM33" s="27">
        <f t="shared" si="10"/>
        <v>0</v>
      </c>
    </row>
    <row r="34" spans="1:39" ht="12.75">
      <c r="A34" s="52" t="str">
        <f>'FTP DETAIL'!A34</f>
        <v>ACX-40</v>
      </c>
      <c r="D34" s="29">
        <f>'FTP DETAIL'!R34</f>
        <v>55</v>
      </c>
      <c r="E34" s="48"/>
      <c r="F34" s="16"/>
      <c r="G34" s="29"/>
      <c r="H34" s="29">
        <f>'FTP DETAIL'!S34</f>
        <v>55</v>
      </c>
      <c r="I34" s="29"/>
      <c r="J34" s="16"/>
      <c r="K34" s="29"/>
      <c r="L34" s="29">
        <f t="shared" si="11"/>
        <v>0</v>
      </c>
      <c r="M34" s="29"/>
      <c r="N34" s="29"/>
      <c r="O34" s="29">
        <f>'FTP DETAIL'!U34</f>
        <v>0</v>
      </c>
      <c r="P34" s="29"/>
      <c r="Q34" s="29">
        <f>'FTP DETAIL'!V34</f>
        <v>0</v>
      </c>
      <c r="R34" s="29"/>
      <c r="S34" s="16"/>
      <c r="T34" s="29"/>
      <c r="U34" s="29">
        <f t="shared" si="12"/>
        <v>0</v>
      </c>
      <c r="V34" s="29"/>
      <c r="W34" s="29"/>
      <c r="X34" s="29">
        <f>'FTP DETAIL'!X34+'FTP DETAIL'!Z34</f>
        <v>11</v>
      </c>
      <c r="Y34" s="29"/>
      <c r="Z34" s="29">
        <f>'FTP DETAIL'!Y34+'FTP DETAIL'!AA34</f>
        <v>11</v>
      </c>
      <c r="AA34" s="29"/>
      <c r="AB34" s="16"/>
      <c r="AC34" s="29"/>
      <c r="AD34" s="29">
        <f t="shared" si="13"/>
        <v>0</v>
      </c>
      <c r="AE34" s="29"/>
      <c r="AF34" s="29"/>
      <c r="AG34" s="29">
        <f t="shared" si="7"/>
        <v>66</v>
      </c>
      <c r="AH34" s="29"/>
      <c r="AI34" s="29">
        <f t="shared" si="8"/>
        <v>66</v>
      </c>
      <c r="AJ34" s="29"/>
      <c r="AK34" s="16">
        <f t="shared" si="9"/>
        <v>0</v>
      </c>
      <c r="AL34" s="29"/>
      <c r="AM34" s="27">
        <f t="shared" si="10"/>
        <v>0</v>
      </c>
    </row>
    <row r="35" spans="1:39" ht="12.75">
      <c r="A35" s="52" t="str">
        <f>'FTP DETAIL'!A35</f>
        <v>ACX-50</v>
      </c>
      <c r="D35" s="29">
        <f>'FTP DETAIL'!R35</f>
        <v>50</v>
      </c>
      <c r="E35" s="48"/>
      <c r="F35" s="16"/>
      <c r="G35" s="29"/>
      <c r="H35" s="29">
        <f>'FTP DETAIL'!S35</f>
        <v>49</v>
      </c>
      <c r="I35" s="29"/>
      <c r="J35" s="16"/>
      <c r="K35" s="29"/>
      <c r="L35" s="29">
        <f t="shared" si="11"/>
        <v>1</v>
      </c>
      <c r="M35" s="29"/>
      <c r="N35" s="29"/>
      <c r="O35" s="29">
        <f>'FTP DETAIL'!U35</f>
        <v>4</v>
      </c>
      <c r="P35" s="29"/>
      <c r="Q35" s="29">
        <f>'FTP DETAIL'!V35</f>
        <v>4</v>
      </c>
      <c r="R35" s="29"/>
      <c r="S35" s="56"/>
      <c r="T35" s="29"/>
      <c r="U35" s="29">
        <f t="shared" si="12"/>
        <v>0</v>
      </c>
      <c r="V35" s="29"/>
      <c r="W35" s="29"/>
      <c r="X35" s="29">
        <f>'FTP DETAIL'!X35+'FTP DETAIL'!Z35</f>
        <v>3</v>
      </c>
      <c r="Y35" s="29"/>
      <c r="Z35" s="29">
        <f>'FTP DETAIL'!Y35+'FTP DETAIL'!AA35</f>
        <v>3</v>
      </c>
      <c r="AA35" s="29"/>
      <c r="AB35" s="16"/>
      <c r="AC35" s="29"/>
      <c r="AD35" s="29">
        <f t="shared" si="13"/>
        <v>0</v>
      </c>
      <c r="AE35" s="29"/>
      <c r="AF35" s="29"/>
      <c r="AG35" s="29">
        <f t="shared" si="7"/>
        <v>57</v>
      </c>
      <c r="AH35" s="29"/>
      <c r="AI35" s="29">
        <f t="shared" si="8"/>
        <v>56</v>
      </c>
      <c r="AJ35" s="29"/>
      <c r="AK35" s="16">
        <f t="shared" si="9"/>
        <v>0</v>
      </c>
      <c r="AL35" s="29"/>
      <c r="AM35" s="27">
        <f t="shared" si="10"/>
        <v>1</v>
      </c>
    </row>
    <row r="36" spans="1:39" ht="12.75">
      <c r="A36" s="52" t="str">
        <f>'FTP DETAIL'!A36</f>
        <v>ACX-60</v>
      </c>
      <c r="D36" s="29">
        <f>'FTP DETAIL'!R36</f>
        <v>7</v>
      </c>
      <c r="E36" s="48"/>
      <c r="F36" s="16"/>
      <c r="G36" s="29"/>
      <c r="H36" s="29">
        <f>'FTP DETAIL'!S36</f>
        <v>7</v>
      </c>
      <c r="I36" s="29"/>
      <c r="J36" s="16"/>
      <c r="K36" s="29"/>
      <c r="L36" s="29">
        <f t="shared" si="11"/>
        <v>0</v>
      </c>
      <c r="M36" s="29"/>
      <c r="N36" s="29"/>
      <c r="O36" s="29">
        <f>'FTP DETAIL'!U36</f>
        <v>10</v>
      </c>
      <c r="P36" s="29"/>
      <c r="Q36" s="29">
        <f>'FTP DETAIL'!V36</f>
        <v>10</v>
      </c>
      <c r="R36" s="29"/>
      <c r="S36" s="57"/>
      <c r="T36" s="29"/>
      <c r="U36" s="29">
        <f t="shared" si="12"/>
        <v>0</v>
      </c>
      <c r="V36" s="29"/>
      <c r="W36" s="29"/>
      <c r="X36" s="29">
        <f>'FTP DETAIL'!X36+'FTP DETAIL'!Z36</f>
        <v>2</v>
      </c>
      <c r="Y36" s="29"/>
      <c r="Z36" s="29">
        <f>'FTP DETAIL'!Y36+'FTP DETAIL'!AA36</f>
        <v>2</v>
      </c>
      <c r="AA36" s="29"/>
      <c r="AB36" s="16"/>
      <c r="AC36" s="29"/>
      <c r="AD36" s="29">
        <f t="shared" si="13"/>
        <v>0</v>
      </c>
      <c r="AE36" s="29"/>
      <c r="AF36" s="29"/>
      <c r="AG36" s="29">
        <f t="shared" si="7"/>
        <v>19</v>
      </c>
      <c r="AH36" s="29"/>
      <c r="AI36" s="29">
        <f t="shared" si="8"/>
        <v>19</v>
      </c>
      <c r="AJ36" s="29"/>
      <c r="AK36" s="16">
        <f t="shared" si="9"/>
        <v>0</v>
      </c>
      <c r="AL36" s="29"/>
      <c r="AM36" s="27">
        <f t="shared" si="10"/>
        <v>0</v>
      </c>
    </row>
    <row r="37" spans="1:39" ht="12.75">
      <c r="A37" s="52" t="str">
        <f>'FTP DETAIL'!A37</f>
        <v>SUBTOTAL </v>
      </c>
      <c r="D37" s="29">
        <f>SUM(D28:D36)</f>
        <v>160</v>
      </c>
      <c r="E37" s="48"/>
      <c r="F37" s="16"/>
      <c r="G37" s="29"/>
      <c r="H37" s="29">
        <f>SUM(H28:H36)</f>
        <v>156</v>
      </c>
      <c r="I37" s="29"/>
      <c r="J37" s="29">
        <f>SUM(J28:J36)</f>
        <v>1</v>
      </c>
      <c r="K37" s="29"/>
      <c r="L37" s="29">
        <f t="shared" si="11"/>
        <v>3</v>
      </c>
      <c r="M37" s="29"/>
      <c r="N37" s="29"/>
      <c r="O37" s="29">
        <f>SUM(O28:O36)</f>
        <v>27</v>
      </c>
      <c r="P37" s="29"/>
      <c r="Q37" s="29">
        <f>SUM(Q28:Q36)</f>
        <v>27</v>
      </c>
      <c r="R37" s="29"/>
      <c r="S37" s="29">
        <f>SUM(S28:S36)</f>
        <v>0</v>
      </c>
      <c r="T37" s="29"/>
      <c r="U37" s="29">
        <f t="shared" si="12"/>
        <v>0</v>
      </c>
      <c r="V37" s="29"/>
      <c r="W37" s="29"/>
      <c r="X37" s="29">
        <f>SUM(X28:X36)</f>
        <v>32</v>
      </c>
      <c r="Y37" s="29"/>
      <c r="Z37" s="29">
        <f>SUM(Z28:Z36)</f>
        <v>30</v>
      </c>
      <c r="AA37" s="29"/>
      <c r="AB37" s="29">
        <f>SUM(AB28:AB36)</f>
        <v>1</v>
      </c>
      <c r="AC37" s="29"/>
      <c r="AD37" s="29">
        <f t="shared" si="13"/>
        <v>1</v>
      </c>
      <c r="AE37" s="29"/>
      <c r="AF37" s="29"/>
      <c r="AG37" s="29">
        <f>SUM(AG28:AG36)</f>
        <v>219</v>
      </c>
      <c r="AH37" s="29"/>
      <c r="AI37" s="29">
        <f>SUM(AI28:AI36)</f>
        <v>213</v>
      </c>
      <c r="AJ37" s="29"/>
      <c r="AK37" s="29">
        <f>SUM(AK28:AK36)</f>
        <v>2</v>
      </c>
      <c r="AL37" s="29"/>
      <c r="AM37" s="29">
        <f>SUM(AM28:AM36)</f>
        <v>4</v>
      </c>
    </row>
    <row r="38" spans="5:37" s="29" customFormat="1" ht="12.75">
      <c r="E38" s="48"/>
      <c r="F38" s="16"/>
      <c r="J38" s="16"/>
      <c r="S38" s="16"/>
      <c r="AB38" s="16"/>
      <c r="AK38" s="16"/>
    </row>
    <row r="39" spans="1:39" ht="12.75">
      <c r="A39" s="128" t="str">
        <f>'FTP DETAIL'!A39</f>
        <v>SUBTOTAL CENTER</v>
      </c>
      <c r="D39" s="29">
        <f>+D37+D26+D14+D13+D12+D10</f>
        <v>276</v>
      </c>
      <c r="E39" s="48"/>
      <c r="F39" s="16">
        <f>'FTP DETAIL'!AD41</f>
        <v>276</v>
      </c>
      <c r="G39" s="29"/>
      <c r="H39" s="29">
        <f>+H37+H26+H14+H13+H12+H10</f>
        <v>263</v>
      </c>
      <c r="I39" s="29"/>
      <c r="J39" s="29">
        <f>+J37+J26+J14+J13+J12+J10</f>
        <v>3</v>
      </c>
      <c r="K39" s="29"/>
      <c r="L39" s="29">
        <f>+L37+L26+L14+L13+L12+L10</f>
        <v>10</v>
      </c>
      <c r="M39" s="29"/>
      <c r="N39" s="29"/>
      <c r="O39" s="29">
        <f>+O37+O26+O14+O13+O12+O10</f>
        <v>101</v>
      </c>
      <c r="P39" s="29"/>
      <c r="Q39" s="29">
        <f>+Q37+Q26+Q14+Q13+Q12+Q10</f>
        <v>98</v>
      </c>
      <c r="R39" s="29"/>
      <c r="S39" s="29">
        <f>+S37+S26+S14+S13+S12+S10</f>
        <v>0</v>
      </c>
      <c r="T39" s="29"/>
      <c r="U39" s="29">
        <f>+U37+U26+U14+U13+U12+U10</f>
        <v>3</v>
      </c>
      <c r="V39" s="29"/>
      <c r="W39" s="29"/>
      <c r="X39" s="29">
        <f>+X37+X26+X14+X13+X12+X10</f>
        <v>399</v>
      </c>
      <c r="Y39" s="29"/>
      <c r="Z39" s="29">
        <f>+Z37+Z26+Z14+Z13+Z12+Z10</f>
        <v>394</v>
      </c>
      <c r="AA39" s="29"/>
      <c r="AB39" s="29">
        <f>+AB37+AB26+AB14+AB13+AB12+AB10</f>
        <v>3</v>
      </c>
      <c r="AC39" s="29"/>
      <c r="AD39" s="29">
        <f>+AD37+AD26+AD14+AD13+AD12+AD10</f>
        <v>2</v>
      </c>
      <c r="AE39" s="29"/>
      <c r="AF39" s="29"/>
      <c r="AG39" s="29">
        <f>+AG37+AG26+AG14+AG13+AG12+AG10</f>
        <v>776</v>
      </c>
      <c r="AH39" s="29"/>
      <c r="AI39" s="29">
        <f>+AI37+AI26+AI14+AI13+AI12+AI10</f>
        <v>755</v>
      </c>
      <c r="AJ39" s="28"/>
      <c r="AK39" s="29">
        <f>+AK37+AK26+AK14+AK13+AK12+AK10</f>
        <v>6</v>
      </c>
      <c r="AL39" s="29"/>
      <c r="AM39" s="29">
        <f>+AM37+AM26+AM14+AM13+AM12+AM10</f>
        <v>15</v>
      </c>
    </row>
    <row r="40" spans="4:39" ht="12.75">
      <c r="D40" s="29"/>
      <c r="E40" s="48"/>
      <c r="F40" s="16"/>
      <c r="G40" s="29"/>
      <c r="H40" s="29"/>
      <c r="I40" s="29"/>
      <c r="J40" s="16"/>
      <c r="K40" s="29"/>
      <c r="L40" s="29"/>
      <c r="M40" s="29"/>
      <c r="N40" s="29"/>
      <c r="O40" s="29"/>
      <c r="P40" s="29"/>
      <c r="Q40" s="29"/>
      <c r="R40" s="29"/>
      <c r="S40" s="16"/>
      <c r="T40" s="29"/>
      <c r="U40" s="29"/>
      <c r="V40" s="29"/>
      <c r="W40" s="29"/>
      <c r="X40" s="29"/>
      <c r="Y40" s="29"/>
      <c r="Z40" s="29"/>
      <c r="AA40" s="29"/>
      <c r="AB40" s="16"/>
      <c r="AC40" s="29"/>
      <c r="AD40" s="29"/>
      <c r="AE40" s="29"/>
      <c r="AF40" s="29"/>
      <c r="AG40" s="29"/>
      <c r="AH40" s="29"/>
      <c r="AI40" s="29"/>
      <c r="AJ40" s="28"/>
      <c r="AK40" s="16"/>
      <c r="AL40" s="29"/>
      <c r="AM40" s="29"/>
    </row>
    <row r="41" spans="1:39" ht="12.75">
      <c r="A41" s="52" t="str">
        <f>'FTP DETAIL'!A43</f>
        <v>AAR-400</v>
      </c>
      <c r="D41" s="29">
        <f>'FTP DETAIL'!R43</f>
        <v>0</v>
      </c>
      <c r="E41" s="48"/>
      <c r="F41" s="16"/>
      <c r="G41" s="29"/>
      <c r="H41" s="29">
        <f>'FTP DETAIL'!S43</f>
        <v>0</v>
      </c>
      <c r="I41" s="29"/>
      <c r="J41" s="16"/>
      <c r="K41" s="29"/>
      <c r="L41" s="29">
        <f aca="true" t="shared" si="14" ref="L41:L49">D41-(H41+J41)</f>
        <v>0</v>
      </c>
      <c r="M41" s="29"/>
      <c r="N41" s="29"/>
      <c r="O41" s="29">
        <f>'FTP DETAIL'!U43</f>
        <v>18</v>
      </c>
      <c r="P41" s="29"/>
      <c r="Q41" s="29">
        <f>'FTP DETAIL'!V43</f>
        <v>18</v>
      </c>
      <c r="R41" s="29"/>
      <c r="S41" s="16"/>
      <c r="T41" s="29"/>
      <c r="U41" s="29">
        <f aca="true" t="shared" si="15" ref="U41:U49">O41-(Q41+S41)</f>
        <v>0</v>
      </c>
      <c r="V41" s="29"/>
      <c r="W41" s="29"/>
      <c r="X41" s="29">
        <f>'FTP DETAIL'!X43+'FTP DETAIL'!Z43</f>
        <v>0</v>
      </c>
      <c r="Y41" s="29"/>
      <c r="Z41" s="29">
        <f>'FTP DETAIL'!Y43+'FTP DETAIL'!AA43</f>
        <v>0</v>
      </c>
      <c r="AA41" s="29"/>
      <c r="AB41" s="16"/>
      <c r="AC41" s="29"/>
      <c r="AD41" s="29">
        <f aca="true" t="shared" si="16" ref="AD41:AD49">X41-(Z41+AB41)</f>
        <v>0</v>
      </c>
      <c r="AE41" s="29"/>
      <c r="AF41" s="29"/>
      <c r="AG41" s="29">
        <f aca="true" t="shared" si="17" ref="AG41:AG48">X41+O41+D41</f>
        <v>18</v>
      </c>
      <c r="AH41" s="29"/>
      <c r="AI41" s="29">
        <f aca="true" t="shared" si="18" ref="AI41:AI48">Z41+Q41+H41</f>
        <v>18</v>
      </c>
      <c r="AJ41" s="29"/>
      <c r="AK41" s="16">
        <f aca="true" t="shared" si="19" ref="AK41:AK48">J41+S41+AB41</f>
        <v>0</v>
      </c>
      <c r="AL41" s="29"/>
      <c r="AM41" s="27">
        <f aca="true" t="shared" si="20" ref="AM41:AM48">AD41+U41+L41</f>
        <v>0</v>
      </c>
    </row>
    <row r="42" spans="1:39" ht="12.75">
      <c r="A42" s="52" t="str">
        <f>'FTP DETAIL'!A44</f>
        <v>AAR-410</v>
      </c>
      <c r="D42" s="29">
        <f>'FTP DETAIL'!R44</f>
        <v>0</v>
      </c>
      <c r="E42" s="48"/>
      <c r="F42" s="16"/>
      <c r="G42" s="29"/>
      <c r="H42" s="29">
        <f>'FTP DETAIL'!S44</f>
        <v>0</v>
      </c>
      <c r="I42" s="29"/>
      <c r="J42" s="16"/>
      <c r="K42" s="29"/>
      <c r="L42" s="29">
        <f t="shared" si="14"/>
        <v>0</v>
      </c>
      <c r="M42" s="29"/>
      <c r="N42" s="29"/>
      <c r="O42" s="29">
        <f>'FTP DETAIL'!U44</f>
        <v>0</v>
      </c>
      <c r="P42" s="29"/>
      <c r="Q42" s="29">
        <f>'FTP DETAIL'!V44</f>
        <v>0</v>
      </c>
      <c r="R42" s="29"/>
      <c r="S42" s="16"/>
      <c r="T42" s="29"/>
      <c r="U42" s="29">
        <f t="shared" si="15"/>
        <v>0</v>
      </c>
      <c r="V42" s="29"/>
      <c r="W42" s="29"/>
      <c r="X42" s="29">
        <f>'FTP DETAIL'!X44+'FTP DETAIL'!Z44</f>
        <v>17</v>
      </c>
      <c r="Y42" s="29"/>
      <c r="Z42" s="29">
        <f>'FTP DETAIL'!Y44+'FTP DETAIL'!AA44</f>
        <v>17</v>
      </c>
      <c r="AA42" s="29"/>
      <c r="AB42" s="16"/>
      <c r="AC42" s="29"/>
      <c r="AD42" s="29">
        <f t="shared" si="16"/>
        <v>0</v>
      </c>
      <c r="AE42" s="29"/>
      <c r="AF42" s="29"/>
      <c r="AG42" s="29">
        <f t="shared" si="17"/>
        <v>17</v>
      </c>
      <c r="AH42" s="29"/>
      <c r="AI42" s="29">
        <f t="shared" si="18"/>
        <v>17</v>
      </c>
      <c r="AJ42" s="29"/>
      <c r="AK42" s="16">
        <f t="shared" si="19"/>
        <v>0</v>
      </c>
      <c r="AL42" s="29"/>
      <c r="AM42" s="27">
        <f t="shared" si="20"/>
        <v>0</v>
      </c>
    </row>
    <row r="43" spans="1:39" ht="12.75">
      <c r="A43" s="52" t="str">
        <f>'FTP DETAIL'!A45</f>
        <v>AAR-440</v>
      </c>
      <c r="D43" s="29">
        <f>'FTP DETAIL'!R45</f>
        <v>0</v>
      </c>
      <c r="E43" s="48"/>
      <c r="F43" s="16"/>
      <c r="G43" s="29"/>
      <c r="H43" s="29">
        <f>'FTP DETAIL'!S45</f>
        <v>0</v>
      </c>
      <c r="I43" s="29"/>
      <c r="J43" s="16"/>
      <c r="K43" s="29"/>
      <c r="L43" s="29">
        <f t="shared" si="14"/>
        <v>0</v>
      </c>
      <c r="M43" s="29"/>
      <c r="N43" s="29"/>
      <c r="O43" s="29">
        <f>'FTP DETAIL'!U45</f>
        <v>23</v>
      </c>
      <c r="P43" s="29"/>
      <c r="Q43" s="29">
        <f>'FTP DETAIL'!V45</f>
        <v>24</v>
      </c>
      <c r="R43" s="29"/>
      <c r="S43" s="16"/>
      <c r="T43" s="29"/>
      <c r="U43" s="29">
        <f t="shared" si="15"/>
        <v>-1</v>
      </c>
      <c r="V43" s="29"/>
      <c r="W43" s="29"/>
      <c r="X43" s="29">
        <f>'FTP DETAIL'!X45+'FTP DETAIL'!Z45</f>
        <v>0</v>
      </c>
      <c r="Y43" s="29"/>
      <c r="Z43" s="29">
        <f>'FTP DETAIL'!Y45+'FTP DETAIL'!AA45</f>
        <v>0</v>
      </c>
      <c r="AA43" s="29"/>
      <c r="AB43" s="16"/>
      <c r="AC43" s="29"/>
      <c r="AD43" s="29">
        <f t="shared" si="16"/>
        <v>0</v>
      </c>
      <c r="AE43" s="29"/>
      <c r="AF43" s="29"/>
      <c r="AG43" s="29">
        <f t="shared" si="17"/>
        <v>23</v>
      </c>
      <c r="AH43" s="29"/>
      <c r="AI43" s="29">
        <f t="shared" si="18"/>
        <v>24</v>
      </c>
      <c r="AJ43" s="29"/>
      <c r="AK43" s="16">
        <f t="shared" si="19"/>
        <v>0</v>
      </c>
      <c r="AL43" s="29"/>
      <c r="AM43" s="27">
        <f t="shared" si="20"/>
        <v>-1</v>
      </c>
    </row>
    <row r="44" spans="1:39" ht="12.75">
      <c r="A44" s="52" t="str">
        <f>'FTP DETAIL'!A46</f>
        <v>AAR-450</v>
      </c>
      <c r="D44" s="29">
        <f>'FTP DETAIL'!R46</f>
        <v>0</v>
      </c>
      <c r="E44" s="48"/>
      <c r="F44" s="16"/>
      <c r="G44" s="29"/>
      <c r="H44" s="29">
        <f>'FTP DETAIL'!S46</f>
        <v>0</v>
      </c>
      <c r="I44" s="29"/>
      <c r="J44" s="16"/>
      <c r="K44" s="29"/>
      <c r="L44" s="29">
        <f t="shared" si="14"/>
        <v>0</v>
      </c>
      <c r="M44" s="29"/>
      <c r="N44" s="29"/>
      <c r="O44" s="29">
        <f>'FTP DETAIL'!U46</f>
        <v>12</v>
      </c>
      <c r="P44" s="29"/>
      <c r="Q44" s="29">
        <f>'FTP DETAIL'!V46</f>
        <v>12</v>
      </c>
      <c r="R44" s="29"/>
      <c r="S44" s="16"/>
      <c r="T44" s="29"/>
      <c r="U44" s="29">
        <f t="shared" si="15"/>
        <v>0</v>
      </c>
      <c r="V44" s="29"/>
      <c r="W44" s="29"/>
      <c r="X44" s="29">
        <f>'FTP DETAIL'!X46+'FTP DETAIL'!Z46</f>
        <v>0</v>
      </c>
      <c r="Y44" s="29"/>
      <c r="Z44" s="29">
        <f>'FTP DETAIL'!Y46+'FTP DETAIL'!AA46</f>
        <v>0</v>
      </c>
      <c r="AA44" s="29"/>
      <c r="AB44" s="16"/>
      <c r="AC44" s="29"/>
      <c r="AD44" s="29">
        <f t="shared" si="16"/>
        <v>0</v>
      </c>
      <c r="AE44" s="29"/>
      <c r="AF44" s="29"/>
      <c r="AG44" s="29">
        <f t="shared" si="17"/>
        <v>12</v>
      </c>
      <c r="AH44" s="29"/>
      <c r="AI44" s="29">
        <f t="shared" si="18"/>
        <v>12</v>
      </c>
      <c r="AJ44" s="29"/>
      <c r="AK44" s="16">
        <f t="shared" si="19"/>
        <v>0</v>
      </c>
      <c r="AL44" s="29"/>
      <c r="AM44" s="27">
        <f t="shared" si="20"/>
        <v>0</v>
      </c>
    </row>
    <row r="45" spans="1:39" ht="12.75">
      <c r="A45" s="52" t="str">
        <f>'FTP DETAIL'!A47</f>
        <v>AAR-460</v>
      </c>
      <c r="D45" s="29">
        <f>'FTP DETAIL'!R47</f>
        <v>0</v>
      </c>
      <c r="E45" s="48"/>
      <c r="F45" s="16"/>
      <c r="G45" s="29"/>
      <c r="H45" s="29">
        <f>'FTP DETAIL'!S47</f>
        <v>0</v>
      </c>
      <c r="I45" s="29"/>
      <c r="J45" s="16"/>
      <c r="K45" s="29"/>
      <c r="L45" s="29">
        <f t="shared" si="14"/>
        <v>0</v>
      </c>
      <c r="M45" s="29"/>
      <c r="N45" s="29"/>
      <c r="O45" s="29">
        <f>'FTP DETAIL'!U47</f>
        <v>10</v>
      </c>
      <c r="P45" s="29"/>
      <c r="Q45" s="29">
        <f>'FTP DETAIL'!V47</f>
        <v>10</v>
      </c>
      <c r="R45" s="29"/>
      <c r="S45" s="16">
        <v>1</v>
      </c>
      <c r="T45" s="29"/>
      <c r="U45" s="29">
        <f t="shared" si="15"/>
        <v>-1</v>
      </c>
      <c r="V45" s="29"/>
      <c r="W45" s="29"/>
      <c r="X45" s="29">
        <f>'FTP DETAIL'!X47+'FTP DETAIL'!Z47</f>
        <v>1</v>
      </c>
      <c r="Y45" s="29"/>
      <c r="Z45" s="29">
        <f>'FTP DETAIL'!Y47+'FTP DETAIL'!AA47</f>
        <v>1</v>
      </c>
      <c r="AA45" s="29"/>
      <c r="AB45" s="16"/>
      <c r="AC45" s="29"/>
      <c r="AD45" s="29">
        <f t="shared" si="16"/>
        <v>0</v>
      </c>
      <c r="AE45" s="29"/>
      <c r="AF45" s="29"/>
      <c r="AG45" s="29">
        <f t="shared" si="17"/>
        <v>11</v>
      </c>
      <c r="AH45" s="29"/>
      <c r="AI45" s="29">
        <f t="shared" si="18"/>
        <v>11</v>
      </c>
      <c r="AJ45" s="29"/>
      <c r="AK45" s="16">
        <f t="shared" si="19"/>
        <v>1</v>
      </c>
      <c r="AL45" s="29"/>
      <c r="AM45" s="27">
        <f t="shared" si="20"/>
        <v>-1</v>
      </c>
    </row>
    <row r="46" spans="1:39" ht="12.75">
      <c r="A46" s="52" t="str">
        <f>'FTP DETAIL'!A48</f>
        <v>AAR-470</v>
      </c>
      <c r="D46" s="29">
        <f>'FTP DETAIL'!R48</f>
        <v>0</v>
      </c>
      <c r="E46" s="48"/>
      <c r="F46" s="16"/>
      <c r="G46" s="29"/>
      <c r="H46" s="29">
        <f>'FTP DETAIL'!S48</f>
        <v>0</v>
      </c>
      <c r="I46" s="29"/>
      <c r="J46" s="16"/>
      <c r="K46" s="29"/>
      <c r="L46" s="29">
        <f t="shared" si="14"/>
        <v>0</v>
      </c>
      <c r="M46" s="29"/>
      <c r="N46" s="29"/>
      <c r="O46" s="29">
        <f>'FTP DETAIL'!U48</f>
        <v>11</v>
      </c>
      <c r="P46" s="29"/>
      <c r="Q46" s="29">
        <f>'FTP DETAIL'!V48</f>
        <v>10</v>
      </c>
      <c r="R46" s="29"/>
      <c r="S46" s="16"/>
      <c r="T46" s="29"/>
      <c r="U46" s="29">
        <f t="shared" si="15"/>
        <v>1</v>
      </c>
      <c r="V46" s="29"/>
      <c r="W46" s="29"/>
      <c r="X46" s="29">
        <f>'FTP DETAIL'!X48+'FTP DETAIL'!Z48</f>
        <v>0</v>
      </c>
      <c r="Y46" s="29"/>
      <c r="Z46" s="29">
        <f>'FTP DETAIL'!Y48+'FTP DETAIL'!AA48</f>
        <v>0</v>
      </c>
      <c r="AA46" s="29"/>
      <c r="AB46" s="16"/>
      <c r="AC46" s="29"/>
      <c r="AD46" s="29">
        <f t="shared" si="16"/>
        <v>0</v>
      </c>
      <c r="AE46" s="29"/>
      <c r="AF46" s="29"/>
      <c r="AG46" s="29">
        <f t="shared" si="17"/>
        <v>11</v>
      </c>
      <c r="AH46" s="29"/>
      <c r="AI46" s="29">
        <f t="shared" si="18"/>
        <v>10</v>
      </c>
      <c r="AJ46" s="29"/>
      <c r="AK46" s="16">
        <f t="shared" si="19"/>
        <v>0</v>
      </c>
      <c r="AL46" s="29"/>
      <c r="AM46" s="27">
        <f t="shared" si="20"/>
        <v>1</v>
      </c>
    </row>
    <row r="47" spans="1:39" ht="12.75">
      <c r="A47" s="52" t="str">
        <f>'FTP DETAIL'!A49</f>
        <v>AAR-480</v>
      </c>
      <c r="D47" s="29">
        <f>'FTP DETAIL'!R49</f>
        <v>0</v>
      </c>
      <c r="E47" s="48"/>
      <c r="F47" s="16"/>
      <c r="G47" s="29"/>
      <c r="H47" s="29">
        <f>'FTP DETAIL'!S49</f>
        <v>0</v>
      </c>
      <c r="I47" s="29"/>
      <c r="J47" s="16"/>
      <c r="K47" s="29"/>
      <c r="L47" s="29">
        <f t="shared" si="14"/>
        <v>0</v>
      </c>
      <c r="M47" s="29"/>
      <c r="N47" s="29"/>
      <c r="O47" s="29">
        <f>'FTP DETAIL'!U49</f>
        <v>12</v>
      </c>
      <c r="P47" s="29"/>
      <c r="Q47" s="29">
        <f>'FTP DETAIL'!V49</f>
        <v>9</v>
      </c>
      <c r="R47" s="29"/>
      <c r="S47" s="16">
        <v>1</v>
      </c>
      <c r="T47" s="29"/>
      <c r="U47" s="29">
        <f t="shared" si="15"/>
        <v>2</v>
      </c>
      <c r="V47" s="29"/>
      <c r="W47" s="29"/>
      <c r="X47" s="29">
        <f>'FTP DETAIL'!X49+'FTP DETAIL'!Z49</f>
        <v>0</v>
      </c>
      <c r="Y47" s="29"/>
      <c r="Z47" s="29">
        <f>'FTP DETAIL'!Y49+'FTP DETAIL'!AA49</f>
        <v>0</v>
      </c>
      <c r="AA47" s="29"/>
      <c r="AB47" s="16"/>
      <c r="AC47" s="29"/>
      <c r="AD47" s="29">
        <f t="shared" si="16"/>
        <v>0</v>
      </c>
      <c r="AE47" s="29"/>
      <c r="AF47" s="29"/>
      <c r="AG47" s="29">
        <f t="shared" si="17"/>
        <v>12</v>
      </c>
      <c r="AH47" s="29"/>
      <c r="AI47" s="29">
        <f t="shared" si="18"/>
        <v>9</v>
      </c>
      <c r="AJ47" s="29"/>
      <c r="AK47" s="16">
        <f t="shared" si="19"/>
        <v>1</v>
      </c>
      <c r="AL47" s="29"/>
      <c r="AM47" s="27">
        <f t="shared" si="20"/>
        <v>2</v>
      </c>
    </row>
    <row r="48" spans="1:39" ht="12.75">
      <c r="A48" s="52" t="str">
        <f>'FTP DETAIL'!A50</f>
        <v>AAR-490</v>
      </c>
      <c r="D48" s="29">
        <f>'FTP DETAIL'!R50</f>
        <v>0</v>
      </c>
      <c r="E48" s="48"/>
      <c r="F48" s="16"/>
      <c r="G48" s="29"/>
      <c r="H48" s="29">
        <f>'FTP DETAIL'!S50</f>
        <v>0</v>
      </c>
      <c r="I48" s="29"/>
      <c r="J48" s="16"/>
      <c r="K48" s="29"/>
      <c r="L48" s="29">
        <f t="shared" si="14"/>
        <v>0</v>
      </c>
      <c r="M48" s="29"/>
      <c r="N48" s="29"/>
      <c r="O48" s="29">
        <f>'FTP DETAIL'!U50</f>
        <v>8</v>
      </c>
      <c r="P48" s="29"/>
      <c r="Q48" s="29">
        <f>'FTP DETAIL'!V50</f>
        <v>8</v>
      </c>
      <c r="R48" s="29"/>
      <c r="S48" s="16"/>
      <c r="T48" s="29"/>
      <c r="U48" s="29">
        <f t="shared" si="15"/>
        <v>0</v>
      </c>
      <c r="V48" s="29"/>
      <c r="W48" s="29"/>
      <c r="X48" s="29">
        <f>'FTP DETAIL'!X50+'FTP DETAIL'!Z50</f>
        <v>0</v>
      </c>
      <c r="Y48" s="29"/>
      <c r="Z48" s="29">
        <f>'FTP DETAIL'!Y50+'FTP DETAIL'!AA50</f>
        <v>0</v>
      </c>
      <c r="AA48" s="29"/>
      <c r="AB48" s="16"/>
      <c r="AC48" s="29"/>
      <c r="AD48" s="29">
        <f t="shared" si="16"/>
        <v>0</v>
      </c>
      <c r="AE48" s="29"/>
      <c r="AF48" s="29"/>
      <c r="AG48" s="29">
        <f t="shared" si="17"/>
        <v>8</v>
      </c>
      <c r="AH48" s="29"/>
      <c r="AI48" s="29">
        <f t="shared" si="18"/>
        <v>8</v>
      </c>
      <c r="AJ48" s="29"/>
      <c r="AK48" s="16">
        <f t="shared" si="19"/>
        <v>0</v>
      </c>
      <c r="AL48" s="29"/>
      <c r="AM48" s="27">
        <f t="shared" si="20"/>
        <v>0</v>
      </c>
    </row>
    <row r="49" spans="1:39" ht="12.75">
      <c r="A49" s="52" t="str">
        <f>'FTP DETAIL'!A51</f>
        <v>SUBTOTAL</v>
      </c>
      <c r="D49" s="29">
        <f>SUM(D41:D48)</f>
        <v>0</v>
      </c>
      <c r="E49" s="48"/>
      <c r="F49" s="16"/>
      <c r="G49" s="29"/>
      <c r="H49" s="32">
        <f>SUM(H41:H48)</f>
        <v>0</v>
      </c>
      <c r="I49" s="29"/>
      <c r="J49" s="29">
        <f>SUM(J41:J44)</f>
        <v>0</v>
      </c>
      <c r="K49" s="29"/>
      <c r="L49" s="29">
        <f t="shared" si="14"/>
        <v>0</v>
      </c>
      <c r="M49" s="29"/>
      <c r="N49" s="29"/>
      <c r="O49" s="29">
        <f>SUM(O41:O48)</f>
        <v>94</v>
      </c>
      <c r="P49" s="29"/>
      <c r="Q49" s="29">
        <f>SUM(Q41:Q48)</f>
        <v>91</v>
      </c>
      <c r="R49" s="29"/>
      <c r="S49" s="29">
        <f>SUM(S41:S48)</f>
        <v>2</v>
      </c>
      <c r="T49" s="29"/>
      <c r="U49" s="29">
        <f t="shared" si="15"/>
        <v>1</v>
      </c>
      <c r="V49" s="29"/>
      <c r="W49" s="29"/>
      <c r="X49" s="29">
        <f>SUM(X41:X48)</f>
        <v>18</v>
      </c>
      <c r="Y49" s="29"/>
      <c r="Z49" s="29">
        <f>SUM(Z41:Z48)</f>
        <v>18</v>
      </c>
      <c r="AA49" s="29"/>
      <c r="AB49" s="29">
        <f>SUM(AB41:AB44)</f>
        <v>0</v>
      </c>
      <c r="AC49" s="29"/>
      <c r="AD49" s="29">
        <f t="shared" si="16"/>
        <v>0</v>
      </c>
      <c r="AE49" s="29"/>
      <c r="AF49" s="29"/>
      <c r="AG49" s="29">
        <f>SUM(AG41:AG48)</f>
        <v>112</v>
      </c>
      <c r="AH49" s="29"/>
      <c r="AI49" s="29">
        <f>SUM(AI41:AI48)</f>
        <v>109</v>
      </c>
      <c r="AJ49" s="29"/>
      <c r="AK49" s="29">
        <f>SUM(AK41:AK48)</f>
        <v>2</v>
      </c>
      <c r="AL49" s="29"/>
      <c r="AM49" s="29">
        <f>SUM(AM41:AM48)</f>
        <v>1</v>
      </c>
    </row>
    <row r="50" spans="5:37" s="29" customFormat="1" ht="12.75">
      <c r="E50" s="48"/>
      <c r="F50" s="16"/>
      <c r="J50" s="16"/>
      <c r="S50" s="16"/>
      <c r="AB50" s="16"/>
      <c r="AK50" s="16"/>
    </row>
    <row r="51" spans="1:39" ht="12.75">
      <c r="A51" s="52" t="str">
        <f>'FTP DETAIL'!A53</f>
        <v>AAR-500</v>
      </c>
      <c r="D51" s="29">
        <f>'FTP DETAIL'!R53</f>
        <v>0</v>
      </c>
      <c r="E51" s="48"/>
      <c r="F51" s="16"/>
      <c r="G51" s="29"/>
      <c r="H51" s="29">
        <f>'FTP DETAIL'!S53</f>
        <v>0</v>
      </c>
      <c r="I51" s="29"/>
      <c r="J51" s="16"/>
      <c r="K51" s="29"/>
      <c r="L51" s="29">
        <f aca="true" t="shared" si="21" ref="L51:L57">D51-(H51+J51)</f>
        <v>0</v>
      </c>
      <c r="M51" s="29"/>
      <c r="N51" s="29"/>
      <c r="O51" s="29">
        <f>'FTP DETAIL'!U53</f>
        <v>8</v>
      </c>
      <c r="P51" s="29"/>
      <c r="Q51" s="29">
        <f>'FTP DETAIL'!V53</f>
        <v>10</v>
      </c>
      <c r="R51" s="29"/>
      <c r="S51" s="16"/>
      <c r="T51" s="29"/>
      <c r="U51" s="29">
        <f aca="true" t="shared" si="22" ref="U51:U57">O51-(Q51+S51)</f>
        <v>-2</v>
      </c>
      <c r="V51" s="29"/>
      <c r="W51" s="29"/>
      <c r="X51" s="29">
        <f>'FTP DETAIL'!X53+'FTP DETAIL'!Z53</f>
        <v>0</v>
      </c>
      <c r="Y51" s="29"/>
      <c r="Z51" s="29">
        <f>'FTP DETAIL'!Y53+'FTP DETAIL'!AA53</f>
        <v>0</v>
      </c>
      <c r="AA51" s="29"/>
      <c r="AB51" s="16"/>
      <c r="AC51" s="29"/>
      <c r="AD51" s="29">
        <f aca="true" t="shared" si="23" ref="AD51:AD57">X51-(Z51+AB51)</f>
        <v>0</v>
      </c>
      <c r="AE51" s="29"/>
      <c r="AF51" s="29"/>
      <c r="AG51" s="29">
        <f aca="true" t="shared" si="24" ref="AG51:AG56">X51+O51+D51</f>
        <v>8</v>
      </c>
      <c r="AH51" s="29"/>
      <c r="AI51" s="29">
        <f aca="true" t="shared" si="25" ref="AI51:AI56">Z51+Q51+H51</f>
        <v>10</v>
      </c>
      <c r="AJ51" s="29"/>
      <c r="AK51" s="16">
        <f aca="true" t="shared" si="26" ref="AK51:AK56">J51+S51+AB51</f>
        <v>0</v>
      </c>
      <c r="AL51" s="29"/>
      <c r="AM51" s="27">
        <f aca="true" t="shared" si="27" ref="AM51:AM56">AD51+U51+L51</f>
        <v>-2</v>
      </c>
    </row>
    <row r="52" spans="1:39" ht="12.75">
      <c r="A52" s="52" t="str">
        <f>'FTP DETAIL'!A54</f>
        <v>AAR-510</v>
      </c>
      <c r="D52" s="29">
        <f>'FTP DETAIL'!R54</f>
        <v>0</v>
      </c>
      <c r="E52" s="48"/>
      <c r="F52" s="16"/>
      <c r="G52" s="29"/>
      <c r="H52" s="29">
        <f>'FTP DETAIL'!S54</f>
        <v>0</v>
      </c>
      <c r="I52" s="29"/>
      <c r="J52" s="16"/>
      <c r="K52" s="29"/>
      <c r="L52" s="29">
        <f t="shared" si="21"/>
        <v>0</v>
      </c>
      <c r="M52" s="29"/>
      <c r="N52" s="29"/>
      <c r="O52" s="29">
        <f>'FTP DETAIL'!U54</f>
        <v>20</v>
      </c>
      <c r="P52" s="29"/>
      <c r="Q52" s="29">
        <f>'FTP DETAIL'!V54</f>
        <v>24</v>
      </c>
      <c r="R52" s="29"/>
      <c r="S52" s="16"/>
      <c r="T52" s="29"/>
      <c r="U52" s="29">
        <f t="shared" si="22"/>
        <v>-4</v>
      </c>
      <c r="V52" s="29"/>
      <c r="W52" s="29"/>
      <c r="X52" s="29">
        <f>'FTP DETAIL'!X54+'FTP DETAIL'!Z54</f>
        <v>0</v>
      </c>
      <c r="Y52" s="29"/>
      <c r="Z52" s="29">
        <f>'FTP DETAIL'!Y54+'FTP DETAIL'!AA54</f>
        <v>0</v>
      </c>
      <c r="AA52" s="29"/>
      <c r="AB52" s="16"/>
      <c r="AC52" s="29"/>
      <c r="AD52" s="29">
        <f t="shared" si="23"/>
        <v>0</v>
      </c>
      <c r="AE52" s="29"/>
      <c r="AF52" s="29"/>
      <c r="AG52" s="29">
        <f t="shared" si="24"/>
        <v>20</v>
      </c>
      <c r="AH52" s="29"/>
      <c r="AI52" s="29">
        <f t="shared" si="25"/>
        <v>24</v>
      </c>
      <c r="AJ52" s="29"/>
      <c r="AK52" s="16">
        <f t="shared" si="26"/>
        <v>0</v>
      </c>
      <c r="AL52" s="29"/>
      <c r="AM52" s="27">
        <f t="shared" si="27"/>
        <v>-4</v>
      </c>
    </row>
    <row r="53" spans="1:39" ht="12.75">
      <c r="A53" s="52" t="str">
        <f>'FTP DETAIL'!A55</f>
        <v>AAR-520</v>
      </c>
      <c r="D53" s="29">
        <f>'FTP DETAIL'!R55</f>
        <v>0</v>
      </c>
      <c r="E53" s="48"/>
      <c r="F53" s="16"/>
      <c r="G53" s="29"/>
      <c r="H53" s="29">
        <f>'FTP DETAIL'!S55</f>
        <v>0</v>
      </c>
      <c r="I53" s="29"/>
      <c r="J53" s="16"/>
      <c r="K53" s="29"/>
      <c r="L53" s="29">
        <f t="shared" si="21"/>
        <v>0</v>
      </c>
      <c r="M53" s="29"/>
      <c r="N53" s="29"/>
      <c r="O53" s="29">
        <f>'FTP DETAIL'!U55</f>
        <v>15</v>
      </c>
      <c r="P53" s="29"/>
      <c r="Q53" s="29">
        <f>'FTP DETAIL'!V55</f>
        <v>13</v>
      </c>
      <c r="R53" s="29"/>
      <c r="S53" s="16"/>
      <c r="T53" s="29"/>
      <c r="U53" s="29">
        <f t="shared" si="22"/>
        <v>2</v>
      </c>
      <c r="V53" s="29"/>
      <c r="W53" s="29"/>
      <c r="X53" s="29">
        <f>'FTP DETAIL'!X55+'FTP DETAIL'!Z55</f>
        <v>0</v>
      </c>
      <c r="Y53" s="29"/>
      <c r="Z53" s="29">
        <f>'FTP DETAIL'!Y55+'FTP DETAIL'!AA55</f>
        <v>0</v>
      </c>
      <c r="AA53" s="29"/>
      <c r="AB53" s="16"/>
      <c r="AC53" s="29"/>
      <c r="AD53" s="29">
        <f t="shared" si="23"/>
        <v>0</v>
      </c>
      <c r="AE53" s="29"/>
      <c r="AF53" s="29"/>
      <c r="AG53" s="29">
        <f t="shared" si="24"/>
        <v>15</v>
      </c>
      <c r="AH53" s="29"/>
      <c r="AI53" s="29">
        <f t="shared" si="25"/>
        <v>13</v>
      </c>
      <c r="AJ53" s="29"/>
      <c r="AK53" s="16">
        <f t="shared" si="26"/>
        <v>0</v>
      </c>
      <c r="AL53" s="29"/>
      <c r="AM53" s="27">
        <f t="shared" si="27"/>
        <v>2</v>
      </c>
    </row>
    <row r="54" spans="1:39" ht="12.75">
      <c r="A54" s="52" t="str">
        <f>'FTP DETAIL'!A56</f>
        <v>AAR-530</v>
      </c>
      <c r="D54" s="29">
        <f>'FTP DETAIL'!R56</f>
        <v>0</v>
      </c>
      <c r="E54" s="48"/>
      <c r="F54" s="16"/>
      <c r="G54" s="29"/>
      <c r="H54" s="29">
        <f>'FTP DETAIL'!S56</f>
        <v>0</v>
      </c>
      <c r="I54" s="29"/>
      <c r="J54" s="16"/>
      <c r="K54" s="29"/>
      <c r="L54" s="29">
        <f t="shared" si="21"/>
        <v>0</v>
      </c>
      <c r="M54" s="29"/>
      <c r="N54" s="29"/>
      <c r="O54" s="29">
        <f>'FTP DETAIL'!U56</f>
        <v>14</v>
      </c>
      <c r="P54" s="29"/>
      <c r="Q54" s="29">
        <f>'FTP DETAIL'!V56</f>
        <v>16</v>
      </c>
      <c r="R54" s="29"/>
      <c r="S54" s="16"/>
      <c r="T54" s="29"/>
      <c r="U54" s="29">
        <f t="shared" si="22"/>
        <v>-2</v>
      </c>
      <c r="V54" s="29"/>
      <c r="W54" s="29"/>
      <c r="X54" s="29">
        <f>'FTP DETAIL'!X56+'FTP DETAIL'!Z56</f>
        <v>0</v>
      </c>
      <c r="Y54" s="29"/>
      <c r="Z54" s="29">
        <f>'FTP DETAIL'!Y56+'FTP DETAIL'!AA56</f>
        <v>0</v>
      </c>
      <c r="AA54" s="29"/>
      <c r="AB54" s="16"/>
      <c r="AC54" s="29"/>
      <c r="AD54" s="29">
        <f t="shared" si="23"/>
        <v>0</v>
      </c>
      <c r="AE54" s="29"/>
      <c r="AF54" s="29"/>
      <c r="AG54" s="29">
        <f t="shared" si="24"/>
        <v>14</v>
      </c>
      <c r="AH54" s="29"/>
      <c r="AI54" s="29">
        <f t="shared" si="25"/>
        <v>16</v>
      </c>
      <c r="AJ54" s="29"/>
      <c r="AK54" s="16">
        <f t="shared" si="26"/>
        <v>0</v>
      </c>
      <c r="AL54" s="29"/>
      <c r="AM54" s="27">
        <f t="shared" si="27"/>
        <v>-2</v>
      </c>
    </row>
    <row r="55" spans="1:39" ht="12.75">
      <c r="A55" s="52" t="str">
        <f>'FTP DETAIL'!A57</f>
        <v>AAR-540</v>
      </c>
      <c r="D55" s="29">
        <f>'FTP DETAIL'!R57</f>
        <v>0</v>
      </c>
      <c r="E55" s="48"/>
      <c r="F55" s="16"/>
      <c r="G55" s="29"/>
      <c r="H55" s="29">
        <f>'FTP DETAIL'!S57</f>
        <v>0</v>
      </c>
      <c r="I55" s="29"/>
      <c r="J55" s="16"/>
      <c r="K55" s="29"/>
      <c r="L55" s="29">
        <f t="shared" si="21"/>
        <v>0</v>
      </c>
      <c r="M55" s="29"/>
      <c r="N55" s="29"/>
      <c r="O55" s="29">
        <f>'FTP DETAIL'!U57</f>
        <v>10</v>
      </c>
      <c r="P55" s="29"/>
      <c r="Q55" s="29">
        <f>'FTP DETAIL'!V57</f>
        <v>11</v>
      </c>
      <c r="R55" s="29"/>
      <c r="S55" s="16"/>
      <c r="T55" s="29"/>
      <c r="U55" s="29">
        <f t="shared" si="22"/>
        <v>-1</v>
      </c>
      <c r="V55" s="29"/>
      <c r="W55" s="29"/>
      <c r="X55" s="29">
        <f>'FTP DETAIL'!X57+'FTP DETAIL'!Z57</f>
        <v>0</v>
      </c>
      <c r="Y55" s="29"/>
      <c r="Z55" s="29">
        <f>'FTP DETAIL'!Y57+'FTP DETAIL'!AA57</f>
        <v>0</v>
      </c>
      <c r="AA55" s="29"/>
      <c r="AB55" s="16"/>
      <c r="AC55" s="29"/>
      <c r="AD55" s="29">
        <f t="shared" si="23"/>
        <v>0</v>
      </c>
      <c r="AE55" s="29"/>
      <c r="AF55" s="29"/>
      <c r="AG55" s="29">
        <f t="shared" si="24"/>
        <v>10</v>
      </c>
      <c r="AH55" s="29"/>
      <c r="AI55" s="29">
        <f t="shared" si="25"/>
        <v>11</v>
      </c>
      <c r="AJ55" s="29"/>
      <c r="AK55" s="16">
        <f t="shared" si="26"/>
        <v>0</v>
      </c>
      <c r="AL55" s="29"/>
      <c r="AM55" s="27">
        <f t="shared" si="27"/>
        <v>-1</v>
      </c>
    </row>
    <row r="56" spans="1:39" ht="12.75">
      <c r="A56" s="52" t="str">
        <f>'FTP DETAIL'!A58</f>
        <v>AAR-550</v>
      </c>
      <c r="D56" s="29">
        <f>'FTP DETAIL'!R58</f>
        <v>0</v>
      </c>
      <c r="E56" s="48"/>
      <c r="F56" s="16"/>
      <c r="G56" s="29"/>
      <c r="H56" s="29">
        <f>'FTP DETAIL'!S58</f>
        <v>0</v>
      </c>
      <c r="I56" s="29"/>
      <c r="J56" s="16"/>
      <c r="K56" s="29"/>
      <c r="L56" s="29">
        <f t="shared" si="21"/>
        <v>0</v>
      </c>
      <c r="M56" s="29"/>
      <c r="N56" s="29"/>
      <c r="O56" s="29">
        <f>'FTP DETAIL'!U58</f>
        <v>0</v>
      </c>
      <c r="P56" s="29"/>
      <c r="Q56" s="29">
        <f>'FTP DETAIL'!V58</f>
        <v>0</v>
      </c>
      <c r="R56" s="29"/>
      <c r="S56" s="16"/>
      <c r="T56" s="29"/>
      <c r="U56" s="29">
        <f t="shared" si="22"/>
        <v>0</v>
      </c>
      <c r="V56" s="29"/>
      <c r="W56" s="29"/>
      <c r="X56" s="29">
        <f>'FTP DETAIL'!X58+'FTP DETAIL'!Z58</f>
        <v>27</v>
      </c>
      <c r="Y56" s="29"/>
      <c r="Z56" s="29">
        <f>'FTP DETAIL'!Y58+'FTP DETAIL'!AA58</f>
        <v>20</v>
      </c>
      <c r="AA56" s="29"/>
      <c r="AB56" s="16"/>
      <c r="AC56" s="29"/>
      <c r="AD56" s="29">
        <f t="shared" si="23"/>
        <v>7</v>
      </c>
      <c r="AE56" s="29"/>
      <c r="AF56" s="29"/>
      <c r="AG56" s="29">
        <f t="shared" si="24"/>
        <v>27</v>
      </c>
      <c r="AH56" s="29"/>
      <c r="AI56" s="29">
        <f t="shared" si="25"/>
        <v>20</v>
      </c>
      <c r="AJ56" s="29"/>
      <c r="AK56" s="16">
        <f t="shared" si="26"/>
        <v>0</v>
      </c>
      <c r="AL56" s="29"/>
      <c r="AM56" s="27">
        <f t="shared" si="27"/>
        <v>7</v>
      </c>
    </row>
    <row r="57" spans="1:39" ht="12.75">
      <c r="A57" s="52" t="str">
        <f>'FTP DETAIL'!A59</f>
        <v>SUBTOTAL</v>
      </c>
      <c r="D57" s="29">
        <f>SUM(D51:D56)</f>
        <v>0</v>
      </c>
      <c r="E57" s="48"/>
      <c r="F57" s="16"/>
      <c r="G57" s="29"/>
      <c r="H57" s="29">
        <f>SUM(H51:H56)</f>
        <v>0</v>
      </c>
      <c r="I57" s="29"/>
      <c r="J57" s="29">
        <f>SUM(J51:J56)</f>
        <v>0</v>
      </c>
      <c r="K57" s="29"/>
      <c r="L57" s="29">
        <f t="shared" si="21"/>
        <v>0</v>
      </c>
      <c r="M57" s="29"/>
      <c r="N57" s="29"/>
      <c r="O57" s="29">
        <f>SUM(O51:O56)</f>
        <v>67</v>
      </c>
      <c r="P57" s="29"/>
      <c r="Q57" s="29">
        <f>SUM(Q51:Q56)</f>
        <v>74</v>
      </c>
      <c r="R57" s="29"/>
      <c r="S57" s="29">
        <f>SUM(S51:S56)</f>
        <v>0</v>
      </c>
      <c r="T57" s="29"/>
      <c r="U57" s="29">
        <f t="shared" si="22"/>
        <v>-7</v>
      </c>
      <c r="V57" s="29"/>
      <c r="W57" s="29"/>
      <c r="X57" s="29">
        <f>SUM(X51:X56)</f>
        <v>27</v>
      </c>
      <c r="Y57" s="29"/>
      <c r="Z57" s="29">
        <f>SUM(Z51:Z56)</f>
        <v>20</v>
      </c>
      <c r="AA57" s="29"/>
      <c r="AB57" s="29">
        <f>SUM(AB51:AB56)</f>
        <v>0</v>
      </c>
      <c r="AC57" s="29"/>
      <c r="AD57" s="29">
        <f t="shared" si="23"/>
        <v>7</v>
      </c>
      <c r="AE57" s="29"/>
      <c r="AF57" s="29"/>
      <c r="AG57" s="29">
        <f>SUM(AG51:AG56)</f>
        <v>94</v>
      </c>
      <c r="AH57" s="29"/>
      <c r="AI57" s="29">
        <f>SUM(AI51:AI56)</f>
        <v>94</v>
      </c>
      <c r="AJ57" s="29"/>
      <c r="AK57" s="29">
        <f>SUM(AK51:AK56)</f>
        <v>0</v>
      </c>
      <c r="AL57" s="29"/>
      <c r="AM57" s="29">
        <f>SUM(AM51:AM56)</f>
        <v>0</v>
      </c>
    </row>
    <row r="58" spans="5:37" s="29" customFormat="1" ht="12.75">
      <c r="E58" s="48"/>
      <c r="F58" s="16"/>
      <c r="J58" s="16"/>
      <c r="S58" s="16"/>
      <c r="AB58" s="16"/>
      <c r="AD58" s="29" t="s">
        <v>10</v>
      </c>
      <c r="AK58" s="16"/>
    </row>
    <row r="59" spans="1:39" ht="12.75">
      <c r="A59" s="52" t="str">
        <f>'FTP DETAIL'!A64</f>
        <v>ACT-5</v>
      </c>
      <c r="D59" s="29">
        <f>'FTP DETAIL'!R64</f>
        <v>1</v>
      </c>
      <c r="E59" s="48"/>
      <c r="F59" s="16"/>
      <c r="G59" s="29"/>
      <c r="H59" s="29">
        <f>'FTP DETAIL'!S64</f>
        <v>1</v>
      </c>
      <c r="I59" s="29"/>
      <c r="J59" s="55"/>
      <c r="K59" s="29"/>
      <c r="L59" s="29">
        <f aca="true" t="shared" si="28" ref="L59:L65">D59-(H59+J59)</f>
        <v>0</v>
      </c>
      <c r="M59" s="29"/>
      <c r="N59" s="29"/>
      <c r="O59" s="29">
        <f>'FTP DETAIL'!U64</f>
        <v>0</v>
      </c>
      <c r="P59" s="29"/>
      <c r="Q59" s="29">
        <f>'FTP DETAIL'!V64</f>
        <v>0</v>
      </c>
      <c r="R59" s="29"/>
      <c r="S59" s="16"/>
      <c r="T59" s="29"/>
      <c r="U59" s="29">
        <f aca="true" t="shared" si="29" ref="U59:U65">O59-(Q59+S59)</f>
        <v>0</v>
      </c>
      <c r="V59" s="29"/>
      <c r="W59" s="29"/>
      <c r="X59" s="29">
        <f>'FTP DETAIL'!X64+'FTP DETAIL'!Z64</f>
        <v>0</v>
      </c>
      <c r="Y59" s="29"/>
      <c r="Z59" s="29">
        <f>'FTP DETAIL'!Y64+'FTP DETAIL'!AA64</f>
        <v>0</v>
      </c>
      <c r="AA59" s="29"/>
      <c r="AB59" s="16"/>
      <c r="AC59" s="29"/>
      <c r="AD59" s="29">
        <f aca="true" t="shared" si="30" ref="AD59:AD65">X59-(Z59+AB59)</f>
        <v>0</v>
      </c>
      <c r="AE59" s="29"/>
      <c r="AF59" s="29"/>
      <c r="AG59" s="29">
        <f aca="true" t="shared" si="31" ref="AG59:AG64">X59+O59+D59</f>
        <v>1</v>
      </c>
      <c r="AH59" s="29"/>
      <c r="AI59" s="29">
        <f aca="true" t="shared" si="32" ref="AI59:AI65">Z59+Q59+H59</f>
        <v>1</v>
      </c>
      <c r="AJ59" s="29"/>
      <c r="AK59" s="29">
        <f aca="true" t="shared" si="33" ref="AK59:AK65">AB59+S59+J59</f>
        <v>0</v>
      </c>
      <c r="AL59" s="29"/>
      <c r="AM59" s="27">
        <f aca="true" t="shared" si="34" ref="AM59:AM65">AD59+U59+L59</f>
        <v>0</v>
      </c>
    </row>
    <row r="60" spans="1:39" ht="12.75">
      <c r="A60" s="52" t="str">
        <f>'FTP DETAIL'!A65</f>
        <v>ACT-6</v>
      </c>
      <c r="D60" s="29">
        <f>'FTP DETAIL'!R65</f>
        <v>0</v>
      </c>
      <c r="E60" s="48"/>
      <c r="F60" s="16"/>
      <c r="G60" s="29"/>
      <c r="H60" s="29">
        <f>'FTP DETAIL'!S65</f>
        <v>0</v>
      </c>
      <c r="I60" s="29"/>
      <c r="J60" s="55"/>
      <c r="K60" s="29"/>
      <c r="L60" s="29">
        <f t="shared" si="28"/>
        <v>0</v>
      </c>
      <c r="M60" s="29"/>
      <c r="N60" s="29"/>
      <c r="O60" s="29">
        <f>'FTP DETAIL'!U65</f>
        <v>0</v>
      </c>
      <c r="P60" s="29"/>
      <c r="Q60" s="29">
        <f>'FTP DETAIL'!V65</f>
        <v>0</v>
      </c>
      <c r="R60" s="29"/>
      <c r="S60" s="16"/>
      <c r="T60" s="29"/>
      <c r="U60" s="29">
        <f t="shared" si="29"/>
        <v>0</v>
      </c>
      <c r="V60" s="29"/>
      <c r="W60" s="29"/>
      <c r="X60" s="29">
        <f>'FTP DETAIL'!X65+'FTP DETAIL'!Z65</f>
        <v>0</v>
      </c>
      <c r="Y60" s="29"/>
      <c r="Z60" s="29">
        <f>'FTP DETAIL'!Y65+'FTP DETAIL'!AA65</f>
        <v>0</v>
      </c>
      <c r="AA60" s="29"/>
      <c r="AB60" s="16"/>
      <c r="AC60" s="29"/>
      <c r="AD60" s="29">
        <f t="shared" si="30"/>
        <v>0</v>
      </c>
      <c r="AE60" s="29"/>
      <c r="AF60" s="29"/>
      <c r="AG60" s="29">
        <f t="shared" si="31"/>
        <v>0</v>
      </c>
      <c r="AH60" s="29"/>
      <c r="AI60" s="29">
        <f t="shared" si="32"/>
        <v>0</v>
      </c>
      <c r="AJ60" s="29"/>
      <c r="AK60" s="29">
        <f t="shared" si="33"/>
        <v>0</v>
      </c>
      <c r="AL60" s="29"/>
      <c r="AM60" s="27">
        <f t="shared" si="34"/>
        <v>0</v>
      </c>
    </row>
    <row r="61" spans="1:39" ht="12.75">
      <c r="A61" s="52" t="str">
        <f>'FTP DETAIL'!A66</f>
        <v>ACT-7</v>
      </c>
      <c r="D61" s="29">
        <f>'FTP DETAIL'!R66</f>
        <v>7</v>
      </c>
      <c r="E61" s="48"/>
      <c r="F61" s="16"/>
      <c r="G61" s="29"/>
      <c r="H61" s="29">
        <f>'FTP DETAIL'!S66</f>
        <v>5</v>
      </c>
      <c r="I61" s="29"/>
      <c r="J61" s="16"/>
      <c r="K61" s="29"/>
      <c r="L61" s="29">
        <f t="shared" si="28"/>
        <v>2</v>
      </c>
      <c r="M61" s="29"/>
      <c r="N61" s="29"/>
      <c r="O61" s="29">
        <f>'FTP DETAIL'!U66</f>
        <v>0</v>
      </c>
      <c r="P61" s="29"/>
      <c r="Q61" s="29">
        <f>'FTP DETAIL'!V66</f>
        <v>0</v>
      </c>
      <c r="R61" s="29"/>
      <c r="S61" s="16"/>
      <c r="T61" s="29"/>
      <c r="U61" s="29">
        <f t="shared" si="29"/>
        <v>0</v>
      </c>
      <c r="V61" s="29"/>
      <c r="W61" s="29"/>
      <c r="X61" s="29">
        <f>'FTP DETAIL'!X66+'FTP DETAIL'!Z66</f>
        <v>0</v>
      </c>
      <c r="Y61" s="29"/>
      <c r="Z61" s="29">
        <f>'FTP DETAIL'!Y66+'FTP DETAIL'!AA66</f>
        <v>0</v>
      </c>
      <c r="AA61" s="29"/>
      <c r="AB61" s="16"/>
      <c r="AC61" s="29"/>
      <c r="AD61" s="29">
        <f t="shared" si="30"/>
        <v>0</v>
      </c>
      <c r="AE61" s="29"/>
      <c r="AF61" s="29"/>
      <c r="AG61" s="29">
        <f t="shared" si="31"/>
        <v>7</v>
      </c>
      <c r="AH61" s="29"/>
      <c r="AI61" s="29">
        <f t="shared" si="32"/>
        <v>5</v>
      </c>
      <c r="AJ61" s="29"/>
      <c r="AK61" s="29">
        <f t="shared" si="33"/>
        <v>0</v>
      </c>
      <c r="AL61" s="29"/>
      <c r="AM61" s="27">
        <f t="shared" si="34"/>
        <v>2</v>
      </c>
    </row>
    <row r="62" spans="1:39" ht="12.75">
      <c r="A62" s="52" t="str">
        <f>'FTP DETAIL'!A67</f>
        <v>ACT-8</v>
      </c>
      <c r="D62" s="29">
        <f>'FTP DETAIL'!R67</f>
        <v>6</v>
      </c>
      <c r="E62" s="48"/>
      <c r="F62" s="16"/>
      <c r="G62" s="29"/>
      <c r="H62" s="29">
        <f>'FTP DETAIL'!S67</f>
        <v>5</v>
      </c>
      <c r="I62" s="29"/>
      <c r="J62" s="16"/>
      <c r="K62" s="29"/>
      <c r="L62" s="29">
        <f t="shared" si="28"/>
        <v>1</v>
      </c>
      <c r="M62" s="29"/>
      <c r="N62" s="29"/>
      <c r="O62" s="29">
        <f>'FTP DETAIL'!U67</f>
        <v>0</v>
      </c>
      <c r="P62" s="29"/>
      <c r="Q62" s="29">
        <f>'FTP DETAIL'!V67</f>
        <v>0</v>
      </c>
      <c r="R62" s="29"/>
      <c r="S62" s="16"/>
      <c r="T62" s="29"/>
      <c r="U62" s="29">
        <f t="shared" si="29"/>
        <v>0</v>
      </c>
      <c r="V62" s="29"/>
      <c r="W62" s="29"/>
      <c r="X62" s="29">
        <f>'FTP DETAIL'!X67+'FTP DETAIL'!Z67</f>
        <v>0</v>
      </c>
      <c r="Y62" s="29"/>
      <c r="Z62" s="29">
        <f>'FTP DETAIL'!Y67+'FTP DETAIL'!AA67</f>
        <v>0</v>
      </c>
      <c r="AA62" s="29"/>
      <c r="AB62" s="16"/>
      <c r="AC62" s="29"/>
      <c r="AD62" s="29">
        <f t="shared" si="30"/>
        <v>0</v>
      </c>
      <c r="AE62" s="29"/>
      <c r="AF62" s="29"/>
      <c r="AG62" s="29">
        <f t="shared" si="31"/>
        <v>6</v>
      </c>
      <c r="AH62" s="29"/>
      <c r="AI62" s="29">
        <f t="shared" si="32"/>
        <v>5</v>
      </c>
      <c r="AJ62" s="29"/>
      <c r="AK62" s="29">
        <f t="shared" si="33"/>
        <v>0</v>
      </c>
      <c r="AL62" s="29"/>
      <c r="AM62" s="27">
        <f t="shared" si="34"/>
        <v>1</v>
      </c>
    </row>
    <row r="63" spans="1:39" ht="12.75">
      <c r="A63" s="52" t="str">
        <f>'FTP DETAIL'!A68</f>
        <v>ACT-9</v>
      </c>
      <c r="D63" s="29">
        <f>'FTP DETAIL'!R68</f>
        <v>5</v>
      </c>
      <c r="E63" s="48"/>
      <c r="F63" s="16"/>
      <c r="G63" s="29"/>
      <c r="H63" s="29">
        <f>'FTP DETAIL'!S68</f>
        <v>5</v>
      </c>
      <c r="I63" s="29"/>
      <c r="J63" s="16"/>
      <c r="K63" s="29"/>
      <c r="L63" s="29">
        <f t="shared" si="28"/>
        <v>0</v>
      </c>
      <c r="M63" s="29"/>
      <c r="N63" s="29"/>
      <c r="O63" s="29">
        <f>'FTP DETAIL'!U68</f>
        <v>0</v>
      </c>
      <c r="P63" s="29"/>
      <c r="Q63" s="29">
        <f>'FTP DETAIL'!V68</f>
        <v>0</v>
      </c>
      <c r="R63" s="29"/>
      <c r="S63" s="16"/>
      <c r="T63" s="29"/>
      <c r="U63" s="29">
        <f t="shared" si="29"/>
        <v>0</v>
      </c>
      <c r="V63" s="29"/>
      <c r="W63" s="29"/>
      <c r="X63" s="29">
        <f>'FTP DETAIL'!X68+'FTP DETAIL'!Z68</f>
        <v>0</v>
      </c>
      <c r="Y63" s="29"/>
      <c r="Z63" s="29">
        <f>'FTP DETAIL'!Y68+'FTP DETAIL'!AA68</f>
        <v>0</v>
      </c>
      <c r="AA63" s="29"/>
      <c r="AB63" s="16"/>
      <c r="AC63" s="29"/>
      <c r="AD63" s="29">
        <f t="shared" si="30"/>
        <v>0</v>
      </c>
      <c r="AE63" s="29"/>
      <c r="AF63" s="29"/>
      <c r="AG63" s="29">
        <f t="shared" si="31"/>
        <v>5</v>
      </c>
      <c r="AH63" s="29"/>
      <c r="AI63" s="29">
        <f t="shared" si="32"/>
        <v>5</v>
      </c>
      <c r="AJ63" s="29"/>
      <c r="AK63" s="29">
        <f t="shared" si="33"/>
        <v>0</v>
      </c>
      <c r="AL63" s="29"/>
      <c r="AM63" s="27">
        <f t="shared" si="34"/>
        <v>0</v>
      </c>
    </row>
    <row r="64" spans="1:39" ht="12.75">
      <c r="A64" s="52" t="str">
        <f>'FTP DETAIL'!A69</f>
        <v>ACT-10</v>
      </c>
      <c r="D64" s="29">
        <f>+'FTP DETAIL'!L69</f>
        <v>19</v>
      </c>
      <c r="E64" s="48"/>
      <c r="F64" s="16"/>
      <c r="G64" s="29"/>
      <c r="H64" s="29">
        <f>+'FTP DETAIL'!M69</f>
        <v>19</v>
      </c>
      <c r="I64" s="29"/>
      <c r="J64" s="16"/>
      <c r="K64" s="29"/>
      <c r="L64" s="29">
        <f t="shared" si="28"/>
        <v>0</v>
      </c>
      <c r="M64" s="29"/>
      <c r="N64" s="29"/>
      <c r="O64" s="29">
        <f>'FTP DETAIL'!U69</f>
        <v>0</v>
      </c>
      <c r="P64" s="29"/>
      <c r="Q64" s="29">
        <f>'FTP DETAIL'!V69</f>
        <v>0</v>
      </c>
      <c r="R64" s="29"/>
      <c r="S64" s="16"/>
      <c r="T64" s="29"/>
      <c r="U64" s="29">
        <f t="shared" si="29"/>
        <v>0</v>
      </c>
      <c r="V64" s="29"/>
      <c r="W64" s="29"/>
      <c r="X64" s="29">
        <f>'FTP DETAIL'!X69+'FTP DETAIL'!Z69</f>
        <v>0</v>
      </c>
      <c r="Y64" s="29"/>
      <c r="Z64" s="29">
        <f>'FTP DETAIL'!Y69+'FTP DETAIL'!AA69</f>
        <v>0</v>
      </c>
      <c r="AA64" s="29"/>
      <c r="AB64" s="16"/>
      <c r="AC64" s="29"/>
      <c r="AD64" s="29">
        <f t="shared" si="30"/>
        <v>0</v>
      </c>
      <c r="AE64" s="29"/>
      <c r="AF64" s="29"/>
      <c r="AG64" s="29">
        <f t="shared" si="31"/>
        <v>19</v>
      </c>
      <c r="AH64" s="29"/>
      <c r="AI64" s="29">
        <f t="shared" si="32"/>
        <v>19</v>
      </c>
      <c r="AJ64" s="29"/>
      <c r="AK64" s="29">
        <f t="shared" si="33"/>
        <v>0</v>
      </c>
      <c r="AL64" s="29"/>
      <c r="AM64" s="27">
        <f t="shared" si="34"/>
        <v>0</v>
      </c>
    </row>
    <row r="65" spans="1:39" ht="12.75">
      <c r="A65" s="52" t="str">
        <f>'FTP DETAIL'!A70</f>
        <v>ATQ-1</v>
      </c>
      <c r="D65" s="29">
        <f>'FTP DETAIL'!R70</f>
        <v>0</v>
      </c>
      <c r="E65" s="48"/>
      <c r="F65" s="16" t="s">
        <v>10</v>
      </c>
      <c r="G65" s="29"/>
      <c r="H65" s="29">
        <f>'FTP DETAIL'!S70</f>
        <v>0</v>
      </c>
      <c r="I65" s="29"/>
      <c r="J65" s="16"/>
      <c r="K65" s="29"/>
      <c r="L65" s="29">
        <f t="shared" si="28"/>
        <v>0</v>
      </c>
      <c r="M65" s="29"/>
      <c r="N65" s="29"/>
      <c r="O65" s="29">
        <f>'FTP DETAIL'!U70</f>
        <v>0</v>
      </c>
      <c r="P65" s="29"/>
      <c r="Q65" s="29">
        <f>'FTP DETAIL'!V70</f>
        <v>0</v>
      </c>
      <c r="R65" s="29"/>
      <c r="S65" s="16"/>
      <c r="T65" s="29"/>
      <c r="U65" s="29">
        <f t="shared" si="29"/>
        <v>0</v>
      </c>
      <c r="V65" s="29"/>
      <c r="W65" s="29"/>
      <c r="X65" s="29">
        <f>'FTP DETAIL'!X70</f>
        <v>18</v>
      </c>
      <c r="Y65" s="29"/>
      <c r="Z65" s="29">
        <f>'FTP DETAIL'!Y70</f>
        <v>17</v>
      </c>
      <c r="AA65" s="29"/>
      <c r="AB65" s="16"/>
      <c r="AC65" s="29"/>
      <c r="AD65" s="29">
        <f t="shared" si="30"/>
        <v>1</v>
      </c>
      <c r="AE65" s="29"/>
      <c r="AF65" s="29"/>
      <c r="AG65" s="29">
        <f>D65+O65+X65</f>
        <v>18</v>
      </c>
      <c r="AH65" s="29"/>
      <c r="AI65" s="29">
        <f t="shared" si="32"/>
        <v>17</v>
      </c>
      <c r="AJ65" s="29"/>
      <c r="AK65" s="29">
        <f t="shared" si="33"/>
        <v>0</v>
      </c>
      <c r="AL65" s="29"/>
      <c r="AM65" s="27">
        <f t="shared" si="34"/>
        <v>1</v>
      </c>
    </row>
    <row r="66" spans="5:28" s="29" customFormat="1" ht="12.75">
      <c r="E66" s="48"/>
      <c r="F66" s="16"/>
      <c r="J66" s="16"/>
      <c r="S66" s="58"/>
      <c r="AB66" s="16"/>
    </row>
    <row r="67" spans="1:39" ht="12.75">
      <c r="A67" s="52" t="str">
        <f>'FTP DETAIL'!A72</f>
        <v>AOS-300</v>
      </c>
      <c r="D67" s="29">
        <f>'FTP DETAIL'!R72</f>
        <v>222</v>
      </c>
      <c r="E67" s="48"/>
      <c r="F67" s="16"/>
      <c r="G67" s="29"/>
      <c r="H67" s="29">
        <f>'FTP DETAIL'!S72</f>
        <v>221</v>
      </c>
      <c r="I67" s="29"/>
      <c r="J67" s="16"/>
      <c r="K67" s="29"/>
      <c r="L67" s="29">
        <f>D67-(H67+J67)</f>
        <v>1</v>
      </c>
      <c r="M67" s="29"/>
      <c r="N67" s="29"/>
      <c r="O67" s="29">
        <f>'FTP DETAIL'!U72</f>
        <v>0</v>
      </c>
      <c r="P67" s="29"/>
      <c r="Q67" s="29">
        <f>'FTP DETAIL'!V72</f>
        <v>0</v>
      </c>
      <c r="R67" s="29"/>
      <c r="S67" s="16"/>
      <c r="T67" s="29"/>
      <c r="U67" s="29">
        <f>O67-(Q67+S67)</f>
        <v>0</v>
      </c>
      <c r="V67" s="29"/>
      <c r="W67" s="29"/>
      <c r="X67" s="29">
        <f>'FTP DETAIL'!X72+'FTP DETAIL'!Z72</f>
        <v>8</v>
      </c>
      <c r="Y67" s="29"/>
      <c r="Z67" s="29">
        <f>'FTP DETAIL'!Y72+'FTP DETAIL'!AA72</f>
        <v>7</v>
      </c>
      <c r="AA67" s="29"/>
      <c r="AB67" s="16"/>
      <c r="AC67" s="29"/>
      <c r="AD67" s="29">
        <f>X67-(Z67+AB67)</f>
        <v>1</v>
      </c>
      <c r="AE67" s="29"/>
      <c r="AF67" s="29"/>
      <c r="AG67" s="29">
        <f>X67+O67+D67</f>
        <v>230</v>
      </c>
      <c r="AH67" s="29"/>
      <c r="AI67" s="29">
        <f>Z67+Q67+H67</f>
        <v>228</v>
      </c>
      <c r="AJ67" s="29"/>
      <c r="AK67" s="29">
        <f>AB67+S67+J67</f>
        <v>0</v>
      </c>
      <c r="AL67" s="29"/>
      <c r="AM67" s="27">
        <f>AD67+U67+L67</f>
        <v>2</v>
      </c>
    </row>
    <row r="68" spans="1:39" ht="12.75">
      <c r="A68" s="52" t="str">
        <f>'FTP DETAIL'!A73</f>
        <v>AOS-400</v>
      </c>
      <c r="D68" s="29">
        <f>'FTP DETAIL'!R73</f>
        <v>0</v>
      </c>
      <c r="E68" s="48"/>
      <c r="F68" s="16"/>
      <c r="G68" s="29"/>
      <c r="H68" s="29">
        <f>'FTP DETAIL'!S73</f>
        <v>0</v>
      </c>
      <c r="I68" s="29"/>
      <c r="J68" s="21"/>
      <c r="K68" s="29"/>
      <c r="L68" s="29">
        <f>D68-(H68+J68)</f>
        <v>0</v>
      </c>
      <c r="M68" s="29"/>
      <c r="N68" s="29"/>
      <c r="O68" s="29">
        <f>'FTP DETAIL'!U73</f>
        <v>0</v>
      </c>
      <c r="P68" s="29"/>
      <c r="Q68" s="29">
        <f>'FTP DETAIL'!V73</f>
        <v>0</v>
      </c>
      <c r="R68" s="29"/>
      <c r="S68" s="16"/>
      <c r="T68" s="29"/>
      <c r="U68" s="29">
        <f>O68-(Q68+S68)</f>
        <v>0</v>
      </c>
      <c r="V68" s="29"/>
      <c r="W68" s="29"/>
      <c r="X68" s="29">
        <f>'FTP DETAIL'!X73+'FTP DETAIL'!Z73</f>
        <v>0</v>
      </c>
      <c r="Y68" s="29"/>
      <c r="Z68" s="29">
        <f>'FTP DETAIL'!Y73+'FTP DETAIL'!AA73</f>
        <v>0</v>
      </c>
      <c r="AA68" s="29"/>
      <c r="AB68" s="16"/>
      <c r="AC68" s="29"/>
      <c r="AD68" s="29">
        <f>X68-(Z68+AB68)</f>
        <v>0</v>
      </c>
      <c r="AE68" s="29"/>
      <c r="AF68" s="29"/>
      <c r="AG68" s="29">
        <f>X68+O68+D68</f>
        <v>0</v>
      </c>
      <c r="AH68" s="29"/>
      <c r="AI68" s="29">
        <f>Z68+Q68+H68</f>
        <v>0</v>
      </c>
      <c r="AJ68" s="29"/>
      <c r="AK68" s="29">
        <f>AB68+S68+J68</f>
        <v>0</v>
      </c>
      <c r="AL68" s="29"/>
      <c r="AM68" s="27">
        <f>AD68+U68+L68</f>
        <v>0</v>
      </c>
    </row>
    <row r="69" spans="1:39" ht="12.75">
      <c r="A69" s="52" t="str">
        <f>'FTP DETAIL'!A74</f>
        <v>AOS-500</v>
      </c>
      <c r="D69" s="29">
        <f>'FTP DETAIL'!R74</f>
        <v>84</v>
      </c>
      <c r="E69" s="48"/>
      <c r="F69" s="16"/>
      <c r="G69" s="29"/>
      <c r="H69" s="29">
        <f>'FTP DETAIL'!S74</f>
        <v>89</v>
      </c>
      <c r="I69" s="29"/>
      <c r="J69" s="16"/>
      <c r="K69" s="29"/>
      <c r="L69" s="29">
        <f>D69-(H69+J69)</f>
        <v>-5</v>
      </c>
      <c r="M69" s="29"/>
      <c r="N69" s="29"/>
      <c r="O69" s="29">
        <f>'FTP DETAIL'!U74</f>
        <v>0</v>
      </c>
      <c r="P69" s="29"/>
      <c r="Q69" s="29">
        <f>'FTP DETAIL'!V74</f>
        <v>0</v>
      </c>
      <c r="R69" s="29"/>
      <c r="S69" s="16"/>
      <c r="T69" s="29"/>
      <c r="U69" s="29">
        <f>N69-(P69+S69)</f>
        <v>0</v>
      </c>
      <c r="V69" s="29"/>
      <c r="W69" s="29"/>
      <c r="X69" s="29">
        <f>'FTP DETAIL'!X74+'FTP DETAIL'!Z74</f>
        <v>12</v>
      </c>
      <c r="Y69" s="29"/>
      <c r="Z69" s="29">
        <f>'FTP DETAIL'!Y74+'FTP DETAIL'!AA74</f>
        <v>7</v>
      </c>
      <c r="AA69" s="29"/>
      <c r="AB69" s="16"/>
      <c r="AC69" s="29"/>
      <c r="AD69" s="30">
        <f>X69-(Z69+AB69)</f>
        <v>5</v>
      </c>
      <c r="AE69" s="29"/>
      <c r="AF69" s="29"/>
      <c r="AG69" s="29">
        <f>X69+O69+D69</f>
        <v>96</v>
      </c>
      <c r="AH69" s="29"/>
      <c r="AI69" s="29">
        <f>Z69+Q69+H69</f>
        <v>96</v>
      </c>
      <c r="AJ69" s="29"/>
      <c r="AK69" s="29">
        <f>AB69+S69+J69</f>
        <v>0</v>
      </c>
      <c r="AL69" s="29"/>
      <c r="AM69" s="27">
        <f>AD69+U69+L69</f>
        <v>0</v>
      </c>
    </row>
    <row r="70" spans="1:39" ht="12.75">
      <c r="A70" s="52" t="str">
        <f>'FTP DETAIL'!A75</f>
        <v>AOS-020</v>
      </c>
      <c r="D70" s="29">
        <f>'FTP DETAIL'!R75</f>
        <v>15</v>
      </c>
      <c r="E70" s="48"/>
      <c r="F70" s="16"/>
      <c r="G70" s="29"/>
      <c r="H70" s="29">
        <f>'FTP DETAIL'!S75</f>
        <v>15</v>
      </c>
      <c r="I70" s="29"/>
      <c r="J70" s="21"/>
      <c r="K70" s="29"/>
      <c r="L70" s="29">
        <f>D70-(H70+J70)</f>
        <v>0</v>
      </c>
      <c r="M70" s="29"/>
      <c r="N70" s="29"/>
      <c r="O70" s="29">
        <f>'FTP DETAIL'!U75</f>
        <v>0</v>
      </c>
      <c r="P70" s="29"/>
      <c r="Q70" s="29">
        <f>'FTP DETAIL'!V75</f>
        <v>0</v>
      </c>
      <c r="R70" s="29"/>
      <c r="S70" s="16"/>
      <c r="T70" s="29"/>
      <c r="U70" s="29">
        <f>N70-(P70+S70)</f>
        <v>0</v>
      </c>
      <c r="V70" s="29"/>
      <c r="W70" s="29"/>
      <c r="X70" s="29">
        <f>'FTP DETAIL'!X75+'FTP DETAIL'!Z75</f>
        <v>2</v>
      </c>
      <c r="Y70" s="29"/>
      <c r="Z70" s="29">
        <f>'FTP DETAIL'!Y75+'FTP DETAIL'!AA75</f>
        <v>3</v>
      </c>
      <c r="AA70" s="29"/>
      <c r="AB70" s="16"/>
      <c r="AC70" s="29"/>
      <c r="AD70" s="30">
        <f>X70-(Z70+AB70)</f>
        <v>-1</v>
      </c>
      <c r="AE70" s="29"/>
      <c r="AF70" s="29"/>
      <c r="AG70" s="29">
        <f>X70+O70+D70</f>
        <v>17</v>
      </c>
      <c r="AH70" s="29"/>
      <c r="AI70" s="29">
        <f>Z70+Q70+H70</f>
        <v>18</v>
      </c>
      <c r="AJ70" s="29"/>
      <c r="AK70" s="29">
        <f>AB70+S70+J70</f>
        <v>0</v>
      </c>
      <c r="AL70" s="29"/>
      <c r="AM70" s="27">
        <f>AD70+U70+L70</f>
        <v>-1</v>
      </c>
    </row>
    <row r="71" spans="1:39" ht="12.75">
      <c r="A71" s="52" t="str">
        <f>'FTP DETAIL'!A76</f>
        <v>SUBTOTAL</v>
      </c>
      <c r="D71" s="29">
        <f>SUM(D67:D70)</f>
        <v>321</v>
      </c>
      <c r="E71" s="48"/>
      <c r="F71" s="16"/>
      <c r="G71" s="29"/>
      <c r="H71" s="29">
        <f>SUM(H67:H70)</f>
        <v>325</v>
      </c>
      <c r="I71" s="29"/>
      <c r="J71" s="29">
        <f>SUM(J67:J70)</f>
        <v>0</v>
      </c>
      <c r="K71" s="29"/>
      <c r="L71" s="29">
        <f>D71-(H71+J71)</f>
        <v>-4</v>
      </c>
      <c r="M71" s="29"/>
      <c r="N71" s="29"/>
      <c r="O71" s="29">
        <f>SUM(O67:O70)</f>
        <v>0</v>
      </c>
      <c r="P71" s="29"/>
      <c r="Q71" s="29">
        <f>SUM(Q67:Q70)</f>
        <v>0</v>
      </c>
      <c r="R71" s="29"/>
      <c r="S71" s="16">
        <f>SUM(S67:S70)</f>
        <v>0</v>
      </c>
      <c r="T71" s="29"/>
      <c r="U71" s="29">
        <f>O71-(Q71+S71)</f>
        <v>0</v>
      </c>
      <c r="V71" s="29"/>
      <c r="W71" s="29"/>
      <c r="X71" s="29">
        <f>SUM(X67:X70)</f>
        <v>22</v>
      </c>
      <c r="Y71" s="29"/>
      <c r="Z71" s="29">
        <f>SUM(Z67:Z70)</f>
        <v>17</v>
      </c>
      <c r="AA71" s="29"/>
      <c r="AB71" s="29">
        <f>SUM(AB67:AB70)</f>
        <v>0</v>
      </c>
      <c r="AC71" s="29"/>
      <c r="AD71" s="29">
        <f>X71-(Z71+AB71)</f>
        <v>5</v>
      </c>
      <c r="AE71" s="29"/>
      <c r="AF71" s="29"/>
      <c r="AG71" s="29">
        <f>SUM(AG67:AG70)</f>
        <v>343</v>
      </c>
      <c r="AH71" s="29"/>
      <c r="AI71" s="29">
        <f>SUM(AI67:AI70)</f>
        <v>342</v>
      </c>
      <c r="AJ71" s="29"/>
      <c r="AK71" s="29">
        <f>SUM(AK67:AK70)</f>
        <v>0</v>
      </c>
      <c r="AL71" s="29"/>
      <c r="AM71" s="29">
        <f>SUM(AM67:AM70)</f>
        <v>1</v>
      </c>
    </row>
    <row r="72" spans="5:37" s="29" customFormat="1" ht="12.75">
      <c r="E72" s="48"/>
      <c r="F72" s="16"/>
      <c r="J72" s="16"/>
      <c r="S72" s="16"/>
      <c r="AB72" s="16"/>
      <c r="AK72" s="16"/>
    </row>
    <row r="73" spans="1:39" ht="12.75">
      <c r="A73" s="128" t="str">
        <f>'FTP DETAIL'!A78</f>
        <v>SUBTOTAL ST-LINE</v>
      </c>
      <c r="D73" s="32">
        <f>SUM(D49+D57+D59+D60+D61+D62+D63+D64+D65+D71)</f>
        <v>359</v>
      </c>
      <c r="E73" s="49"/>
      <c r="F73" s="129">
        <f>'FTP DETAIL'!AD80</f>
        <v>360</v>
      </c>
      <c r="G73" s="29"/>
      <c r="H73" s="32">
        <f>SUM(H49+H57+H59+H60+H61+H62+H63+H64+H65+H71)</f>
        <v>360</v>
      </c>
      <c r="I73" s="29"/>
      <c r="J73" s="32">
        <f>SUM(J49+J57+J59+J60+J61+J62+J63+J64+J65+J71)</f>
        <v>0</v>
      </c>
      <c r="K73" s="29"/>
      <c r="L73" s="32">
        <f>SUM(L49+L57+L59+L60+L61+L62+L63+L64+L65+L71)</f>
        <v>-1</v>
      </c>
      <c r="M73" s="29"/>
      <c r="N73" s="29"/>
      <c r="O73" s="32">
        <f>SUM(O49+O57+O59+O60+O61+O62+O63+O64+O65+O71)</f>
        <v>161</v>
      </c>
      <c r="P73" s="29"/>
      <c r="Q73" s="32">
        <f>SUM(Q49+Q57+Q59+Q60+Q61+Q62+Q63+Q64+Q65+Q71)</f>
        <v>165</v>
      </c>
      <c r="R73" s="29"/>
      <c r="S73" s="32">
        <f>SUM(S49+S57+S59+S60+S61+S62+S63+S64+S65+S71)</f>
        <v>2</v>
      </c>
      <c r="T73" s="29"/>
      <c r="U73" s="32">
        <f>SUM(U49+U57+U59+U60+U61+U62+U63+U64+U65+U71)</f>
        <v>-6</v>
      </c>
      <c r="V73" s="29"/>
      <c r="W73" s="29"/>
      <c r="X73" s="32">
        <f>SUM(X49+X57+X59+X60+X61+X62+X63+X64+X65+X71)</f>
        <v>85</v>
      </c>
      <c r="Y73" s="29"/>
      <c r="Z73" s="32">
        <f>SUM(Z49+Z57+Z59+Z60+Z61+Z62+Z63+Z64+Z65+Z71)</f>
        <v>72</v>
      </c>
      <c r="AA73" s="32"/>
      <c r="AB73" s="32">
        <f>SUM(AB49+AB57+AB59+AB60+AB61+AB62+AB64+AB65+AB71)</f>
        <v>0</v>
      </c>
      <c r="AC73" s="32"/>
      <c r="AD73" s="32">
        <f>SUM(AD49+AD57+AD59+AD60+AD61+AD62+AD64+AD65+AD71)</f>
        <v>13</v>
      </c>
      <c r="AE73" s="32"/>
      <c r="AF73" s="32"/>
      <c r="AG73" s="32">
        <f>SUM(AG49+AG57+AG59+AG60+AG61+AG62+AG63+AG64+AG65+AG71)</f>
        <v>605</v>
      </c>
      <c r="AH73" s="32"/>
      <c r="AI73" s="32">
        <f>SUM(AI49+AI57+AI59+AI60+AI61+AI62+AI63+AI64+AI65+AI71)</f>
        <v>597</v>
      </c>
      <c r="AJ73" s="32"/>
      <c r="AK73" s="32">
        <f>SUM(AK49+AK57+AK59+AK60+AK61+AK62+AK63+AK64+AK65+AK71)</f>
        <v>2</v>
      </c>
      <c r="AL73" s="32"/>
      <c r="AM73" s="32">
        <f>SUM(AM49+AM57+AM59+AM60+AM61+AM62+AM63+AM64+AM65+AM71)</f>
        <v>6</v>
      </c>
    </row>
    <row r="74" spans="5:37" s="29" customFormat="1" ht="12.75">
      <c r="E74" s="48"/>
      <c r="F74" s="16"/>
      <c r="J74" s="16"/>
      <c r="S74" s="16"/>
      <c r="AB74" s="16"/>
      <c r="AK74" s="16"/>
    </row>
    <row r="75" spans="1:39" ht="13.5" thickBot="1">
      <c r="A75" s="52" t="str">
        <f>'FTP DETAIL'!A83</f>
        <v>TOTAL</v>
      </c>
      <c r="D75" s="33">
        <f>D39+D73</f>
        <v>635</v>
      </c>
      <c r="E75" s="49"/>
      <c r="F75" s="33">
        <f>F39+F73</f>
        <v>636</v>
      </c>
      <c r="G75" s="29"/>
      <c r="H75" s="33">
        <f>H39+H73</f>
        <v>623</v>
      </c>
      <c r="I75" s="29"/>
      <c r="J75" s="33">
        <f>J39+J73</f>
        <v>3</v>
      </c>
      <c r="K75" s="29"/>
      <c r="L75" s="33">
        <f>D75-(H75+J75)</f>
        <v>9</v>
      </c>
      <c r="M75" s="29"/>
      <c r="N75" s="29"/>
      <c r="O75" s="33">
        <f>O39+O73</f>
        <v>262</v>
      </c>
      <c r="P75" s="29"/>
      <c r="Q75" s="33">
        <f>Q39+Q73</f>
        <v>263</v>
      </c>
      <c r="R75" s="29"/>
      <c r="S75" s="33">
        <f>S39+S73</f>
        <v>2</v>
      </c>
      <c r="T75" s="29"/>
      <c r="U75" s="33">
        <f>O75-(Q75+S75)</f>
        <v>-3</v>
      </c>
      <c r="V75" s="29"/>
      <c r="W75" s="29"/>
      <c r="X75" s="33">
        <f>X39+X73</f>
        <v>484</v>
      </c>
      <c r="Y75" s="29"/>
      <c r="Z75" s="33">
        <f>Z39+Z73</f>
        <v>466</v>
      </c>
      <c r="AA75" s="29"/>
      <c r="AB75" s="33">
        <f>AB39+AB73</f>
        <v>3</v>
      </c>
      <c r="AC75" s="29"/>
      <c r="AD75" s="33">
        <f>X75-(Z75+AB75)</f>
        <v>15</v>
      </c>
      <c r="AE75" s="29"/>
      <c r="AF75" s="29"/>
      <c r="AG75" s="33">
        <f>AG39+AG73</f>
        <v>1381</v>
      </c>
      <c r="AH75" s="29"/>
      <c r="AI75" s="33">
        <f>AI39+AI73</f>
        <v>1352</v>
      </c>
      <c r="AJ75" s="29"/>
      <c r="AK75" s="33">
        <f>AK39+AK73</f>
        <v>8</v>
      </c>
      <c r="AL75" s="29"/>
      <c r="AM75" s="34">
        <f>AM39+AM73</f>
        <v>21</v>
      </c>
    </row>
    <row r="76" spans="5:37" s="29" customFormat="1" ht="13.5" thickTop="1">
      <c r="E76" s="48"/>
      <c r="F76" s="16"/>
      <c r="J76" s="16"/>
      <c r="S76" s="16"/>
      <c r="AB76" s="16"/>
      <c r="AK76" s="16"/>
    </row>
    <row r="78" spans="1:39" ht="12.75">
      <c r="A78" s="128" t="str">
        <f>'FTP DETAIL'!A86</f>
        <v>Reimb. ACT-002</v>
      </c>
      <c r="D78" s="29">
        <f>'FTP DETAIL'!R86</f>
        <v>0</v>
      </c>
      <c r="E78" s="48"/>
      <c r="F78" s="16"/>
      <c r="G78" s="29"/>
      <c r="H78" s="29">
        <f>'FTP DETAIL'!S86</f>
        <v>0</v>
      </c>
      <c r="I78" s="29"/>
      <c r="J78" s="16"/>
      <c r="K78" s="29"/>
      <c r="L78" s="29">
        <f>D78-(H78+J78)</f>
        <v>0</v>
      </c>
      <c r="M78" s="29"/>
      <c r="N78" s="29"/>
      <c r="O78" s="29">
        <f>'FTP DETAIL'!U86</f>
        <v>0</v>
      </c>
      <c r="P78" s="29"/>
      <c r="Q78" s="29">
        <f>'FTP DETAIL'!V86</f>
        <v>0</v>
      </c>
      <c r="R78" s="29"/>
      <c r="S78" s="16"/>
      <c r="T78" s="29"/>
      <c r="U78" s="29">
        <f>O78-(Q78+S78)</f>
        <v>0</v>
      </c>
      <c r="V78" s="29"/>
      <c r="W78" s="29"/>
      <c r="X78" s="29">
        <f>'FTP DETAIL'!X86+'FTP DETAIL'!Z86</f>
        <v>0</v>
      </c>
      <c r="Y78" s="29"/>
      <c r="Z78" s="29">
        <f>'FTP DETAIL'!Y86+'FTP DETAIL'!AA86</f>
        <v>0</v>
      </c>
      <c r="AA78" s="29"/>
      <c r="AB78" s="16"/>
      <c r="AC78" s="29"/>
      <c r="AD78" s="29">
        <f>X78-(Z78+AB78)</f>
        <v>0</v>
      </c>
      <c r="AE78" s="29"/>
      <c r="AF78" s="29"/>
      <c r="AG78" s="29">
        <f>X78+O78+D78</f>
        <v>0</v>
      </c>
      <c r="AH78" s="29"/>
      <c r="AI78" s="29">
        <f>Z78+Q78+H78</f>
        <v>0</v>
      </c>
      <c r="AJ78" s="29"/>
      <c r="AK78" s="16">
        <f>J78+S78+AB78</f>
        <v>0</v>
      </c>
      <c r="AL78" s="29"/>
      <c r="AM78" s="27">
        <f>AD78+U78+L78</f>
        <v>0</v>
      </c>
    </row>
    <row r="79" spans="1:39" ht="12.75">
      <c r="A79" s="128" t="str">
        <f>'FTP DETAIL'!A87</f>
        <v>Reimb. ACB-100</v>
      </c>
      <c r="D79" s="31">
        <f>'FTP DETAIL'!R87</f>
        <v>0</v>
      </c>
      <c r="E79" s="48"/>
      <c r="F79" s="51"/>
      <c r="G79" s="29"/>
      <c r="H79" s="31">
        <f>'FTP DETAIL'!S87</f>
        <v>0</v>
      </c>
      <c r="I79" s="29"/>
      <c r="J79" s="51"/>
      <c r="K79" s="29"/>
      <c r="L79" s="31">
        <f>D79-(H79+J79)</f>
        <v>0</v>
      </c>
      <c r="M79" s="29"/>
      <c r="N79" s="29"/>
      <c r="O79" s="31">
        <f>'FTP DETAIL'!U87</f>
        <v>0</v>
      </c>
      <c r="P79" s="29"/>
      <c r="Q79" s="31">
        <f>'FTP DETAIL'!V87</f>
        <v>0</v>
      </c>
      <c r="R79" s="29"/>
      <c r="S79" s="51"/>
      <c r="T79" s="29"/>
      <c r="U79" s="31">
        <f>O79-(Q79+S79)</f>
        <v>0</v>
      </c>
      <c r="V79" s="29"/>
      <c r="W79" s="29"/>
      <c r="X79" s="31">
        <f>'FTP DETAIL'!X87+'FTP DETAIL'!Z87</f>
        <v>1</v>
      </c>
      <c r="Y79" s="29"/>
      <c r="Z79" s="31">
        <f>'FTP DETAIL'!Y87+'FTP DETAIL'!AA87</f>
        <v>1</v>
      </c>
      <c r="AA79" s="29"/>
      <c r="AB79" s="51"/>
      <c r="AC79" s="29"/>
      <c r="AD79" s="31">
        <f>X79-(Z79+AB79)</f>
        <v>0</v>
      </c>
      <c r="AE79" s="29"/>
      <c r="AF79" s="29"/>
      <c r="AG79" s="31">
        <f>X79+O79+D79</f>
        <v>1</v>
      </c>
      <c r="AH79" s="29"/>
      <c r="AI79" s="31">
        <f>Z79+Q79+H79</f>
        <v>1</v>
      </c>
      <c r="AJ79" s="29"/>
      <c r="AK79" s="51">
        <f>J79+S79+AB79</f>
        <v>0</v>
      </c>
      <c r="AL79" s="29"/>
      <c r="AM79" s="130">
        <f>AD79+U79+L79</f>
        <v>0</v>
      </c>
    </row>
    <row r="80" spans="1:39" ht="12.75">
      <c r="A80" s="128" t="str">
        <f>'FTP DETAIL'!A88</f>
        <v>SUBTOTAL REIMB</v>
      </c>
      <c r="D80" s="32">
        <f>SUM(D78:D79)</f>
        <v>0</v>
      </c>
      <c r="E80" s="48"/>
      <c r="F80" s="129">
        <v>0</v>
      </c>
      <c r="G80" s="29"/>
      <c r="H80" s="32">
        <f>SUM(H78:H79)</f>
        <v>0</v>
      </c>
      <c r="I80" s="29"/>
      <c r="J80" s="32">
        <f>SUM(J78:J79)</f>
        <v>0</v>
      </c>
      <c r="K80" s="29"/>
      <c r="L80" s="32">
        <f>D80-(H80+J80)</f>
        <v>0</v>
      </c>
      <c r="M80" s="29"/>
      <c r="N80" s="29"/>
      <c r="O80" s="32">
        <f>SUM(O78:O79)</f>
        <v>0</v>
      </c>
      <c r="P80" s="29"/>
      <c r="Q80" s="32">
        <f>SUM(Q78:Q79)</f>
        <v>0</v>
      </c>
      <c r="R80" s="29"/>
      <c r="S80" s="32">
        <f>SUM(S78:S79)</f>
        <v>0</v>
      </c>
      <c r="T80" s="29"/>
      <c r="U80" s="32">
        <f>O80-(Q80+S80)</f>
        <v>0</v>
      </c>
      <c r="V80" s="29"/>
      <c r="W80" s="29"/>
      <c r="X80" s="32">
        <f>SUM(X78:X79)</f>
        <v>1</v>
      </c>
      <c r="Y80" s="29"/>
      <c r="Z80" s="32">
        <f>SUM(Z78:Z79)</f>
        <v>1</v>
      </c>
      <c r="AA80" s="29"/>
      <c r="AB80" s="32">
        <f>SUM(AB78:AB79)</f>
        <v>0</v>
      </c>
      <c r="AC80" s="32"/>
      <c r="AD80" s="32">
        <f>X80-(Z80+AB80)</f>
        <v>0</v>
      </c>
      <c r="AE80" s="32"/>
      <c r="AF80" s="32"/>
      <c r="AG80" s="32">
        <f>SUM(AG78:AG79)</f>
        <v>1</v>
      </c>
      <c r="AH80" s="32"/>
      <c r="AI80" s="32">
        <f>SUM(AI78:AI79)</f>
        <v>1</v>
      </c>
      <c r="AJ80" s="32"/>
      <c r="AK80" s="32">
        <f>SUM(AK78:AK79)</f>
        <v>0</v>
      </c>
      <c r="AL80" s="32"/>
      <c r="AM80" s="131">
        <f>SUM(AM78:AM79)</f>
        <v>0</v>
      </c>
    </row>
  </sheetData>
  <printOptions/>
  <pageMargins left="0.21" right="0.21" top="0.25" bottom="0.75" header="0.5" footer="0.5"/>
  <pageSetup fitToHeight="2" fitToWidth="1" horizontalDpi="300" verticalDpi="300" orientation="portrait" scale="71" r:id="rId1"/>
  <headerFooter alignWithMargins="0">
    <oddFooter>&amp;C&amp;"Times New Roman,Regular"Page &amp;P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workbookViewId="0" topLeftCell="A1">
      <pane xSplit="2" ySplit="5" topLeftCell="L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83" sqref="AD83"/>
    </sheetView>
  </sheetViews>
  <sheetFormatPr defaultColWidth="9.33203125" defaultRowHeight="12.75"/>
  <cols>
    <col min="1" max="1" width="12.5" style="18" customWidth="1"/>
    <col min="2" max="2" width="4.5" style="18" customWidth="1"/>
    <col min="3" max="3" width="10.83203125" style="18" customWidth="1"/>
    <col min="4" max="7" width="7.83203125" style="18" customWidth="1"/>
    <col min="8" max="9" width="7.83203125" style="18" hidden="1" customWidth="1"/>
    <col min="10" max="15" width="7.83203125" style="18" customWidth="1"/>
    <col min="16" max="16" width="10" style="20" customWidth="1"/>
    <col min="17" max="17" width="7.83203125" style="20" customWidth="1"/>
    <col min="18" max="19" width="7.83203125" style="18" customWidth="1"/>
    <col min="20" max="20" width="2.5" style="18" customWidth="1"/>
    <col min="21" max="22" width="7.83203125" style="18" customWidth="1"/>
    <col min="23" max="23" width="2" style="18" customWidth="1"/>
    <col min="24" max="24" width="7.83203125" style="18" customWidth="1"/>
    <col min="25" max="25" width="7.5" style="18" customWidth="1"/>
    <col min="26" max="26" width="8.83203125" style="18" customWidth="1"/>
    <col min="27" max="27" width="8.16015625" style="18" customWidth="1"/>
    <col min="28" max="28" width="2.66015625" style="18" customWidth="1"/>
    <col min="29" max="30" width="7.83203125" style="18" customWidth="1"/>
    <col min="31" max="33" width="9.33203125" style="18" customWidth="1"/>
    <col min="34" max="34" width="7.33203125" style="18" customWidth="1"/>
    <col min="35" max="16384" width="9.33203125" style="18" customWidth="1"/>
  </cols>
  <sheetData>
    <row r="1" spans="1:26" s="17" customFormat="1" ht="12.75">
      <c r="A1" s="150" t="s">
        <v>74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U1" s="140" t="str">
        <f>'Cover Page'!A33</f>
        <v> SEPTEMBER 30, 2002</v>
      </c>
      <c r="Y1" s="17" t="s">
        <v>10</v>
      </c>
      <c r="Z1" s="17" t="s">
        <v>10</v>
      </c>
    </row>
    <row r="2" spans="1:29" s="17" customFormat="1" ht="12.75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AC2" s="17" t="s">
        <v>10</v>
      </c>
    </row>
    <row r="3" spans="4:30" ht="12.75">
      <c r="D3" s="17" t="s">
        <v>78</v>
      </c>
      <c r="E3" s="17"/>
      <c r="F3" s="150" t="s">
        <v>91</v>
      </c>
      <c r="G3" s="150"/>
      <c r="H3" s="150" t="s">
        <v>51</v>
      </c>
      <c r="I3" s="150"/>
      <c r="J3" s="151" t="s">
        <v>52</v>
      </c>
      <c r="K3" s="151"/>
      <c r="L3" s="124" t="s">
        <v>93</v>
      </c>
      <c r="M3" s="62"/>
      <c r="N3" s="17" t="s">
        <v>53</v>
      </c>
      <c r="O3" s="62"/>
      <c r="P3" s="17" t="s">
        <v>117</v>
      </c>
      <c r="Q3" s="17"/>
      <c r="R3" s="150" t="s">
        <v>72</v>
      </c>
      <c r="S3" s="150"/>
      <c r="T3" s="17"/>
      <c r="U3" s="150" t="s">
        <v>100</v>
      </c>
      <c r="V3" s="150"/>
      <c r="W3" s="17"/>
      <c r="X3" s="150" t="s">
        <v>16</v>
      </c>
      <c r="Y3" s="150"/>
      <c r="Z3" s="17" t="s">
        <v>55</v>
      </c>
      <c r="AA3" s="17"/>
      <c r="AC3" s="150" t="s">
        <v>99</v>
      </c>
      <c r="AD3" s="150"/>
    </row>
    <row r="4" spans="4:30" ht="12.75">
      <c r="D4" s="17" t="s">
        <v>92</v>
      </c>
      <c r="E4" s="17"/>
      <c r="F4" s="150" t="s">
        <v>96</v>
      </c>
      <c r="G4" s="150"/>
      <c r="H4" s="17" t="s">
        <v>105</v>
      </c>
      <c r="I4" s="17"/>
      <c r="J4" s="150" t="s">
        <v>104</v>
      </c>
      <c r="K4" s="150"/>
      <c r="L4" s="150" t="s">
        <v>106</v>
      </c>
      <c r="M4" s="150"/>
      <c r="N4" s="17" t="s">
        <v>98</v>
      </c>
      <c r="O4" s="62"/>
      <c r="P4" s="17" t="s">
        <v>118</v>
      </c>
      <c r="Q4" s="17"/>
      <c r="R4" s="150" t="s">
        <v>102</v>
      </c>
      <c r="S4" s="150"/>
      <c r="T4" s="17"/>
      <c r="U4" s="150" t="s">
        <v>101</v>
      </c>
      <c r="V4" s="150"/>
      <c r="W4" s="17"/>
      <c r="X4" s="150" t="s">
        <v>82</v>
      </c>
      <c r="Y4" s="150"/>
      <c r="Z4" s="17" t="s">
        <v>81</v>
      </c>
      <c r="AA4" s="17"/>
      <c r="AC4" s="150" t="s">
        <v>72</v>
      </c>
      <c r="AD4" s="150"/>
    </row>
    <row r="5" spans="4:30" ht="12.75">
      <c r="D5" s="20" t="s">
        <v>47</v>
      </c>
      <c r="E5" s="20" t="s">
        <v>48</v>
      </c>
      <c r="F5" s="20" t="s">
        <v>47</v>
      </c>
      <c r="G5" s="20" t="s">
        <v>48</v>
      </c>
      <c r="H5" s="20" t="s">
        <v>47</v>
      </c>
      <c r="I5" s="20" t="s">
        <v>48</v>
      </c>
      <c r="J5" s="20" t="s">
        <v>47</v>
      </c>
      <c r="K5" s="20" t="s">
        <v>48</v>
      </c>
      <c r="L5" s="20" t="s">
        <v>47</v>
      </c>
      <c r="M5" s="20" t="s">
        <v>48</v>
      </c>
      <c r="N5" s="20" t="s">
        <v>47</v>
      </c>
      <c r="O5" s="20" t="s">
        <v>48</v>
      </c>
      <c r="P5" s="20" t="s">
        <v>47</v>
      </c>
      <c r="Q5" s="20" t="s">
        <v>48</v>
      </c>
      <c r="R5" s="20" t="s">
        <v>47</v>
      </c>
      <c r="S5" s="20" t="s">
        <v>48</v>
      </c>
      <c r="T5" s="20"/>
      <c r="U5" s="20" t="s">
        <v>47</v>
      </c>
      <c r="V5" s="20" t="s">
        <v>48</v>
      </c>
      <c r="W5" s="22"/>
      <c r="X5" s="20" t="s">
        <v>47</v>
      </c>
      <c r="Y5" s="20" t="s">
        <v>48</v>
      </c>
      <c r="Z5" s="83" t="s">
        <v>47</v>
      </c>
      <c r="AA5" s="83" t="s">
        <v>48</v>
      </c>
      <c r="AC5" s="20" t="s">
        <v>47</v>
      </c>
      <c r="AD5" s="20" t="s">
        <v>48</v>
      </c>
    </row>
    <row r="7" spans="1:30" ht="12.75">
      <c r="A7" s="19" t="s">
        <v>25</v>
      </c>
      <c r="D7" s="95" t="s">
        <v>10</v>
      </c>
      <c r="E7" s="95"/>
      <c r="F7" s="95"/>
      <c r="G7" s="95"/>
      <c r="H7" s="95" t="s">
        <v>10</v>
      </c>
      <c r="I7" s="95" t="s">
        <v>10</v>
      </c>
      <c r="J7" s="95"/>
      <c r="K7" s="95"/>
      <c r="L7" s="95"/>
      <c r="M7" s="95"/>
      <c r="N7" s="95">
        <v>2</v>
      </c>
      <c r="O7" s="95">
        <v>2</v>
      </c>
      <c r="P7" s="108"/>
      <c r="Q7" s="108"/>
      <c r="R7" s="91">
        <f>N7</f>
        <v>2</v>
      </c>
      <c r="S7" s="91">
        <f aca="true" t="shared" si="0" ref="R7:S9">SUM(+O7)</f>
        <v>2</v>
      </c>
      <c r="T7" s="91"/>
      <c r="U7" s="95">
        <v>2</v>
      </c>
      <c r="V7" s="95">
        <v>2</v>
      </c>
      <c r="W7" s="95"/>
      <c r="X7" s="95">
        <v>0</v>
      </c>
      <c r="Y7" s="95">
        <v>0</v>
      </c>
      <c r="Z7" s="95">
        <v>0</v>
      </c>
      <c r="AA7" s="95">
        <v>0</v>
      </c>
      <c r="AB7" s="91"/>
      <c r="AC7" s="91">
        <f aca="true" t="shared" si="1" ref="AC7:AD9">SUM(R7+U7+X7+Z7)</f>
        <v>4</v>
      </c>
      <c r="AD7" s="91">
        <f t="shared" si="1"/>
        <v>4</v>
      </c>
    </row>
    <row r="8" spans="1:30" ht="12.75">
      <c r="A8" s="19" t="s">
        <v>31</v>
      </c>
      <c r="D8" s="95"/>
      <c r="E8" s="95"/>
      <c r="F8" s="95"/>
      <c r="G8" s="95"/>
      <c r="H8" s="95" t="s">
        <v>10</v>
      </c>
      <c r="I8" s="95" t="s">
        <v>10</v>
      </c>
      <c r="J8" s="95"/>
      <c r="K8" s="95"/>
      <c r="L8" s="95"/>
      <c r="M8" s="95"/>
      <c r="N8" s="95">
        <v>0</v>
      </c>
      <c r="O8" s="95">
        <v>0</v>
      </c>
      <c r="P8" s="108"/>
      <c r="Q8" s="108"/>
      <c r="R8" s="91">
        <f t="shared" si="0"/>
        <v>0</v>
      </c>
      <c r="S8" s="91">
        <f t="shared" si="0"/>
        <v>0</v>
      </c>
      <c r="T8" s="91"/>
      <c r="U8" s="95">
        <v>1</v>
      </c>
      <c r="V8" s="95">
        <v>1</v>
      </c>
      <c r="W8" s="95"/>
      <c r="X8" s="95">
        <v>0</v>
      </c>
      <c r="Y8" s="95">
        <v>0</v>
      </c>
      <c r="Z8" s="95">
        <v>0</v>
      </c>
      <c r="AA8" s="95">
        <v>0</v>
      </c>
      <c r="AB8" s="91"/>
      <c r="AC8" s="91">
        <f t="shared" si="1"/>
        <v>1</v>
      </c>
      <c r="AD8" s="91">
        <f t="shared" si="1"/>
        <v>1</v>
      </c>
    </row>
    <row r="9" spans="1:30" ht="12.75">
      <c r="A9" s="19" t="s">
        <v>2</v>
      </c>
      <c r="D9" s="95"/>
      <c r="E9" s="95"/>
      <c r="F9" s="95" t="s">
        <v>10</v>
      </c>
      <c r="G9" s="95" t="s">
        <v>10</v>
      </c>
      <c r="H9" s="95" t="s">
        <v>10</v>
      </c>
      <c r="I9" s="95" t="s">
        <v>10</v>
      </c>
      <c r="J9" s="95"/>
      <c r="K9" s="95"/>
      <c r="L9" s="95"/>
      <c r="M9" s="95"/>
      <c r="N9" s="95">
        <v>10</v>
      </c>
      <c r="O9" s="95">
        <v>9</v>
      </c>
      <c r="P9" s="108"/>
      <c r="Q9" s="108"/>
      <c r="R9" s="91">
        <f t="shared" si="0"/>
        <v>10</v>
      </c>
      <c r="S9" s="91">
        <f t="shared" si="0"/>
        <v>9</v>
      </c>
      <c r="T9" s="91"/>
      <c r="U9" s="95">
        <v>0</v>
      </c>
      <c r="V9" s="95">
        <v>0</v>
      </c>
      <c r="W9" s="95"/>
      <c r="X9" s="95">
        <v>0</v>
      </c>
      <c r="Y9" s="95">
        <v>0</v>
      </c>
      <c r="Z9" s="95">
        <v>0</v>
      </c>
      <c r="AA9" s="95">
        <v>0</v>
      </c>
      <c r="AB9" s="91"/>
      <c r="AC9" s="91">
        <f t="shared" si="1"/>
        <v>10</v>
      </c>
      <c r="AD9" s="91">
        <f t="shared" si="1"/>
        <v>9</v>
      </c>
    </row>
    <row r="10" spans="1:30" ht="12.75">
      <c r="A10" s="19" t="s">
        <v>58</v>
      </c>
      <c r="D10" s="91">
        <f aca="true" t="shared" si="2" ref="D10:S10">SUM(D7:D9)</f>
        <v>0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12</v>
      </c>
      <c r="O10" s="91">
        <f t="shared" si="2"/>
        <v>11</v>
      </c>
      <c r="P10" s="91">
        <f t="shared" si="2"/>
        <v>0</v>
      </c>
      <c r="Q10" s="91">
        <f t="shared" si="2"/>
        <v>0</v>
      </c>
      <c r="R10" s="91">
        <f t="shared" si="2"/>
        <v>12</v>
      </c>
      <c r="S10" s="91">
        <f t="shared" si="2"/>
        <v>11</v>
      </c>
      <c r="T10" s="91"/>
      <c r="U10" s="91">
        <f>SUM(U7:U9)</f>
        <v>3</v>
      </c>
      <c r="V10" s="91">
        <f>SUM(V7:V9)</f>
        <v>3</v>
      </c>
      <c r="W10" s="91"/>
      <c r="X10" s="91">
        <f>SUM(X7:X9)</f>
        <v>0</v>
      </c>
      <c r="Y10" s="91">
        <f>SUM(Y7:Y9)</f>
        <v>0</v>
      </c>
      <c r="Z10" s="91">
        <f>SUM(Z7:Z9)</f>
        <v>0</v>
      </c>
      <c r="AA10" s="91">
        <f>SUM(AA7:AA9)</f>
        <v>0</v>
      </c>
      <c r="AB10" s="91"/>
      <c r="AC10" s="91">
        <f>SUM(AC7:AC9)</f>
        <v>15</v>
      </c>
      <c r="AD10" s="91">
        <f>SUM(AD7:AD9)</f>
        <v>14</v>
      </c>
    </row>
    <row r="11" spans="4:30" ht="10.5" customHeight="1"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7"/>
      <c r="Q11" s="107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2.75">
      <c r="A12" s="19" t="s">
        <v>127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5</v>
      </c>
      <c r="O12" s="95">
        <v>3</v>
      </c>
      <c r="P12" s="113" t="s">
        <v>10</v>
      </c>
      <c r="Q12" s="113"/>
      <c r="R12" s="91">
        <f>SUM(D12+H12+F12+J12+N12)</f>
        <v>5</v>
      </c>
      <c r="S12" s="91">
        <f>SUM(+O12)</f>
        <v>3</v>
      </c>
      <c r="T12" s="91"/>
      <c r="U12" s="95">
        <v>0</v>
      </c>
      <c r="V12" s="95">
        <v>0</v>
      </c>
      <c r="W12" s="95"/>
      <c r="X12" s="95">
        <v>1</v>
      </c>
      <c r="Y12" s="95">
        <v>1</v>
      </c>
      <c r="Z12" s="95">
        <v>0</v>
      </c>
      <c r="AA12" s="95">
        <v>0</v>
      </c>
      <c r="AB12" s="91"/>
      <c r="AC12" s="91">
        <f aca="true" t="shared" si="3" ref="AC12:AD14">SUM(R12+U12+X12+Z12)</f>
        <v>6</v>
      </c>
      <c r="AD12" s="91">
        <f t="shared" si="3"/>
        <v>4</v>
      </c>
    </row>
    <row r="13" spans="1:30" ht="12.75">
      <c r="A13" s="19" t="s">
        <v>126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>
        <v>5</v>
      </c>
      <c r="O13" s="95">
        <v>2</v>
      </c>
      <c r="P13" s="108"/>
      <c r="Q13" s="108"/>
      <c r="R13" s="91">
        <f>SUM(+N13)</f>
        <v>5</v>
      </c>
      <c r="S13" s="91">
        <f>SUM(+O13)</f>
        <v>2</v>
      </c>
      <c r="T13" s="91"/>
      <c r="U13" s="95">
        <v>0</v>
      </c>
      <c r="V13" s="95">
        <v>0</v>
      </c>
      <c r="W13" s="95"/>
      <c r="X13" s="95">
        <v>1</v>
      </c>
      <c r="Y13" s="95">
        <v>1</v>
      </c>
      <c r="Z13" s="95">
        <v>0</v>
      </c>
      <c r="AA13" s="95">
        <v>0</v>
      </c>
      <c r="AB13" s="91"/>
      <c r="AC13" s="91">
        <f t="shared" si="3"/>
        <v>6</v>
      </c>
      <c r="AD13" s="91">
        <f t="shared" si="3"/>
        <v>3</v>
      </c>
    </row>
    <row r="14" spans="1:30" ht="12.75">
      <c r="A14" s="19" t="s">
        <v>125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>
        <v>5</v>
      </c>
      <c r="O14" s="95">
        <v>5</v>
      </c>
      <c r="P14" s="108"/>
      <c r="Q14" s="108"/>
      <c r="R14" s="91">
        <f>SUM(+N14)</f>
        <v>5</v>
      </c>
      <c r="S14" s="91">
        <f>SUM(+O14)</f>
        <v>5</v>
      </c>
      <c r="T14" s="91"/>
      <c r="U14" s="95">
        <v>4</v>
      </c>
      <c r="V14" s="95">
        <v>2</v>
      </c>
      <c r="W14" s="95"/>
      <c r="X14" s="95">
        <v>1</v>
      </c>
      <c r="Y14" s="95">
        <v>1</v>
      </c>
      <c r="Z14" s="95">
        <v>0</v>
      </c>
      <c r="AA14" s="95">
        <v>0</v>
      </c>
      <c r="AB14" s="91"/>
      <c r="AC14" s="91">
        <f t="shared" si="3"/>
        <v>10</v>
      </c>
      <c r="AD14" s="91">
        <f t="shared" si="3"/>
        <v>8</v>
      </c>
    </row>
    <row r="15" spans="4:30" ht="9" customHeight="1"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07"/>
      <c r="Q15" s="107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2.75">
      <c r="A16" s="18" t="s">
        <v>124</v>
      </c>
      <c r="D16" s="114"/>
      <c r="E16" s="114"/>
      <c r="F16" s="95"/>
      <c r="G16" s="95"/>
      <c r="H16" s="95" t="s">
        <v>10</v>
      </c>
      <c r="I16" s="95" t="s">
        <v>10</v>
      </c>
      <c r="J16" s="95"/>
      <c r="K16" s="95"/>
      <c r="L16" s="95"/>
      <c r="M16" s="95"/>
      <c r="N16" s="95">
        <v>0</v>
      </c>
      <c r="O16" s="95">
        <v>0</v>
      </c>
      <c r="P16" s="108"/>
      <c r="Q16" s="108"/>
      <c r="R16" s="91">
        <f aca="true" t="shared" si="4" ref="R16:R25">SUM(+N16)</f>
        <v>0</v>
      </c>
      <c r="S16" s="91">
        <f aca="true" t="shared" si="5" ref="S16:S25">SUM(+O16)</f>
        <v>0</v>
      </c>
      <c r="T16" s="91"/>
      <c r="U16" s="93">
        <v>0</v>
      </c>
      <c r="V16" s="95">
        <v>0</v>
      </c>
      <c r="W16" s="95"/>
      <c r="X16" s="95">
        <v>3</v>
      </c>
      <c r="Y16" s="95">
        <v>2</v>
      </c>
      <c r="Z16" s="95">
        <v>0</v>
      </c>
      <c r="AA16" s="95">
        <v>0</v>
      </c>
      <c r="AB16" s="91"/>
      <c r="AC16" s="91">
        <f aca="true" t="shared" si="6" ref="AC16:AC22">SUM(R16+U16+X16+Z16)</f>
        <v>3</v>
      </c>
      <c r="AD16" s="91">
        <f aca="true" t="shared" si="7" ref="AD16:AD22">SUM(S16+V16+Y16+AA16)</f>
        <v>2</v>
      </c>
    </row>
    <row r="17" spans="1:30" ht="12.75">
      <c r="A17" s="18" t="s">
        <v>146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>
        <v>1</v>
      </c>
      <c r="O17" s="95">
        <v>1</v>
      </c>
      <c r="P17" s="108"/>
      <c r="Q17" s="108"/>
      <c r="R17" s="91">
        <f t="shared" si="4"/>
        <v>1</v>
      </c>
      <c r="S17" s="91">
        <f t="shared" si="5"/>
        <v>1</v>
      </c>
      <c r="T17" s="91"/>
      <c r="U17" s="95">
        <v>1</v>
      </c>
      <c r="V17" s="95">
        <v>1</v>
      </c>
      <c r="W17" s="95"/>
      <c r="X17" s="95">
        <v>20</v>
      </c>
      <c r="Y17" s="95">
        <v>19</v>
      </c>
      <c r="Z17" s="95">
        <v>0</v>
      </c>
      <c r="AA17" s="95">
        <v>0</v>
      </c>
      <c r="AB17" s="91"/>
      <c r="AC17" s="91">
        <f t="shared" si="6"/>
        <v>22</v>
      </c>
      <c r="AD17" s="91">
        <f t="shared" si="7"/>
        <v>21</v>
      </c>
    </row>
    <row r="18" spans="1:30" ht="12.75">
      <c r="A18" s="18" t="s">
        <v>134</v>
      </c>
      <c r="D18" s="95"/>
      <c r="E18" s="95"/>
      <c r="F18" s="95"/>
      <c r="G18" s="95"/>
      <c r="H18" s="95" t="s">
        <v>10</v>
      </c>
      <c r="I18" s="95" t="s">
        <v>10</v>
      </c>
      <c r="J18" s="95"/>
      <c r="K18" s="95"/>
      <c r="L18" s="95"/>
      <c r="M18" s="95"/>
      <c r="N18" s="95">
        <v>0</v>
      </c>
      <c r="O18" s="95">
        <v>0</v>
      </c>
      <c r="P18" s="108"/>
      <c r="Q18" s="108"/>
      <c r="R18" s="91">
        <f t="shared" si="4"/>
        <v>0</v>
      </c>
      <c r="S18" s="91">
        <f t="shared" si="5"/>
        <v>0</v>
      </c>
      <c r="T18" s="91"/>
      <c r="U18" s="95">
        <v>0</v>
      </c>
      <c r="V18" s="95">
        <v>0</v>
      </c>
      <c r="W18" s="95"/>
      <c r="X18" s="95">
        <v>8</v>
      </c>
      <c r="Y18" s="95">
        <v>8</v>
      </c>
      <c r="Z18" s="95">
        <v>0</v>
      </c>
      <c r="AA18" s="95">
        <v>0</v>
      </c>
      <c r="AB18" s="91"/>
      <c r="AC18" s="91">
        <f t="shared" si="6"/>
        <v>8</v>
      </c>
      <c r="AD18" s="91">
        <f t="shared" si="7"/>
        <v>8</v>
      </c>
    </row>
    <row r="19" spans="1:30" ht="12.75">
      <c r="A19" s="18" t="s">
        <v>135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>
        <v>14</v>
      </c>
      <c r="O19" s="95">
        <v>14</v>
      </c>
      <c r="P19" s="108"/>
      <c r="Q19" s="108"/>
      <c r="R19" s="91">
        <f t="shared" si="4"/>
        <v>14</v>
      </c>
      <c r="S19" s="91">
        <f t="shared" si="5"/>
        <v>14</v>
      </c>
      <c r="T19" s="91"/>
      <c r="U19" s="95">
        <v>10</v>
      </c>
      <c r="V19" s="95">
        <v>10</v>
      </c>
      <c r="W19" s="95"/>
      <c r="X19" s="95">
        <v>35</v>
      </c>
      <c r="Y19" s="95">
        <v>35</v>
      </c>
      <c r="Z19" s="95">
        <v>0</v>
      </c>
      <c r="AA19" s="95">
        <v>0</v>
      </c>
      <c r="AB19" s="91"/>
      <c r="AC19" s="91">
        <f t="shared" si="6"/>
        <v>59</v>
      </c>
      <c r="AD19" s="91">
        <f t="shared" si="7"/>
        <v>59</v>
      </c>
    </row>
    <row r="20" spans="1:30" ht="12.75">
      <c r="A20" s="18" t="s">
        <v>136</v>
      </c>
      <c r="D20" s="95"/>
      <c r="E20" s="95"/>
      <c r="F20" s="95"/>
      <c r="G20" s="95"/>
      <c r="H20" s="95" t="s">
        <v>10</v>
      </c>
      <c r="I20" s="95" t="s">
        <v>10</v>
      </c>
      <c r="J20" s="95"/>
      <c r="K20" s="95"/>
      <c r="L20" s="95"/>
      <c r="M20" s="95"/>
      <c r="N20" s="95">
        <v>6</v>
      </c>
      <c r="O20" s="95">
        <v>6</v>
      </c>
      <c r="P20" s="108"/>
      <c r="Q20" s="108"/>
      <c r="R20" s="91">
        <f t="shared" si="4"/>
        <v>6</v>
      </c>
      <c r="S20" s="91">
        <f t="shared" si="5"/>
        <v>6</v>
      </c>
      <c r="T20" s="91"/>
      <c r="U20" s="95">
        <v>0</v>
      </c>
      <c r="V20" s="95">
        <v>0</v>
      </c>
      <c r="W20" s="95"/>
      <c r="X20" s="95">
        <v>46</v>
      </c>
      <c r="Y20" s="95">
        <v>45</v>
      </c>
      <c r="Z20" s="95">
        <v>0</v>
      </c>
      <c r="AA20" s="95">
        <v>0</v>
      </c>
      <c r="AB20" s="91"/>
      <c r="AC20" s="91">
        <f t="shared" si="6"/>
        <v>52</v>
      </c>
      <c r="AD20" s="91">
        <f t="shared" si="7"/>
        <v>51</v>
      </c>
    </row>
    <row r="21" spans="1:30" ht="12.75">
      <c r="A21" s="18" t="s">
        <v>137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>
        <v>0</v>
      </c>
      <c r="O21" s="95">
        <v>0</v>
      </c>
      <c r="P21" s="108"/>
      <c r="Q21" s="108"/>
      <c r="R21" s="91">
        <f t="shared" si="4"/>
        <v>0</v>
      </c>
      <c r="S21" s="91">
        <f t="shared" si="5"/>
        <v>0</v>
      </c>
      <c r="T21" s="91"/>
      <c r="U21" s="95">
        <v>0</v>
      </c>
      <c r="V21" s="95">
        <v>0</v>
      </c>
      <c r="W21" s="95"/>
      <c r="X21" s="95">
        <v>53</v>
      </c>
      <c r="Y21" s="95">
        <v>53</v>
      </c>
      <c r="Z21" s="95">
        <v>0</v>
      </c>
      <c r="AA21" s="95">
        <v>0</v>
      </c>
      <c r="AB21" s="91"/>
      <c r="AC21" s="91">
        <f t="shared" si="6"/>
        <v>53</v>
      </c>
      <c r="AD21" s="91">
        <f t="shared" si="7"/>
        <v>53</v>
      </c>
    </row>
    <row r="22" spans="1:30" ht="12.75">
      <c r="A22" s="19" t="s">
        <v>138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>
        <v>1</v>
      </c>
      <c r="O22" s="95">
        <v>1</v>
      </c>
      <c r="P22" s="108"/>
      <c r="Q22" s="108"/>
      <c r="R22" s="91">
        <f t="shared" si="4"/>
        <v>1</v>
      </c>
      <c r="S22" s="91">
        <f t="shared" si="5"/>
        <v>1</v>
      </c>
      <c r="T22" s="91"/>
      <c r="U22" s="93">
        <v>0</v>
      </c>
      <c r="V22" s="95">
        <v>0</v>
      </c>
      <c r="W22" s="95"/>
      <c r="X22" s="95">
        <v>61</v>
      </c>
      <c r="Y22" s="95">
        <v>62</v>
      </c>
      <c r="Z22" s="95">
        <v>0</v>
      </c>
      <c r="AA22" s="95">
        <v>0</v>
      </c>
      <c r="AB22" s="91"/>
      <c r="AC22" s="91">
        <f t="shared" si="6"/>
        <v>62</v>
      </c>
      <c r="AD22" s="91">
        <f t="shared" si="7"/>
        <v>63</v>
      </c>
    </row>
    <row r="23" spans="1:30" ht="12.75">
      <c r="A23" s="18" t="s">
        <v>139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>
        <v>6</v>
      </c>
      <c r="O23" s="95">
        <v>5</v>
      </c>
      <c r="P23" s="108"/>
      <c r="Q23" s="108"/>
      <c r="R23" s="91">
        <f t="shared" si="4"/>
        <v>6</v>
      </c>
      <c r="S23" s="91">
        <f t="shared" si="5"/>
        <v>5</v>
      </c>
      <c r="T23" s="91"/>
      <c r="U23" s="95">
        <v>0</v>
      </c>
      <c r="V23" s="115">
        <v>0</v>
      </c>
      <c r="W23" s="115"/>
      <c r="X23" s="95">
        <v>61</v>
      </c>
      <c r="Y23" s="95">
        <v>60</v>
      </c>
      <c r="Z23" s="95">
        <v>0</v>
      </c>
      <c r="AA23" s="95">
        <v>0</v>
      </c>
      <c r="AB23" s="91"/>
      <c r="AC23" s="91">
        <f aca="true" t="shared" si="8" ref="AC23:AD25">SUM(R23+U23+X23+Z23)</f>
        <v>67</v>
      </c>
      <c r="AD23" s="91">
        <f t="shared" si="8"/>
        <v>65</v>
      </c>
    </row>
    <row r="24" spans="1:30" ht="12.75">
      <c r="A24" s="18" t="s">
        <v>141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>
        <v>12</v>
      </c>
      <c r="O24" s="95">
        <v>11</v>
      </c>
      <c r="P24" s="108"/>
      <c r="Q24" s="108"/>
      <c r="R24" s="91">
        <f t="shared" si="4"/>
        <v>12</v>
      </c>
      <c r="S24" s="91">
        <f t="shared" si="5"/>
        <v>11</v>
      </c>
      <c r="T24" s="91"/>
      <c r="U24" s="95">
        <v>0</v>
      </c>
      <c r="V24" s="95">
        <v>0</v>
      </c>
      <c r="W24" s="95"/>
      <c r="X24" s="95">
        <v>37</v>
      </c>
      <c r="Y24" s="95">
        <v>37</v>
      </c>
      <c r="Z24" s="95">
        <v>0</v>
      </c>
      <c r="AA24" s="95">
        <v>0</v>
      </c>
      <c r="AB24" s="91"/>
      <c r="AC24" s="91">
        <f t="shared" si="8"/>
        <v>49</v>
      </c>
      <c r="AD24" s="91">
        <f t="shared" si="8"/>
        <v>48</v>
      </c>
    </row>
    <row r="25" spans="1:30" ht="12.75">
      <c r="A25" s="18" t="s">
        <v>140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>
        <v>49</v>
      </c>
      <c r="O25" s="95">
        <v>48</v>
      </c>
      <c r="P25" s="108"/>
      <c r="Q25" s="108"/>
      <c r="R25" s="91">
        <f t="shared" si="4"/>
        <v>49</v>
      </c>
      <c r="S25" s="91">
        <f t="shared" si="5"/>
        <v>48</v>
      </c>
      <c r="T25" s="91"/>
      <c r="U25" s="95">
        <v>56</v>
      </c>
      <c r="V25" s="95">
        <v>55</v>
      </c>
      <c r="W25" s="95"/>
      <c r="X25" s="95">
        <v>40</v>
      </c>
      <c r="Y25" s="95">
        <v>40</v>
      </c>
      <c r="Z25" s="95">
        <v>0</v>
      </c>
      <c r="AA25" s="95">
        <v>0</v>
      </c>
      <c r="AB25" s="91"/>
      <c r="AC25" s="91">
        <f t="shared" si="8"/>
        <v>145</v>
      </c>
      <c r="AD25" s="91">
        <f t="shared" si="8"/>
        <v>143</v>
      </c>
    </row>
    <row r="26" spans="1:30" ht="12.75">
      <c r="A26" s="19" t="s">
        <v>58</v>
      </c>
      <c r="D26" s="91">
        <f>SUM(D16:D25)</f>
        <v>0</v>
      </c>
      <c r="E26" s="91">
        <f aca="true" t="shared" si="9" ref="E26:AD26">SUM(E16:E25)</f>
        <v>0</v>
      </c>
      <c r="F26" s="91">
        <f t="shared" si="9"/>
        <v>0</v>
      </c>
      <c r="G26" s="91">
        <f t="shared" si="9"/>
        <v>0</v>
      </c>
      <c r="H26" s="91">
        <f t="shared" si="9"/>
        <v>0</v>
      </c>
      <c r="I26" s="91">
        <f t="shared" si="9"/>
        <v>0</v>
      </c>
      <c r="J26" s="91">
        <f t="shared" si="9"/>
        <v>0</v>
      </c>
      <c r="K26" s="91">
        <f t="shared" si="9"/>
        <v>0</v>
      </c>
      <c r="L26" s="91">
        <f t="shared" si="9"/>
        <v>0</v>
      </c>
      <c r="M26" s="91">
        <f t="shared" si="9"/>
        <v>0</v>
      </c>
      <c r="N26" s="91">
        <f t="shared" si="9"/>
        <v>89</v>
      </c>
      <c r="O26" s="91">
        <f t="shared" si="9"/>
        <v>86</v>
      </c>
      <c r="P26" s="91">
        <f t="shared" si="9"/>
        <v>0</v>
      </c>
      <c r="Q26" s="91">
        <f t="shared" si="9"/>
        <v>0</v>
      </c>
      <c r="R26" s="91">
        <f t="shared" si="9"/>
        <v>89</v>
      </c>
      <c r="S26" s="91">
        <f t="shared" si="9"/>
        <v>86</v>
      </c>
      <c r="T26" s="91"/>
      <c r="U26" s="91">
        <f t="shared" si="9"/>
        <v>67</v>
      </c>
      <c r="V26" s="91">
        <f t="shared" si="9"/>
        <v>66</v>
      </c>
      <c r="W26" s="91"/>
      <c r="X26" s="91">
        <f>SUM(X16:X25)</f>
        <v>364</v>
      </c>
      <c r="Y26" s="91">
        <f t="shared" si="9"/>
        <v>361</v>
      </c>
      <c r="Z26" s="91">
        <f t="shared" si="9"/>
        <v>0</v>
      </c>
      <c r="AA26" s="91">
        <f t="shared" si="9"/>
        <v>0</v>
      </c>
      <c r="AB26" s="91"/>
      <c r="AC26" s="91">
        <f t="shared" si="9"/>
        <v>520</v>
      </c>
      <c r="AD26" s="91">
        <f t="shared" si="9"/>
        <v>513</v>
      </c>
    </row>
    <row r="27" spans="4:30" ht="12.75"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07"/>
      <c r="Q27" s="107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2.75">
      <c r="A28" s="18" t="s">
        <v>128</v>
      </c>
      <c r="D28" s="95"/>
      <c r="E28" s="95"/>
      <c r="F28" s="95"/>
      <c r="G28" s="95"/>
      <c r="H28" s="95" t="s">
        <v>10</v>
      </c>
      <c r="I28" s="95" t="s">
        <v>10</v>
      </c>
      <c r="J28" s="95"/>
      <c r="K28" s="95"/>
      <c r="L28" s="95"/>
      <c r="M28" s="95"/>
      <c r="N28" s="95">
        <v>3</v>
      </c>
      <c r="O28" s="95">
        <v>3</v>
      </c>
      <c r="P28" s="108"/>
      <c r="Q28" s="108"/>
      <c r="R28" s="91">
        <f aca="true" t="shared" si="10" ref="R28:S31">SUM(+N28)</f>
        <v>3</v>
      </c>
      <c r="S28" s="91">
        <f t="shared" si="10"/>
        <v>3</v>
      </c>
      <c r="T28" s="91"/>
      <c r="U28" s="95">
        <v>0</v>
      </c>
      <c r="V28" s="95">
        <v>0</v>
      </c>
      <c r="W28" s="95"/>
      <c r="X28" s="95">
        <v>0</v>
      </c>
      <c r="Y28" s="95">
        <v>0</v>
      </c>
      <c r="Z28" s="95">
        <v>0</v>
      </c>
      <c r="AA28" s="95">
        <v>0</v>
      </c>
      <c r="AB28" s="91"/>
      <c r="AC28" s="91">
        <f aca="true" t="shared" si="11" ref="AC28:AD31">SUM(R28+U28+X28+Z28)</f>
        <v>3</v>
      </c>
      <c r="AD28" s="91">
        <f t="shared" si="11"/>
        <v>3</v>
      </c>
    </row>
    <row r="29" spans="1:30" ht="12.75">
      <c r="A29" s="18" t="s">
        <v>143</v>
      </c>
      <c r="D29" s="114"/>
      <c r="E29" s="114"/>
      <c r="F29" s="95"/>
      <c r="G29" s="95"/>
      <c r="H29" s="95" t="s">
        <v>10</v>
      </c>
      <c r="I29" s="95" t="s">
        <v>10</v>
      </c>
      <c r="J29" s="95"/>
      <c r="K29" s="95"/>
      <c r="L29" s="95"/>
      <c r="M29" s="95"/>
      <c r="N29" s="95">
        <v>5</v>
      </c>
      <c r="O29" s="95">
        <v>5</v>
      </c>
      <c r="P29" s="108"/>
      <c r="Q29" s="108"/>
      <c r="R29" s="91">
        <f t="shared" si="10"/>
        <v>5</v>
      </c>
      <c r="S29" s="91">
        <f t="shared" si="10"/>
        <v>5</v>
      </c>
      <c r="T29" s="91"/>
      <c r="U29" s="95">
        <v>2</v>
      </c>
      <c r="V29" s="95">
        <v>2</v>
      </c>
      <c r="W29" s="95"/>
      <c r="X29" s="95">
        <v>0</v>
      </c>
      <c r="Y29" s="95">
        <v>0</v>
      </c>
      <c r="Z29" s="95">
        <v>0</v>
      </c>
      <c r="AA29" s="95">
        <v>0</v>
      </c>
      <c r="AB29" s="91"/>
      <c r="AC29" s="91">
        <f t="shared" si="11"/>
        <v>7</v>
      </c>
      <c r="AD29" s="91">
        <f t="shared" si="11"/>
        <v>7</v>
      </c>
    </row>
    <row r="30" spans="1:30" ht="12.75">
      <c r="A30" s="18" t="s">
        <v>144</v>
      </c>
      <c r="D30" s="114"/>
      <c r="E30" s="114"/>
      <c r="F30" s="95"/>
      <c r="G30" s="95"/>
      <c r="H30" s="95" t="s">
        <v>10</v>
      </c>
      <c r="I30" s="95" t="s">
        <v>10</v>
      </c>
      <c r="J30" s="95"/>
      <c r="K30" s="95"/>
      <c r="L30" s="95"/>
      <c r="M30" s="95"/>
      <c r="N30" s="95">
        <v>2</v>
      </c>
      <c r="O30" s="95">
        <v>1</v>
      </c>
      <c r="P30" s="108"/>
      <c r="Q30" s="108"/>
      <c r="R30" s="91">
        <f t="shared" si="10"/>
        <v>2</v>
      </c>
      <c r="S30" s="91">
        <f t="shared" si="10"/>
        <v>1</v>
      </c>
      <c r="T30" s="91"/>
      <c r="U30" s="95">
        <v>0</v>
      </c>
      <c r="V30" s="95">
        <v>0</v>
      </c>
      <c r="W30" s="95"/>
      <c r="X30" s="95">
        <v>0</v>
      </c>
      <c r="Y30" s="95">
        <v>0</v>
      </c>
      <c r="Z30" s="95">
        <v>0</v>
      </c>
      <c r="AA30" s="95">
        <v>0</v>
      </c>
      <c r="AB30" s="91"/>
      <c r="AC30" s="91">
        <f t="shared" si="11"/>
        <v>2</v>
      </c>
      <c r="AD30" s="91">
        <f t="shared" si="11"/>
        <v>1</v>
      </c>
    </row>
    <row r="31" spans="1:30" ht="12.75">
      <c r="A31" s="18" t="s">
        <v>145</v>
      </c>
      <c r="D31" s="95"/>
      <c r="E31" s="95"/>
      <c r="F31" s="95"/>
      <c r="G31" s="95"/>
      <c r="H31" s="95" t="s">
        <v>10</v>
      </c>
      <c r="I31" s="95" t="s">
        <v>10</v>
      </c>
      <c r="J31" s="95"/>
      <c r="K31" s="95"/>
      <c r="L31" s="95"/>
      <c r="M31" s="95"/>
      <c r="N31" s="95">
        <v>6</v>
      </c>
      <c r="O31" s="95">
        <v>5</v>
      </c>
      <c r="P31" s="108"/>
      <c r="Q31" s="108"/>
      <c r="R31" s="91">
        <f t="shared" si="10"/>
        <v>6</v>
      </c>
      <c r="S31" s="91">
        <f t="shared" si="10"/>
        <v>5</v>
      </c>
      <c r="T31" s="91"/>
      <c r="U31" s="95">
        <v>2</v>
      </c>
      <c r="V31" s="95">
        <v>2</v>
      </c>
      <c r="W31" s="110"/>
      <c r="X31" s="95">
        <v>7</v>
      </c>
      <c r="Y31" s="95">
        <v>7</v>
      </c>
      <c r="Z31" s="95">
        <v>0</v>
      </c>
      <c r="AA31" s="95">
        <v>0</v>
      </c>
      <c r="AB31" s="91"/>
      <c r="AC31" s="91">
        <f t="shared" si="11"/>
        <v>15</v>
      </c>
      <c r="AD31" s="91">
        <f t="shared" si="11"/>
        <v>14</v>
      </c>
    </row>
    <row r="32" spans="1:30" ht="12.75">
      <c r="A32" s="18" t="s">
        <v>130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>
        <v>5</v>
      </c>
      <c r="O32" s="95">
        <v>5</v>
      </c>
      <c r="P32" s="108"/>
      <c r="Q32" s="108"/>
      <c r="R32" s="91">
        <f aca="true" t="shared" si="12" ref="R32:S36">SUM(+N32)</f>
        <v>5</v>
      </c>
      <c r="S32" s="91">
        <f t="shared" si="12"/>
        <v>5</v>
      </c>
      <c r="T32" s="91"/>
      <c r="U32" s="95">
        <v>8</v>
      </c>
      <c r="V32" s="95">
        <v>8</v>
      </c>
      <c r="W32" s="95"/>
      <c r="X32" s="95">
        <v>7</v>
      </c>
      <c r="Y32" s="95">
        <v>5</v>
      </c>
      <c r="Z32" s="95">
        <v>0</v>
      </c>
      <c r="AA32" s="95">
        <v>0</v>
      </c>
      <c r="AB32" s="91"/>
      <c r="AC32" s="91">
        <f aca="true" t="shared" si="13" ref="AC32:AD36">SUM(R32+U32+X32+Z32)</f>
        <v>20</v>
      </c>
      <c r="AD32" s="91">
        <f t="shared" si="13"/>
        <v>18</v>
      </c>
    </row>
    <row r="33" spans="1:30" ht="12.75">
      <c r="A33" s="18" t="s">
        <v>129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>
        <v>27</v>
      </c>
      <c r="O33" s="95">
        <v>26</v>
      </c>
      <c r="P33" s="108"/>
      <c r="Q33" s="108"/>
      <c r="R33" s="91">
        <f t="shared" si="12"/>
        <v>27</v>
      </c>
      <c r="S33" s="91">
        <f t="shared" si="12"/>
        <v>26</v>
      </c>
      <c r="T33" s="91"/>
      <c r="U33" s="95">
        <v>1</v>
      </c>
      <c r="V33" s="95">
        <v>1</v>
      </c>
      <c r="W33" s="95"/>
      <c r="X33" s="95">
        <v>2</v>
      </c>
      <c r="Y33" s="95">
        <v>2</v>
      </c>
      <c r="Z33" s="95">
        <v>0</v>
      </c>
      <c r="AA33" s="95">
        <v>0</v>
      </c>
      <c r="AB33" s="91"/>
      <c r="AC33" s="91">
        <f t="shared" si="13"/>
        <v>30</v>
      </c>
      <c r="AD33" s="91">
        <f t="shared" si="13"/>
        <v>29</v>
      </c>
    </row>
    <row r="34" spans="1:30" ht="12.75">
      <c r="A34" s="18" t="s">
        <v>131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>
        <v>55</v>
      </c>
      <c r="O34" s="95">
        <v>55</v>
      </c>
      <c r="P34" s="108"/>
      <c r="Q34" s="108"/>
      <c r="R34" s="91">
        <f t="shared" si="12"/>
        <v>55</v>
      </c>
      <c r="S34" s="91">
        <f t="shared" si="12"/>
        <v>55</v>
      </c>
      <c r="T34" s="91"/>
      <c r="U34" s="95">
        <v>0</v>
      </c>
      <c r="V34" s="95">
        <v>0</v>
      </c>
      <c r="W34" s="95"/>
      <c r="X34" s="95">
        <v>11</v>
      </c>
      <c r="Y34" s="95">
        <v>11</v>
      </c>
      <c r="Z34" s="95">
        <v>0</v>
      </c>
      <c r="AA34" s="95">
        <v>0</v>
      </c>
      <c r="AB34" s="91"/>
      <c r="AC34" s="91">
        <f t="shared" si="13"/>
        <v>66</v>
      </c>
      <c r="AD34" s="91">
        <f t="shared" si="13"/>
        <v>66</v>
      </c>
    </row>
    <row r="35" spans="1:30" ht="12.75">
      <c r="A35" s="18" t="s">
        <v>132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>
        <v>50</v>
      </c>
      <c r="O35" s="95">
        <v>49</v>
      </c>
      <c r="P35" s="108"/>
      <c r="Q35" s="108"/>
      <c r="R35" s="91">
        <f t="shared" si="12"/>
        <v>50</v>
      </c>
      <c r="S35" s="91">
        <f t="shared" si="12"/>
        <v>49</v>
      </c>
      <c r="T35" s="91"/>
      <c r="U35" s="95">
        <v>4</v>
      </c>
      <c r="V35" s="95">
        <v>4</v>
      </c>
      <c r="W35" s="95"/>
      <c r="X35" s="95">
        <v>3</v>
      </c>
      <c r="Y35" s="95">
        <v>3</v>
      </c>
      <c r="Z35" s="95">
        <v>0</v>
      </c>
      <c r="AA35" s="95">
        <v>0</v>
      </c>
      <c r="AB35" s="91"/>
      <c r="AC35" s="91">
        <f t="shared" si="13"/>
        <v>57</v>
      </c>
      <c r="AD35" s="91">
        <f t="shared" si="13"/>
        <v>56</v>
      </c>
    </row>
    <row r="36" spans="1:30" ht="12.75">
      <c r="A36" s="18" t="s">
        <v>133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>
        <v>7</v>
      </c>
      <c r="O36" s="95">
        <v>7</v>
      </c>
      <c r="P36" s="108"/>
      <c r="Q36" s="108"/>
      <c r="R36" s="91">
        <f t="shared" si="12"/>
        <v>7</v>
      </c>
      <c r="S36" s="91">
        <f t="shared" si="12"/>
        <v>7</v>
      </c>
      <c r="T36" s="91"/>
      <c r="U36" s="95">
        <v>10</v>
      </c>
      <c r="V36" s="95">
        <v>10</v>
      </c>
      <c r="W36" s="95"/>
      <c r="X36" s="95">
        <v>2</v>
      </c>
      <c r="Y36" s="95">
        <v>2</v>
      </c>
      <c r="Z36" s="95">
        <v>0</v>
      </c>
      <c r="AA36" s="95">
        <v>0</v>
      </c>
      <c r="AB36" s="91"/>
      <c r="AC36" s="91">
        <f t="shared" si="13"/>
        <v>19</v>
      </c>
      <c r="AD36" s="91">
        <f t="shared" si="13"/>
        <v>19</v>
      </c>
    </row>
    <row r="37" spans="1:30" ht="12.75">
      <c r="A37" s="19" t="s">
        <v>58</v>
      </c>
      <c r="D37" s="91">
        <f>SUM(D28:D36)</f>
        <v>0</v>
      </c>
      <c r="E37" s="91">
        <f aca="true" t="shared" si="14" ref="E37:AD37">SUM(E28:E36)</f>
        <v>0</v>
      </c>
      <c r="F37" s="91">
        <f t="shared" si="14"/>
        <v>0</v>
      </c>
      <c r="G37" s="91">
        <f t="shared" si="14"/>
        <v>0</v>
      </c>
      <c r="H37" s="91">
        <f t="shared" si="14"/>
        <v>0</v>
      </c>
      <c r="I37" s="91">
        <f t="shared" si="14"/>
        <v>0</v>
      </c>
      <c r="J37" s="91">
        <f t="shared" si="14"/>
        <v>0</v>
      </c>
      <c r="K37" s="91">
        <f t="shared" si="14"/>
        <v>0</v>
      </c>
      <c r="L37" s="91">
        <f t="shared" si="14"/>
        <v>0</v>
      </c>
      <c r="M37" s="91">
        <f t="shared" si="14"/>
        <v>0</v>
      </c>
      <c r="N37" s="91">
        <f t="shared" si="14"/>
        <v>160</v>
      </c>
      <c r="O37" s="91">
        <f t="shared" si="14"/>
        <v>156</v>
      </c>
      <c r="P37" s="91">
        <f t="shared" si="14"/>
        <v>0</v>
      </c>
      <c r="Q37" s="91">
        <f t="shared" si="14"/>
        <v>0</v>
      </c>
      <c r="R37" s="91">
        <f t="shared" si="14"/>
        <v>160</v>
      </c>
      <c r="S37" s="91">
        <f t="shared" si="14"/>
        <v>156</v>
      </c>
      <c r="T37" s="91"/>
      <c r="U37" s="91">
        <f t="shared" si="14"/>
        <v>27</v>
      </c>
      <c r="V37" s="91">
        <f t="shared" si="14"/>
        <v>27</v>
      </c>
      <c r="W37" s="91"/>
      <c r="X37" s="91">
        <f>SUM(X28:X36)</f>
        <v>32</v>
      </c>
      <c r="Y37" s="91">
        <f t="shared" si="14"/>
        <v>30</v>
      </c>
      <c r="Z37" s="91">
        <f t="shared" si="14"/>
        <v>0</v>
      </c>
      <c r="AA37" s="91">
        <f t="shared" si="14"/>
        <v>0</v>
      </c>
      <c r="AB37" s="91"/>
      <c r="AC37" s="91">
        <f t="shared" si="14"/>
        <v>219</v>
      </c>
      <c r="AD37" s="91">
        <f t="shared" si="14"/>
        <v>213</v>
      </c>
    </row>
    <row r="38" spans="4:30" ht="9" customHeight="1"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7"/>
      <c r="Q38" s="107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2.75">
      <c r="A39" s="19" t="s">
        <v>60</v>
      </c>
      <c r="D39" s="91">
        <f aca="true" t="shared" si="15" ref="D39:S39">+D37+D26+D14+D13+D12+D10</f>
        <v>0</v>
      </c>
      <c r="E39" s="91">
        <f t="shared" si="15"/>
        <v>0</v>
      </c>
      <c r="F39" s="91">
        <f t="shared" si="15"/>
        <v>0</v>
      </c>
      <c r="G39" s="91">
        <f t="shared" si="15"/>
        <v>0</v>
      </c>
      <c r="H39" s="91">
        <f t="shared" si="15"/>
        <v>0</v>
      </c>
      <c r="I39" s="91">
        <f t="shared" si="15"/>
        <v>0</v>
      </c>
      <c r="J39" s="91">
        <f t="shared" si="15"/>
        <v>0</v>
      </c>
      <c r="K39" s="91">
        <f t="shared" si="15"/>
        <v>0</v>
      </c>
      <c r="L39" s="91">
        <f t="shared" si="15"/>
        <v>0</v>
      </c>
      <c r="M39" s="91">
        <f t="shared" si="15"/>
        <v>0</v>
      </c>
      <c r="N39" s="91">
        <f t="shared" si="15"/>
        <v>276</v>
      </c>
      <c r="O39" s="91">
        <f t="shared" si="15"/>
        <v>263</v>
      </c>
      <c r="P39" s="91">
        <v>0</v>
      </c>
      <c r="Q39" s="91">
        <f t="shared" si="15"/>
        <v>0</v>
      </c>
      <c r="R39" s="91">
        <f t="shared" si="15"/>
        <v>276</v>
      </c>
      <c r="S39" s="91">
        <f t="shared" si="15"/>
        <v>263</v>
      </c>
      <c r="T39" s="91"/>
      <c r="U39" s="91">
        <f>+U37+U26+U14+U13+U12+U10</f>
        <v>101</v>
      </c>
      <c r="V39" s="91">
        <f>+V37+V26+V14+V13+V12+V10</f>
        <v>98</v>
      </c>
      <c r="W39" s="91"/>
      <c r="X39" s="91">
        <f>+X37+X26+X14+X13+X12+X10</f>
        <v>399</v>
      </c>
      <c r="Y39" s="91">
        <f>+Y37+Y26+Y14+Y13+Y12+Y10</f>
        <v>394</v>
      </c>
      <c r="Z39" s="91">
        <f>+Z37+Z26+Z14+Z13+Z12+Z10</f>
        <v>0</v>
      </c>
      <c r="AA39" s="91">
        <f>+AA37+AA26+AA14+AA13+AA12+AA10</f>
        <v>0</v>
      </c>
      <c r="AB39" s="91"/>
      <c r="AC39" s="91">
        <f>+AC37+AC26+AC14+AC13+AC12+AC10</f>
        <v>776</v>
      </c>
      <c r="AD39" s="91">
        <f>+AD37+AD26+AD14+AD13+AD12+AD10</f>
        <v>755</v>
      </c>
    </row>
    <row r="40" spans="1:30" ht="10.5" customHeight="1">
      <c r="A40" s="1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07"/>
      <c r="Q40" s="107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2.75">
      <c r="A41" s="22" t="s">
        <v>61</v>
      </c>
      <c r="D41" s="91"/>
      <c r="E41" s="116"/>
      <c r="F41" s="91"/>
      <c r="G41" s="91"/>
      <c r="H41" s="91"/>
      <c r="I41" s="91"/>
      <c r="J41" s="91"/>
      <c r="K41" s="91"/>
      <c r="L41" s="91"/>
      <c r="M41" s="91"/>
      <c r="N41" s="91"/>
      <c r="O41" s="91">
        <v>276</v>
      </c>
      <c r="P41" s="107"/>
      <c r="Q41" s="107"/>
      <c r="R41" s="91"/>
      <c r="S41" s="91">
        <f>SUM(E41:P41)</f>
        <v>276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>
        <f>S41</f>
        <v>276</v>
      </c>
    </row>
    <row r="42" spans="1:30" ht="10.5" customHeight="1">
      <c r="A42" s="1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07"/>
      <c r="Q42" s="107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2.75">
      <c r="A43" s="18" t="s">
        <v>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8"/>
      <c r="Q43" s="108"/>
      <c r="R43" s="91">
        <f aca="true" t="shared" si="16" ref="R43:S46">SUM(+N43)</f>
        <v>0</v>
      </c>
      <c r="S43" s="91">
        <f t="shared" si="16"/>
        <v>0</v>
      </c>
      <c r="T43" s="91"/>
      <c r="U43" s="95">
        <v>18</v>
      </c>
      <c r="V43" s="95">
        <v>18</v>
      </c>
      <c r="W43" s="95"/>
      <c r="X43" s="95">
        <v>0</v>
      </c>
      <c r="Y43" s="95">
        <v>0</v>
      </c>
      <c r="Z43" s="95">
        <v>0</v>
      </c>
      <c r="AA43" s="95">
        <v>0</v>
      </c>
      <c r="AB43" s="91"/>
      <c r="AC43" s="91">
        <f aca="true" t="shared" si="17" ref="AC43:AD46">SUM(R43+U43+X43+Z43)</f>
        <v>18</v>
      </c>
      <c r="AD43" s="91">
        <f t="shared" si="17"/>
        <v>18</v>
      </c>
    </row>
    <row r="44" spans="1:30" ht="12.75">
      <c r="A44" s="18" t="s">
        <v>62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8"/>
      <c r="Q44" s="108"/>
      <c r="R44" s="91">
        <f t="shared" si="16"/>
        <v>0</v>
      </c>
      <c r="S44" s="91">
        <f t="shared" si="16"/>
        <v>0</v>
      </c>
      <c r="T44" s="91"/>
      <c r="U44" s="95">
        <v>0</v>
      </c>
      <c r="V44" s="95">
        <v>0</v>
      </c>
      <c r="W44" s="95"/>
      <c r="X44" s="95">
        <v>0</v>
      </c>
      <c r="Y44" s="95">
        <v>0</v>
      </c>
      <c r="Z44" s="95">
        <v>17</v>
      </c>
      <c r="AA44" s="95">
        <v>17</v>
      </c>
      <c r="AB44" s="91"/>
      <c r="AC44" s="91">
        <f t="shared" si="17"/>
        <v>17</v>
      </c>
      <c r="AD44" s="91">
        <f t="shared" si="17"/>
        <v>17</v>
      </c>
    </row>
    <row r="45" spans="1:30" ht="12.75">
      <c r="A45" s="18" t="s">
        <v>156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8"/>
      <c r="Q45" s="108"/>
      <c r="R45" s="91">
        <f t="shared" si="16"/>
        <v>0</v>
      </c>
      <c r="S45" s="91">
        <f t="shared" si="16"/>
        <v>0</v>
      </c>
      <c r="T45" s="91"/>
      <c r="U45" s="95">
        <v>23</v>
      </c>
      <c r="V45" s="95">
        <v>24</v>
      </c>
      <c r="W45" s="95"/>
      <c r="X45" s="95">
        <v>0</v>
      </c>
      <c r="Y45" s="95">
        <v>0</v>
      </c>
      <c r="Z45" s="95">
        <v>0</v>
      </c>
      <c r="AA45" s="95">
        <v>0</v>
      </c>
      <c r="AB45" s="91"/>
      <c r="AC45" s="91">
        <f t="shared" si="17"/>
        <v>23</v>
      </c>
      <c r="AD45" s="91">
        <f t="shared" si="17"/>
        <v>24</v>
      </c>
    </row>
    <row r="46" spans="1:30" ht="12.75">
      <c r="A46" s="18" t="s">
        <v>157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8"/>
      <c r="Q46" s="108"/>
      <c r="R46" s="91">
        <f t="shared" si="16"/>
        <v>0</v>
      </c>
      <c r="S46" s="91">
        <f t="shared" si="16"/>
        <v>0</v>
      </c>
      <c r="T46" s="91"/>
      <c r="U46" s="95">
        <v>12</v>
      </c>
      <c r="V46" s="95">
        <v>12</v>
      </c>
      <c r="W46" s="95"/>
      <c r="X46" s="95">
        <v>0</v>
      </c>
      <c r="Y46" s="95">
        <v>0</v>
      </c>
      <c r="Z46" s="95">
        <v>0</v>
      </c>
      <c r="AA46" s="95">
        <v>0</v>
      </c>
      <c r="AB46" s="91"/>
      <c r="AC46" s="91">
        <f t="shared" si="17"/>
        <v>12</v>
      </c>
      <c r="AD46" s="91">
        <f t="shared" si="17"/>
        <v>12</v>
      </c>
    </row>
    <row r="47" spans="1:30" ht="12.75">
      <c r="A47" s="18" t="s">
        <v>158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8"/>
      <c r="Q47" s="108"/>
      <c r="R47" s="91">
        <f aca="true" t="shared" si="18" ref="R47:S50">SUM(+N47)</f>
        <v>0</v>
      </c>
      <c r="S47" s="91">
        <f t="shared" si="18"/>
        <v>0</v>
      </c>
      <c r="T47" s="91"/>
      <c r="U47" s="95">
        <v>10</v>
      </c>
      <c r="V47" s="95">
        <v>10</v>
      </c>
      <c r="W47" s="95"/>
      <c r="X47" s="95">
        <v>0</v>
      </c>
      <c r="Y47" s="95">
        <v>0</v>
      </c>
      <c r="Z47" s="95">
        <v>1</v>
      </c>
      <c r="AA47" s="95">
        <v>1</v>
      </c>
      <c r="AB47" s="91"/>
      <c r="AC47" s="91">
        <f aca="true" t="shared" si="19" ref="AC47:AD50">SUM(R47+U47+X47+Z47)</f>
        <v>11</v>
      </c>
      <c r="AD47" s="91">
        <f t="shared" si="19"/>
        <v>11</v>
      </c>
    </row>
    <row r="48" spans="1:30" ht="12.75">
      <c r="A48" s="18" t="s">
        <v>159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8"/>
      <c r="Q48" s="108"/>
      <c r="R48" s="91">
        <f t="shared" si="18"/>
        <v>0</v>
      </c>
      <c r="S48" s="91">
        <f t="shared" si="18"/>
        <v>0</v>
      </c>
      <c r="T48" s="91"/>
      <c r="U48" s="95">
        <v>11</v>
      </c>
      <c r="V48" s="95">
        <v>10</v>
      </c>
      <c r="W48" s="95"/>
      <c r="X48" s="95">
        <v>0</v>
      </c>
      <c r="Y48" s="95">
        <v>0</v>
      </c>
      <c r="Z48" s="95">
        <v>0</v>
      </c>
      <c r="AA48" s="95">
        <v>0</v>
      </c>
      <c r="AB48" s="91"/>
      <c r="AC48" s="91">
        <f t="shared" si="19"/>
        <v>11</v>
      </c>
      <c r="AD48" s="91">
        <f t="shared" si="19"/>
        <v>10</v>
      </c>
    </row>
    <row r="49" spans="1:30" ht="12.75">
      <c r="A49" s="18" t="s">
        <v>160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8"/>
      <c r="Q49" s="108"/>
      <c r="R49" s="91">
        <f t="shared" si="18"/>
        <v>0</v>
      </c>
      <c r="S49" s="91">
        <f t="shared" si="18"/>
        <v>0</v>
      </c>
      <c r="T49" s="91"/>
      <c r="U49" s="95">
        <v>12</v>
      </c>
      <c r="V49" s="95">
        <v>9</v>
      </c>
      <c r="W49" s="95"/>
      <c r="X49" s="95">
        <v>0</v>
      </c>
      <c r="Y49" s="95">
        <v>0</v>
      </c>
      <c r="Z49" s="95">
        <v>0</v>
      </c>
      <c r="AA49" s="95">
        <v>0</v>
      </c>
      <c r="AB49" s="91"/>
      <c r="AC49" s="91">
        <f t="shared" si="19"/>
        <v>12</v>
      </c>
      <c r="AD49" s="91">
        <f t="shared" si="19"/>
        <v>9</v>
      </c>
    </row>
    <row r="50" spans="1:30" ht="12.75">
      <c r="A50" s="18" t="s">
        <v>161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8"/>
      <c r="Q50" s="108"/>
      <c r="R50" s="91">
        <f t="shared" si="18"/>
        <v>0</v>
      </c>
      <c r="S50" s="91">
        <f t="shared" si="18"/>
        <v>0</v>
      </c>
      <c r="T50" s="91"/>
      <c r="U50" s="95">
        <v>8</v>
      </c>
      <c r="V50" s="95">
        <v>8</v>
      </c>
      <c r="W50" s="95"/>
      <c r="X50" s="95">
        <v>0</v>
      </c>
      <c r="Y50" s="95">
        <v>0</v>
      </c>
      <c r="Z50" s="95">
        <v>0</v>
      </c>
      <c r="AA50" s="95">
        <v>0</v>
      </c>
      <c r="AB50" s="91"/>
      <c r="AC50" s="91">
        <f t="shared" si="19"/>
        <v>8</v>
      </c>
      <c r="AD50" s="91">
        <f t="shared" si="19"/>
        <v>8</v>
      </c>
    </row>
    <row r="51" spans="1:30" ht="12.75">
      <c r="A51" s="18" t="s">
        <v>63</v>
      </c>
      <c r="D51" s="91">
        <f>SUM(D43:D50)</f>
        <v>0</v>
      </c>
      <c r="E51" s="91">
        <f aca="true" t="shared" si="20" ref="E51:Q51">SUM(E43:E50)</f>
        <v>0</v>
      </c>
      <c r="F51" s="91">
        <f t="shared" si="20"/>
        <v>0</v>
      </c>
      <c r="G51" s="91">
        <f t="shared" si="20"/>
        <v>0</v>
      </c>
      <c r="H51" s="91">
        <f t="shared" si="20"/>
        <v>0</v>
      </c>
      <c r="I51" s="91">
        <f t="shared" si="20"/>
        <v>0</v>
      </c>
      <c r="J51" s="91">
        <f t="shared" si="20"/>
        <v>0</v>
      </c>
      <c r="K51" s="91">
        <f t="shared" si="20"/>
        <v>0</v>
      </c>
      <c r="L51" s="91">
        <f t="shared" si="20"/>
        <v>0</v>
      </c>
      <c r="M51" s="91">
        <f t="shared" si="20"/>
        <v>0</v>
      </c>
      <c r="N51" s="91">
        <f t="shared" si="20"/>
        <v>0</v>
      </c>
      <c r="O51" s="91">
        <f t="shared" si="20"/>
        <v>0</v>
      </c>
      <c r="P51" s="91">
        <f t="shared" si="20"/>
        <v>0</v>
      </c>
      <c r="Q51" s="91">
        <f t="shared" si="20"/>
        <v>0</v>
      </c>
      <c r="R51" s="91">
        <f>SUM(R43:R50)</f>
        <v>0</v>
      </c>
      <c r="S51" s="91">
        <f>SUM(S43:S50)</f>
        <v>0</v>
      </c>
      <c r="T51" s="91"/>
      <c r="U51" s="91">
        <f>SUM(U43:U50)</f>
        <v>94</v>
      </c>
      <c r="V51" s="91">
        <f>SUM(V43:V50)</f>
        <v>91</v>
      </c>
      <c r="W51" s="91"/>
      <c r="X51" s="91">
        <f>SUM(X43:X50)</f>
        <v>0</v>
      </c>
      <c r="Y51" s="91">
        <f>SUM(Y43:Y50)</f>
        <v>0</v>
      </c>
      <c r="Z51" s="91">
        <f>SUM(Z43:Z50)</f>
        <v>18</v>
      </c>
      <c r="AA51" s="91">
        <f>SUM(AA43:AA50)</f>
        <v>18</v>
      </c>
      <c r="AB51" s="91"/>
      <c r="AC51" s="91">
        <f>SUM(AC43:AC50)</f>
        <v>112</v>
      </c>
      <c r="AD51" s="91">
        <f>SUM(AD43:AD50)</f>
        <v>109</v>
      </c>
    </row>
    <row r="52" spans="4:30" ht="9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07"/>
      <c r="Q52" s="107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2.75">
      <c r="A53" s="19" t="s">
        <v>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8"/>
      <c r="Q53" s="108"/>
      <c r="R53" s="91">
        <f aca="true" t="shared" si="21" ref="R53:S58">SUM(+N53)</f>
        <v>0</v>
      </c>
      <c r="S53" s="91">
        <f t="shared" si="21"/>
        <v>0</v>
      </c>
      <c r="T53" s="91"/>
      <c r="U53" s="95">
        <v>8</v>
      </c>
      <c r="V53" s="95">
        <v>10</v>
      </c>
      <c r="W53" s="95"/>
      <c r="X53" s="95">
        <v>0</v>
      </c>
      <c r="Y53" s="95">
        <v>0</v>
      </c>
      <c r="Z53" s="95">
        <v>0</v>
      </c>
      <c r="AA53" s="95">
        <v>0</v>
      </c>
      <c r="AB53" s="91"/>
      <c r="AC53" s="91">
        <f aca="true" t="shared" si="22" ref="AC53:AD58">SUM(R53+U53+X53+Z53)</f>
        <v>8</v>
      </c>
      <c r="AD53" s="91">
        <f t="shared" si="22"/>
        <v>10</v>
      </c>
    </row>
    <row r="54" spans="1:30" ht="12.75">
      <c r="A54" s="19" t="s">
        <v>64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8"/>
      <c r="Q54" s="108"/>
      <c r="R54" s="91">
        <f t="shared" si="21"/>
        <v>0</v>
      </c>
      <c r="S54" s="91">
        <f t="shared" si="21"/>
        <v>0</v>
      </c>
      <c r="T54" s="91"/>
      <c r="U54" s="95">
        <v>20</v>
      </c>
      <c r="V54" s="95">
        <v>24</v>
      </c>
      <c r="W54" s="95"/>
      <c r="X54" s="95">
        <v>0</v>
      </c>
      <c r="Y54" s="95">
        <v>0</v>
      </c>
      <c r="Z54" s="95">
        <v>0</v>
      </c>
      <c r="AA54" s="95">
        <v>0</v>
      </c>
      <c r="AB54" s="91"/>
      <c r="AC54" s="91">
        <f t="shared" si="22"/>
        <v>20</v>
      </c>
      <c r="AD54" s="91">
        <f t="shared" si="22"/>
        <v>24</v>
      </c>
    </row>
    <row r="55" spans="1:30" ht="12.75">
      <c r="A55" s="19" t="s">
        <v>65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8"/>
      <c r="Q55" s="108"/>
      <c r="R55" s="91">
        <f t="shared" si="21"/>
        <v>0</v>
      </c>
      <c r="S55" s="91">
        <f t="shared" si="21"/>
        <v>0</v>
      </c>
      <c r="T55" s="91"/>
      <c r="U55" s="95">
        <v>15</v>
      </c>
      <c r="V55" s="95">
        <v>13</v>
      </c>
      <c r="W55" s="95"/>
      <c r="X55" s="95">
        <v>0</v>
      </c>
      <c r="Y55" s="95">
        <v>0</v>
      </c>
      <c r="Z55" s="95">
        <v>0</v>
      </c>
      <c r="AA55" s="95">
        <v>0</v>
      </c>
      <c r="AB55" s="91"/>
      <c r="AC55" s="91">
        <f t="shared" si="22"/>
        <v>15</v>
      </c>
      <c r="AD55" s="91">
        <f t="shared" si="22"/>
        <v>13</v>
      </c>
    </row>
    <row r="56" spans="1:30" ht="12.75">
      <c r="A56" s="18" t="s">
        <v>86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07"/>
      <c r="Q56" s="107"/>
      <c r="R56" s="91">
        <f t="shared" si="21"/>
        <v>0</v>
      </c>
      <c r="S56" s="91">
        <f t="shared" si="21"/>
        <v>0</v>
      </c>
      <c r="T56" s="91"/>
      <c r="U56" s="91">
        <v>14</v>
      </c>
      <c r="V56" s="91">
        <v>16</v>
      </c>
      <c r="W56" s="91"/>
      <c r="X56" s="91">
        <v>0</v>
      </c>
      <c r="Y56" s="91">
        <v>0</v>
      </c>
      <c r="Z56" s="91">
        <v>0</v>
      </c>
      <c r="AA56" s="91">
        <v>0</v>
      </c>
      <c r="AB56" s="91"/>
      <c r="AC56" s="91">
        <f t="shared" si="22"/>
        <v>14</v>
      </c>
      <c r="AD56" s="91">
        <f t="shared" si="22"/>
        <v>16</v>
      </c>
    </row>
    <row r="57" spans="1:30" ht="12.75">
      <c r="A57" s="19" t="s">
        <v>87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07"/>
      <c r="Q57" s="107"/>
      <c r="R57" s="91">
        <f t="shared" si="21"/>
        <v>0</v>
      </c>
      <c r="S57" s="91">
        <f t="shared" si="21"/>
        <v>0</v>
      </c>
      <c r="T57" s="91"/>
      <c r="U57" s="95">
        <v>10</v>
      </c>
      <c r="V57" s="95">
        <v>11</v>
      </c>
      <c r="W57" s="91"/>
      <c r="X57" s="91">
        <v>0</v>
      </c>
      <c r="Y57" s="91">
        <v>0</v>
      </c>
      <c r="Z57" s="91">
        <v>0</v>
      </c>
      <c r="AA57" s="91">
        <v>0</v>
      </c>
      <c r="AB57" s="91"/>
      <c r="AC57" s="91">
        <f t="shared" si="22"/>
        <v>10</v>
      </c>
      <c r="AD57" s="91">
        <f t="shared" si="22"/>
        <v>11</v>
      </c>
    </row>
    <row r="58" spans="1:30" ht="12.75">
      <c r="A58" s="19" t="s">
        <v>90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07"/>
      <c r="Q58" s="107"/>
      <c r="R58" s="91">
        <f t="shared" si="21"/>
        <v>0</v>
      </c>
      <c r="S58" s="91">
        <f t="shared" si="21"/>
        <v>0</v>
      </c>
      <c r="T58" s="91"/>
      <c r="U58" s="91">
        <v>0</v>
      </c>
      <c r="V58" s="91">
        <v>0</v>
      </c>
      <c r="W58" s="91"/>
      <c r="X58" s="91">
        <v>27</v>
      </c>
      <c r="Y58" s="95">
        <v>20</v>
      </c>
      <c r="Z58" s="91">
        <v>0</v>
      </c>
      <c r="AA58" s="91">
        <v>0</v>
      </c>
      <c r="AB58" s="91"/>
      <c r="AC58" s="91">
        <f t="shared" si="22"/>
        <v>27</v>
      </c>
      <c r="AD58" s="91">
        <f t="shared" si="22"/>
        <v>20</v>
      </c>
    </row>
    <row r="59" spans="1:30" ht="12.75">
      <c r="A59" s="19" t="s">
        <v>63</v>
      </c>
      <c r="D59" s="91">
        <f>SUM(D53:D58)</f>
        <v>0</v>
      </c>
      <c r="E59" s="91">
        <f>SUM(E53:E58)</f>
        <v>0</v>
      </c>
      <c r="F59" s="91">
        <f>SUM(F53:F58)</f>
        <v>0</v>
      </c>
      <c r="G59" s="91">
        <f>SUM(G53:G58)</f>
        <v>0</v>
      </c>
      <c r="H59" s="91">
        <f aca="true" t="shared" si="23" ref="H59:Q59">SUM(H53:H58)</f>
        <v>0</v>
      </c>
      <c r="I59" s="91">
        <f t="shared" si="23"/>
        <v>0</v>
      </c>
      <c r="J59" s="91">
        <f t="shared" si="23"/>
        <v>0</v>
      </c>
      <c r="K59" s="91">
        <f t="shared" si="23"/>
        <v>0</v>
      </c>
      <c r="L59" s="91">
        <f t="shared" si="23"/>
        <v>0</v>
      </c>
      <c r="M59" s="91">
        <f t="shared" si="23"/>
        <v>0</v>
      </c>
      <c r="N59" s="91">
        <f t="shared" si="23"/>
        <v>0</v>
      </c>
      <c r="O59" s="91">
        <f t="shared" si="23"/>
        <v>0</v>
      </c>
      <c r="P59" s="91">
        <f t="shared" si="23"/>
        <v>0</v>
      </c>
      <c r="Q59" s="91">
        <f t="shared" si="23"/>
        <v>0</v>
      </c>
      <c r="R59" s="91">
        <f>SUM(R53:R58)</f>
        <v>0</v>
      </c>
      <c r="S59" s="91">
        <f>SUM(S53:S58)</f>
        <v>0</v>
      </c>
      <c r="T59" s="91"/>
      <c r="U59" s="91">
        <f>SUM(U53:U58)</f>
        <v>67</v>
      </c>
      <c r="V59" s="91">
        <f>SUM(V53:V58)</f>
        <v>74</v>
      </c>
      <c r="W59" s="91"/>
      <c r="X59" s="91">
        <f>SUM(X53:X58)</f>
        <v>27</v>
      </c>
      <c r="Y59" s="91">
        <f>SUM(Y53:Y58)</f>
        <v>20</v>
      </c>
      <c r="Z59" s="91">
        <f>SUM(Z53:Z58)</f>
        <v>0</v>
      </c>
      <c r="AA59" s="91">
        <f>SUM(AA53:AA58)</f>
        <v>0</v>
      </c>
      <c r="AB59" s="91"/>
      <c r="AC59" s="91">
        <f>SUM(AC53:AC58)</f>
        <v>94</v>
      </c>
      <c r="AD59" s="91">
        <f>SUM(AD53:AD58)</f>
        <v>94</v>
      </c>
    </row>
    <row r="60" spans="1:30" ht="12.75">
      <c r="A60" s="19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107"/>
      <c r="Q60" s="107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2.75">
      <c r="A61" s="19" t="s">
        <v>66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107"/>
      <c r="Q61" s="107"/>
      <c r="R61" s="91">
        <f>SUM(+N61)</f>
        <v>0</v>
      </c>
      <c r="S61" s="91">
        <f>SUM(+O61)</f>
        <v>0</v>
      </c>
      <c r="T61" s="91"/>
      <c r="U61" s="91">
        <v>0</v>
      </c>
      <c r="V61" s="91">
        <v>0</v>
      </c>
      <c r="W61" s="91"/>
      <c r="X61" s="95">
        <v>0</v>
      </c>
      <c r="Y61" s="95">
        <v>0</v>
      </c>
      <c r="Z61" s="95">
        <v>0</v>
      </c>
      <c r="AA61" s="95">
        <v>0</v>
      </c>
      <c r="AB61" s="91"/>
      <c r="AC61" s="91">
        <f>SUM(R61+U61+X61+Z61)</f>
        <v>0</v>
      </c>
      <c r="AD61" s="91">
        <f>SUM(S61+V61+Y61+AA61)</f>
        <v>0</v>
      </c>
    </row>
    <row r="62" spans="1:30" ht="12.75">
      <c r="A62" s="19" t="s">
        <v>63</v>
      </c>
      <c r="D62" s="91">
        <f>SUM(D61)</f>
        <v>0</v>
      </c>
      <c r="E62" s="91">
        <f>SUM(E61)</f>
        <v>0</v>
      </c>
      <c r="F62" s="91">
        <f aca="true" t="shared" si="24" ref="F62:Q62">SUM(F61)</f>
        <v>0</v>
      </c>
      <c r="G62" s="91">
        <f t="shared" si="24"/>
        <v>0</v>
      </c>
      <c r="H62" s="91">
        <f t="shared" si="24"/>
        <v>0</v>
      </c>
      <c r="I62" s="91">
        <f t="shared" si="24"/>
        <v>0</v>
      </c>
      <c r="J62" s="91">
        <f t="shared" si="24"/>
        <v>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>
        <f t="shared" si="24"/>
        <v>0</v>
      </c>
      <c r="P62" s="91">
        <f t="shared" si="24"/>
        <v>0</v>
      </c>
      <c r="Q62" s="91">
        <f t="shared" si="24"/>
        <v>0</v>
      </c>
      <c r="R62" s="91">
        <f>SUM(R61)</f>
        <v>0</v>
      </c>
      <c r="S62" s="91">
        <f aca="true" t="shared" si="25" ref="S62:AD62">SUM(S61)</f>
        <v>0</v>
      </c>
      <c r="T62" s="91"/>
      <c r="U62" s="91">
        <f t="shared" si="25"/>
        <v>0</v>
      </c>
      <c r="V62" s="91">
        <f t="shared" si="25"/>
        <v>0</v>
      </c>
      <c r="W62" s="91"/>
      <c r="X62" s="91">
        <f t="shared" si="25"/>
        <v>0</v>
      </c>
      <c r="Y62" s="91">
        <f t="shared" si="25"/>
        <v>0</v>
      </c>
      <c r="Z62" s="91">
        <f>SUM(Z61)</f>
        <v>0</v>
      </c>
      <c r="AA62" s="91">
        <f>SUM(AA61)</f>
        <v>0</v>
      </c>
      <c r="AB62" s="91"/>
      <c r="AC62" s="91">
        <f t="shared" si="25"/>
        <v>0</v>
      </c>
      <c r="AD62" s="91">
        <f t="shared" si="25"/>
        <v>0</v>
      </c>
    </row>
    <row r="63" spans="1:30" ht="12.75">
      <c r="A63" s="19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07"/>
      <c r="Q63" s="107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2.75">
      <c r="A64" s="18" t="s">
        <v>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25">
        <v>1</v>
      </c>
      <c r="Q64" s="125">
        <v>1</v>
      </c>
      <c r="R64" s="91">
        <f>P64</f>
        <v>1</v>
      </c>
      <c r="S64" s="91">
        <f>Q64</f>
        <v>1</v>
      </c>
      <c r="T64" s="91"/>
      <c r="U64" s="95">
        <v>0</v>
      </c>
      <c r="V64" s="95">
        <v>0</v>
      </c>
      <c r="W64" s="95"/>
      <c r="X64" s="95">
        <v>0</v>
      </c>
      <c r="Y64" s="95">
        <v>0</v>
      </c>
      <c r="Z64" s="95">
        <v>0</v>
      </c>
      <c r="AA64" s="95">
        <v>0</v>
      </c>
      <c r="AB64" s="91"/>
      <c r="AC64" s="91">
        <f aca="true" t="shared" si="26" ref="AC64:AD69">SUM(R64+U64+X64+Z64)</f>
        <v>1</v>
      </c>
      <c r="AD64" s="91">
        <f t="shared" si="26"/>
        <v>1</v>
      </c>
    </row>
    <row r="65" spans="1:30" ht="12.75">
      <c r="A65" s="18" t="s">
        <v>49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8"/>
      <c r="Q65" s="108"/>
      <c r="R65" s="91">
        <f>J65</f>
        <v>0</v>
      </c>
      <c r="S65" s="91">
        <f>K65</f>
        <v>0</v>
      </c>
      <c r="T65" s="91"/>
      <c r="U65" s="95">
        <v>0</v>
      </c>
      <c r="V65" s="95">
        <v>0</v>
      </c>
      <c r="W65" s="95"/>
      <c r="X65" s="95">
        <v>0</v>
      </c>
      <c r="Y65" s="95">
        <v>0</v>
      </c>
      <c r="Z65" s="95">
        <v>0</v>
      </c>
      <c r="AA65" s="95">
        <v>0</v>
      </c>
      <c r="AB65" s="91"/>
      <c r="AC65" s="91">
        <f t="shared" si="26"/>
        <v>0</v>
      </c>
      <c r="AD65" s="91">
        <f t="shared" si="26"/>
        <v>0</v>
      </c>
    </row>
    <row r="66" spans="1:30" ht="12.75">
      <c r="A66" s="19" t="s">
        <v>6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25">
        <v>7</v>
      </c>
      <c r="Q66" s="125">
        <v>5</v>
      </c>
      <c r="R66" s="91">
        <f>SUM(P66)</f>
        <v>7</v>
      </c>
      <c r="S66" s="91">
        <f>SUM(Q66)</f>
        <v>5</v>
      </c>
      <c r="T66" s="91"/>
      <c r="U66" s="95">
        <v>0</v>
      </c>
      <c r="V66" s="95">
        <v>0</v>
      </c>
      <c r="W66" s="95"/>
      <c r="X66" s="95">
        <v>0</v>
      </c>
      <c r="Y66" s="95">
        <v>0</v>
      </c>
      <c r="Z66" s="95">
        <v>0</v>
      </c>
      <c r="AA66" s="95">
        <v>0</v>
      </c>
      <c r="AB66" s="91"/>
      <c r="AC66" s="91">
        <f t="shared" si="26"/>
        <v>7</v>
      </c>
      <c r="AD66" s="91">
        <f t="shared" si="26"/>
        <v>5</v>
      </c>
    </row>
    <row r="67" spans="1:30" ht="12.75">
      <c r="A67" s="19" t="s">
        <v>7</v>
      </c>
      <c r="D67" s="95"/>
      <c r="E67" s="95"/>
      <c r="F67" s="95">
        <v>6</v>
      </c>
      <c r="G67" s="95">
        <v>5</v>
      </c>
      <c r="H67" s="95"/>
      <c r="I67" s="95"/>
      <c r="J67" s="95"/>
      <c r="K67" s="95"/>
      <c r="L67" s="95"/>
      <c r="M67" s="95"/>
      <c r="N67" s="95"/>
      <c r="O67" s="95"/>
      <c r="P67" s="108"/>
      <c r="Q67" s="108"/>
      <c r="R67" s="91">
        <f>SUM(F67)</f>
        <v>6</v>
      </c>
      <c r="S67" s="91">
        <f>SUM(G67)</f>
        <v>5</v>
      </c>
      <c r="T67" s="91"/>
      <c r="U67" s="95">
        <v>0</v>
      </c>
      <c r="V67" s="95">
        <v>0</v>
      </c>
      <c r="W67" s="95"/>
      <c r="X67" s="95">
        <v>0</v>
      </c>
      <c r="Y67" s="95">
        <v>0</v>
      </c>
      <c r="Z67" s="95">
        <v>0</v>
      </c>
      <c r="AA67" s="95">
        <v>0</v>
      </c>
      <c r="AB67" s="91"/>
      <c r="AC67" s="91">
        <f t="shared" si="26"/>
        <v>6</v>
      </c>
      <c r="AD67" s="91">
        <f t="shared" si="26"/>
        <v>5</v>
      </c>
    </row>
    <row r="68" spans="1:30" ht="12.75">
      <c r="A68" s="19" t="s">
        <v>9</v>
      </c>
      <c r="D68" s="95"/>
      <c r="E68" s="95"/>
      <c r="F68" s="95"/>
      <c r="G68" s="95"/>
      <c r="H68" s="95" t="s">
        <v>10</v>
      </c>
      <c r="I68" s="95" t="s">
        <v>10</v>
      </c>
      <c r="J68" s="95"/>
      <c r="K68" s="95"/>
      <c r="L68" s="95"/>
      <c r="M68" s="95"/>
      <c r="N68" s="95"/>
      <c r="O68" s="95"/>
      <c r="P68" s="109">
        <v>5</v>
      </c>
      <c r="Q68" s="109">
        <v>5</v>
      </c>
      <c r="R68" s="91">
        <f>P68</f>
        <v>5</v>
      </c>
      <c r="S68" s="91">
        <f>Q68</f>
        <v>5</v>
      </c>
      <c r="T68" s="91"/>
      <c r="U68" s="95">
        <v>0</v>
      </c>
      <c r="V68" s="95">
        <v>0</v>
      </c>
      <c r="W68" s="95"/>
      <c r="X68" s="95">
        <v>0</v>
      </c>
      <c r="Y68" s="95">
        <v>0</v>
      </c>
      <c r="Z68" s="95">
        <v>0</v>
      </c>
      <c r="AA68" s="95">
        <v>0</v>
      </c>
      <c r="AB68" s="91"/>
      <c r="AC68" s="91">
        <f t="shared" si="26"/>
        <v>5</v>
      </c>
      <c r="AD68" s="91">
        <f t="shared" si="26"/>
        <v>5</v>
      </c>
    </row>
    <row r="69" spans="1:30" ht="12.75">
      <c r="A69" s="19" t="s">
        <v>11</v>
      </c>
      <c r="D69" s="95"/>
      <c r="E69" s="95"/>
      <c r="F69" s="95"/>
      <c r="G69" s="95"/>
      <c r="H69" s="95"/>
      <c r="I69" s="95"/>
      <c r="J69" s="95"/>
      <c r="K69" s="95"/>
      <c r="L69" s="95">
        <v>19</v>
      </c>
      <c r="M69" s="95">
        <v>19</v>
      </c>
      <c r="N69" s="95"/>
      <c r="O69" s="95"/>
      <c r="P69" s="108"/>
      <c r="Q69" s="108"/>
      <c r="R69" s="91">
        <f>+L69+F69</f>
        <v>19</v>
      </c>
      <c r="S69" s="91">
        <f>+M69+G69</f>
        <v>19</v>
      </c>
      <c r="T69" s="91"/>
      <c r="U69" s="95">
        <v>0</v>
      </c>
      <c r="V69" s="95">
        <v>0</v>
      </c>
      <c r="W69" s="95"/>
      <c r="X69" s="95">
        <v>0</v>
      </c>
      <c r="Y69" s="95">
        <v>0</v>
      </c>
      <c r="Z69" s="95">
        <v>0</v>
      </c>
      <c r="AA69" s="95">
        <v>0</v>
      </c>
      <c r="AB69" s="91"/>
      <c r="AC69" s="91">
        <f t="shared" si="26"/>
        <v>19</v>
      </c>
      <c r="AD69" s="91">
        <f t="shared" si="26"/>
        <v>19</v>
      </c>
    </row>
    <row r="70" spans="1:30" ht="12.75">
      <c r="A70" s="19" t="s">
        <v>8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8"/>
      <c r="Q70" s="108"/>
      <c r="R70" s="97">
        <v>0</v>
      </c>
      <c r="S70" s="97">
        <v>0</v>
      </c>
      <c r="T70" s="111"/>
      <c r="U70" s="117">
        <v>0</v>
      </c>
      <c r="V70" s="117">
        <v>0</v>
      </c>
      <c r="W70" s="114"/>
      <c r="X70" s="95">
        <v>18</v>
      </c>
      <c r="Y70" s="95">
        <v>17</v>
      </c>
      <c r="Z70" s="95">
        <v>0</v>
      </c>
      <c r="AA70" s="95">
        <v>0</v>
      </c>
      <c r="AB70" s="91"/>
      <c r="AC70" s="118">
        <f>SUM(R70+U70+X70)</f>
        <v>18</v>
      </c>
      <c r="AD70" s="91">
        <f>SUM(S70+V70+Y70)</f>
        <v>17</v>
      </c>
    </row>
    <row r="71" spans="1:30" ht="12.75">
      <c r="A71" s="19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8"/>
      <c r="Q71" s="108"/>
      <c r="R71" s="91"/>
      <c r="S71" s="91"/>
      <c r="T71" s="91"/>
      <c r="U71" s="95"/>
      <c r="V71" s="95"/>
      <c r="W71" s="95"/>
      <c r="X71" s="95"/>
      <c r="Y71" s="95"/>
      <c r="Z71" s="95"/>
      <c r="AA71" s="95"/>
      <c r="AB71" s="91"/>
      <c r="AC71" s="91"/>
      <c r="AD71" s="91"/>
    </row>
    <row r="72" spans="1:30" ht="12.75">
      <c r="A72" s="19" t="s">
        <v>67</v>
      </c>
      <c r="D72" s="95">
        <v>222</v>
      </c>
      <c r="E72" s="95">
        <v>221</v>
      </c>
      <c r="F72" s="95"/>
      <c r="G72" s="95"/>
      <c r="H72" s="95"/>
      <c r="I72" s="95"/>
      <c r="J72" s="95"/>
      <c r="K72" s="95"/>
      <c r="L72" s="95"/>
      <c r="M72" s="95"/>
      <c r="N72" s="114"/>
      <c r="O72" s="114"/>
      <c r="P72" s="119"/>
      <c r="Q72" s="119"/>
      <c r="R72" s="91">
        <f>SUM(D72)</f>
        <v>222</v>
      </c>
      <c r="S72" s="91">
        <f>SUM(E72)</f>
        <v>221</v>
      </c>
      <c r="T72" s="91"/>
      <c r="U72" s="95">
        <v>0</v>
      </c>
      <c r="V72" s="95">
        <v>0</v>
      </c>
      <c r="W72" s="95"/>
      <c r="X72" s="95">
        <v>8</v>
      </c>
      <c r="Y72" s="95">
        <v>7</v>
      </c>
      <c r="Z72" s="95">
        <v>0</v>
      </c>
      <c r="AA72" s="95">
        <v>0</v>
      </c>
      <c r="AB72" s="91"/>
      <c r="AC72" s="91">
        <f aca="true" t="shared" si="27" ref="AC72:AD75">SUM(R72+U72+X72+Z72)</f>
        <v>230</v>
      </c>
      <c r="AD72" s="91">
        <f t="shared" si="27"/>
        <v>228</v>
      </c>
    </row>
    <row r="73" spans="1:30" ht="12.75">
      <c r="A73" s="19" t="s">
        <v>68</v>
      </c>
      <c r="D73" s="95">
        <v>0</v>
      </c>
      <c r="E73" s="95">
        <v>0</v>
      </c>
      <c r="F73" s="95"/>
      <c r="G73" s="95"/>
      <c r="H73" s="95"/>
      <c r="I73" s="95"/>
      <c r="J73" s="95"/>
      <c r="K73" s="95"/>
      <c r="L73" s="95"/>
      <c r="M73" s="95"/>
      <c r="N73" s="114" t="s">
        <v>10</v>
      </c>
      <c r="O73" s="95"/>
      <c r="P73" s="108" t="s">
        <v>10</v>
      </c>
      <c r="Q73" s="108" t="s">
        <v>10</v>
      </c>
      <c r="R73" s="91">
        <f aca="true" t="shared" si="28" ref="R73:S75">SUM(D73)</f>
        <v>0</v>
      </c>
      <c r="S73" s="91">
        <f t="shared" si="28"/>
        <v>0</v>
      </c>
      <c r="T73" s="91"/>
      <c r="U73" s="95">
        <v>0</v>
      </c>
      <c r="V73" s="95">
        <v>0</v>
      </c>
      <c r="W73" s="95"/>
      <c r="X73" s="95">
        <v>0</v>
      </c>
      <c r="Y73" s="95">
        <v>0</v>
      </c>
      <c r="Z73" s="95">
        <v>0</v>
      </c>
      <c r="AA73" s="95">
        <v>0</v>
      </c>
      <c r="AB73" s="91"/>
      <c r="AC73" s="91">
        <f t="shared" si="27"/>
        <v>0</v>
      </c>
      <c r="AD73" s="91">
        <f t="shared" si="27"/>
        <v>0</v>
      </c>
    </row>
    <row r="74" spans="1:30" ht="12.75">
      <c r="A74" s="19" t="s">
        <v>69</v>
      </c>
      <c r="D74" s="95">
        <v>84</v>
      </c>
      <c r="E74" s="95">
        <v>89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8"/>
      <c r="Q74" s="108"/>
      <c r="R74" s="91">
        <f t="shared" si="28"/>
        <v>84</v>
      </c>
      <c r="S74" s="91">
        <f t="shared" si="28"/>
        <v>89</v>
      </c>
      <c r="T74" s="91"/>
      <c r="U74" s="95">
        <v>0</v>
      </c>
      <c r="V74" s="95">
        <v>0</v>
      </c>
      <c r="W74" s="95"/>
      <c r="X74" s="95">
        <v>12</v>
      </c>
      <c r="Y74" s="95">
        <v>7</v>
      </c>
      <c r="Z74" s="95">
        <v>0</v>
      </c>
      <c r="AA74" s="95">
        <v>0</v>
      </c>
      <c r="AB74" s="91"/>
      <c r="AC74" s="91">
        <f t="shared" si="27"/>
        <v>96</v>
      </c>
      <c r="AD74" s="91">
        <f t="shared" si="27"/>
        <v>96</v>
      </c>
    </row>
    <row r="75" spans="1:30" ht="12.75">
      <c r="A75" s="22" t="s">
        <v>110</v>
      </c>
      <c r="D75" s="95">
        <v>15</v>
      </c>
      <c r="E75" s="95">
        <v>15</v>
      </c>
      <c r="F75" s="95"/>
      <c r="G75" s="95"/>
      <c r="H75" s="95"/>
      <c r="I75" s="95"/>
      <c r="J75" s="95"/>
      <c r="K75" s="95"/>
      <c r="L75" s="95"/>
      <c r="M75" s="95"/>
      <c r="N75" s="114"/>
      <c r="O75" s="95"/>
      <c r="P75" s="108"/>
      <c r="Q75" s="108"/>
      <c r="R75" s="91">
        <f t="shared" si="28"/>
        <v>15</v>
      </c>
      <c r="S75" s="91">
        <f t="shared" si="28"/>
        <v>15</v>
      </c>
      <c r="T75" s="91"/>
      <c r="U75" s="95">
        <v>0</v>
      </c>
      <c r="V75" s="95">
        <v>0</v>
      </c>
      <c r="W75" s="95"/>
      <c r="X75" s="95">
        <v>2</v>
      </c>
      <c r="Y75" s="95">
        <v>3</v>
      </c>
      <c r="Z75" s="95">
        <v>0</v>
      </c>
      <c r="AA75" s="95">
        <v>0</v>
      </c>
      <c r="AB75" s="91"/>
      <c r="AC75" s="91">
        <f t="shared" si="27"/>
        <v>17</v>
      </c>
      <c r="AD75" s="91">
        <f t="shared" si="27"/>
        <v>18</v>
      </c>
    </row>
    <row r="76" spans="1:30" ht="12.75">
      <c r="A76" s="19" t="s">
        <v>63</v>
      </c>
      <c r="D76" s="91">
        <f aca="true" t="shared" si="29" ref="D76:Q76">SUM(D72:D75)</f>
        <v>321</v>
      </c>
      <c r="E76" s="91">
        <f t="shared" si="29"/>
        <v>325</v>
      </c>
      <c r="F76" s="91">
        <f t="shared" si="29"/>
        <v>0</v>
      </c>
      <c r="G76" s="91">
        <f t="shared" si="29"/>
        <v>0</v>
      </c>
      <c r="H76" s="91">
        <f t="shared" si="29"/>
        <v>0</v>
      </c>
      <c r="I76" s="91">
        <f t="shared" si="29"/>
        <v>0</v>
      </c>
      <c r="J76" s="91">
        <f t="shared" si="29"/>
        <v>0</v>
      </c>
      <c r="K76" s="91">
        <f t="shared" si="29"/>
        <v>0</v>
      </c>
      <c r="L76" s="91">
        <f t="shared" si="29"/>
        <v>0</v>
      </c>
      <c r="M76" s="91">
        <f t="shared" si="29"/>
        <v>0</v>
      </c>
      <c r="N76" s="91">
        <f t="shared" si="29"/>
        <v>0</v>
      </c>
      <c r="O76" s="91">
        <f t="shared" si="29"/>
        <v>0</v>
      </c>
      <c r="P76" s="91">
        <f t="shared" si="29"/>
        <v>0</v>
      </c>
      <c r="Q76" s="91">
        <f t="shared" si="29"/>
        <v>0</v>
      </c>
      <c r="R76" s="91">
        <f aca="true" t="shared" si="30" ref="R76:Y76">SUM(R72:R75)</f>
        <v>321</v>
      </c>
      <c r="S76" s="91">
        <f t="shared" si="30"/>
        <v>325</v>
      </c>
      <c r="T76" s="91"/>
      <c r="U76" s="91">
        <f t="shared" si="30"/>
        <v>0</v>
      </c>
      <c r="V76" s="91">
        <f t="shared" si="30"/>
        <v>0</v>
      </c>
      <c r="W76" s="91"/>
      <c r="X76" s="91">
        <f t="shared" si="30"/>
        <v>22</v>
      </c>
      <c r="Y76" s="91">
        <f t="shared" si="30"/>
        <v>17</v>
      </c>
      <c r="Z76" s="91">
        <f>SUM(Z72:Z75)</f>
        <v>0</v>
      </c>
      <c r="AA76" s="91">
        <f>SUM(AA72:AA75)</f>
        <v>0</v>
      </c>
      <c r="AB76" s="91"/>
      <c r="AC76" s="91">
        <f>SUM(AC72:AC75)</f>
        <v>343</v>
      </c>
      <c r="AD76" s="91">
        <f>SUM(AD72:AD75)</f>
        <v>342</v>
      </c>
    </row>
    <row r="77" spans="4:30" ht="12.75"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107"/>
      <c r="Q77" s="107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2" ht="12.75">
      <c r="A78" s="19" t="s">
        <v>70</v>
      </c>
      <c r="D78" s="112">
        <f aca="true" t="shared" si="31" ref="D78:O78">SUM(D51+D59+D64+D65+D66+D67+D69+D70+D76+D62)</f>
        <v>321</v>
      </c>
      <c r="E78" s="112">
        <f t="shared" si="31"/>
        <v>325</v>
      </c>
      <c r="F78" s="112">
        <f t="shared" si="31"/>
        <v>6</v>
      </c>
      <c r="G78" s="112">
        <f t="shared" si="31"/>
        <v>5</v>
      </c>
      <c r="H78" s="112">
        <f t="shared" si="31"/>
        <v>0</v>
      </c>
      <c r="I78" s="112">
        <f t="shared" si="31"/>
        <v>0</v>
      </c>
      <c r="J78" s="112">
        <f t="shared" si="31"/>
        <v>0</v>
      </c>
      <c r="K78" s="112">
        <f t="shared" si="31"/>
        <v>0</v>
      </c>
      <c r="L78" s="112">
        <f t="shared" si="31"/>
        <v>19</v>
      </c>
      <c r="M78" s="112">
        <f t="shared" si="31"/>
        <v>19</v>
      </c>
      <c r="N78" s="112">
        <f t="shared" si="31"/>
        <v>0</v>
      </c>
      <c r="O78" s="112">
        <f t="shared" si="31"/>
        <v>0</v>
      </c>
      <c r="P78" s="112">
        <f>SUM(P51+P59+P64+P65+P66+P67+P68+P69+P70+P76+P62)</f>
        <v>13</v>
      </c>
      <c r="Q78" s="112">
        <f>SUM(Q51+Q59+Q64+Q65+Q66+Q67+Q68+Q69+Q70+Q76+Q62)</f>
        <v>11</v>
      </c>
      <c r="R78" s="112">
        <f>SUM(R51+R59+R64+R65+R66+R67+R69+R70+R76+R62)</f>
        <v>354</v>
      </c>
      <c r="S78" s="112">
        <f>SUM(S51+S59+S64+S65+S66+S67+S69+S70+S76+S62)</f>
        <v>355</v>
      </c>
      <c r="T78" s="112"/>
      <c r="U78" s="112">
        <f>SUM(U51+U59+U64+U65+U66+U67+U69+U70+U76+U62)</f>
        <v>161</v>
      </c>
      <c r="V78" s="112">
        <f>SUM(V51+V59+V64+V65+V66+V67+V69+V70+V76+V62)</f>
        <v>165</v>
      </c>
      <c r="W78" s="112"/>
      <c r="X78" s="112">
        <f>SUM(X51+X59+X64+X65+X66+X67+X68+X69+X70+X76+X62)</f>
        <v>67</v>
      </c>
      <c r="Y78" s="112">
        <f>SUM(Y51+Y59+Y64+Y65+Y66+Y67+Y68+Y69+Y70+Y76+Y62)</f>
        <v>54</v>
      </c>
      <c r="Z78" s="112">
        <f>SUM(Z51+Z59+Z64+Z65+Z66+Z67+Z68+Z69+Z70+Z76+Z62)</f>
        <v>18</v>
      </c>
      <c r="AA78" s="112">
        <f>SUM(AA51+AA59+AA64+AA65+AA66+AA67+AA68+AA69+AA70+AA76+AA62)</f>
        <v>18</v>
      </c>
      <c r="AB78" s="91"/>
      <c r="AC78" s="112">
        <f>SUM(AC51+AC59+AC64+AC65+AC66+AC67+AC68+AC69+AC70+AC76+AC62)</f>
        <v>605</v>
      </c>
      <c r="AD78" s="112">
        <f>SUM(AD51+AD59+AD64+AD65+AD66+AD67+AD68+AD69+AD70+AD76+AD62)</f>
        <v>597</v>
      </c>
      <c r="AE78" s="23"/>
      <c r="AF78" s="23"/>
    </row>
    <row r="79" spans="1:32" ht="12.75">
      <c r="A79" s="19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20"/>
      <c r="Q79" s="120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91"/>
      <c r="AC79" s="102"/>
      <c r="AD79" s="102"/>
      <c r="AE79" s="23"/>
      <c r="AF79" s="23"/>
    </row>
    <row r="80" spans="1:32" ht="12.75">
      <c r="A80" s="22" t="s">
        <v>71</v>
      </c>
      <c r="D80" s="102"/>
      <c r="E80" s="102">
        <v>322</v>
      </c>
      <c r="F80" s="102"/>
      <c r="G80" s="102">
        <v>6</v>
      </c>
      <c r="H80" s="102"/>
      <c r="I80" s="102">
        <v>0</v>
      </c>
      <c r="J80" s="102"/>
      <c r="K80" s="102">
        <v>0</v>
      </c>
      <c r="L80" s="102"/>
      <c r="M80" s="102">
        <v>19</v>
      </c>
      <c r="N80" s="102"/>
      <c r="O80" s="97">
        <v>0</v>
      </c>
      <c r="P80" s="121"/>
      <c r="Q80" s="122">
        <v>13</v>
      </c>
      <c r="R80" s="102"/>
      <c r="S80" s="102">
        <f>SUM(E80:R80)</f>
        <v>360</v>
      </c>
      <c r="T80" s="102"/>
      <c r="U80" s="102"/>
      <c r="V80" s="102"/>
      <c r="W80" s="102"/>
      <c r="X80" s="102"/>
      <c r="Y80" s="102"/>
      <c r="Z80" s="102"/>
      <c r="AA80" s="102"/>
      <c r="AB80" s="91"/>
      <c r="AC80" s="102"/>
      <c r="AD80" s="102">
        <f>S80</f>
        <v>360</v>
      </c>
      <c r="AE80" s="23"/>
      <c r="AF80" s="23"/>
    </row>
    <row r="81" spans="4:30" ht="12.75"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7"/>
      <c r="Q81" s="107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91"/>
      <c r="AC81" s="104"/>
      <c r="AD81" s="104"/>
    </row>
    <row r="82" spans="1:30" ht="12.75">
      <c r="A82" s="19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107"/>
      <c r="Q82" s="107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ht="12.75" customHeight="1" thickBot="1">
      <c r="A83" s="19" t="s">
        <v>72</v>
      </c>
      <c r="D83" s="106">
        <f aca="true" t="shared" si="32" ref="D83:S83">D39+D78</f>
        <v>321</v>
      </c>
      <c r="E83" s="106">
        <f t="shared" si="32"/>
        <v>325</v>
      </c>
      <c r="F83" s="106">
        <f t="shared" si="32"/>
        <v>6</v>
      </c>
      <c r="G83" s="106">
        <f t="shared" si="32"/>
        <v>5</v>
      </c>
      <c r="H83" s="106">
        <f t="shared" si="32"/>
        <v>0</v>
      </c>
      <c r="I83" s="106">
        <f t="shared" si="32"/>
        <v>0</v>
      </c>
      <c r="J83" s="106">
        <f t="shared" si="32"/>
        <v>0</v>
      </c>
      <c r="K83" s="106">
        <f t="shared" si="32"/>
        <v>0</v>
      </c>
      <c r="L83" s="106">
        <f t="shared" si="32"/>
        <v>19</v>
      </c>
      <c r="M83" s="106">
        <f t="shared" si="32"/>
        <v>19</v>
      </c>
      <c r="N83" s="106">
        <f t="shared" si="32"/>
        <v>276</v>
      </c>
      <c r="O83" s="106">
        <f t="shared" si="32"/>
        <v>263</v>
      </c>
      <c r="P83" s="106">
        <f t="shared" si="32"/>
        <v>13</v>
      </c>
      <c r="Q83" s="106">
        <f t="shared" si="32"/>
        <v>11</v>
      </c>
      <c r="R83" s="106">
        <f t="shared" si="32"/>
        <v>630</v>
      </c>
      <c r="S83" s="106">
        <f t="shared" si="32"/>
        <v>618</v>
      </c>
      <c r="T83" s="106"/>
      <c r="U83" s="106">
        <f>U39+U78</f>
        <v>262</v>
      </c>
      <c r="V83" s="106">
        <f>V39+V78</f>
        <v>263</v>
      </c>
      <c r="W83" s="106"/>
      <c r="X83" s="106">
        <f>X39+X78</f>
        <v>466</v>
      </c>
      <c r="Y83" s="106">
        <f>Y39+Y78</f>
        <v>448</v>
      </c>
      <c r="Z83" s="106">
        <f>Z39+Z78</f>
        <v>18</v>
      </c>
      <c r="AA83" s="106">
        <f>AA39+AA78</f>
        <v>18</v>
      </c>
      <c r="AB83" s="91"/>
      <c r="AC83" s="106">
        <f>AC39+AC78</f>
        <v>1381</v>
      </c>
      <c r="AD83" s="106">
        <f>AD39+AD78</f>
        <v>1352</v>
      </c>
    </row>
    <row r="84" spans="1:30" ht="13.5" thickTop="1">
      <c r="A84" s="22" t="s">
        <v>73</v>
      </c>
      <c r="D84" s="104"/>
      <c r="E84" s="102">
        <f>+E80+E41</f>
        <v>322</v>
      </c>
      <c r="F84" s="104"/>
      <c r="G84" s="102">
        <f>G41+G80</f>
        <v>6</v>
      </c>
      <c r="H84" s="104"/>
      <c r="I84" s="102">
        <f>I41+I80</f>
        <v>0</v>
      </c>
      <c r="J84" s="104"/>
      <c r="K84" s="102">
        <f>K41+K80</f>
        <v>0</v>
      </c>
      <c r="L84" s="102"/>
      <c r="M84" s="102">
        <v>0</v>
      </c>
      <c r="N84" s="104"/>
      <c r="O84" s="102">
        <f>O41+O80</f>
        <v>276</v>
      </c>
      <c r="P84" s="120"/>
      <c r="Q84" s="102">
        <f>Q41+Q80</f>
        <v>13</v>
      </c>
      <c r="R84" s="104"/>
      <c r="S84" s="102">
        <f>S41+S80</f>
        <v>636</v>
      </c>
      <c r="T84" s="102"/>
      <c r="U84" s="104"/>
      <c r="V84" s="104"/>
      <c r="W84" s="104"/>
      <c r="X84" s="104"/>
      <c r="Y84" s="104"/>
      <c r="Z84" s="104"/>
      <c r="AA84" s="104"/>
      <c r="AB84" s="91"/>
      <c r="AC84" s="104"/>
      <c r="AD84" s="123"/>
    </row>
    <row r="85" spans="4:30" ht="12.75"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107"/>
      <c r="Q85" s="107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ht="12.75">
      <c r="A86" s="19" t="s">
        <v>88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8"/>
      <c r="Q86" s="108"/>
      <c r="R86" s="91">
        <f>SUM(+N86)</f>
        <v>0</v>
      </c>
      <c r="S86" s="91">
        <f>SUM(+O86)</f>
        <v>0</v>
      </c>
      <c r="T86" s="91"/>
      <c r="U86" s="95">
        <v>0</v>
      </c>
      <c r="V86" s="95">
        <v>0</v>
      </c>
      <c r="W86" s="95"/>
      <c r="X86" s="95">
        <v>0</v>
      </c>
      <c r="Y86" s="95">
        <v>0</v>
      </c>
      <c r="Z86" s="95">
        <v>0</v>
      </c>
      <c r="AA86" s="95">
        <v>0</v>
      </c>
      <c r="AB86" s="91"/>
      <c r="AC86" s="91">
        <f aca="true" t="shared" si="33" ref="AC86:AD88">SUM(R86+U86+X86+Z86)</f>
        <v>0</v>
      </c>
      <c r="AD86" s="91">
        <f t="shared" si="33"/>
        <v>0</v>
      </c>
    </row>
    <row r="87" spans="1:30" ht="12.75">
      <c r="A87" s="22" t="s">
        <v>150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8"/>
      <c r="Q87" s="108"/>
      <c r="R87" s="91">
        <f>SUM(+N87)</f>
        <v>0</v>
      </c>
      <c r="S87" s="91">
        <f>SUM(+O87)</f>
        <v>0</v>
      </c>
      <c r="T87" s="91"/>
      <c r="U87" s="95">
        <v>0</v>
      </c>
      <c r="V87" s="95">
        <v>0</v>
      </c>
      <c r="W87" s="95"/>
      <c r="X87" s="95">
        <v>1</v>
      </c>
      <c r="Y87" s="95">
        <v>1</v>
      </c>
      <c r="Z87" s="95">
        <v>0</v>
      </c>
      <c r="AA87" s="95">
        <v>0</v>
      </c>
      <c r="AB87" s="91"/>
      <c r="AC87" s="91">
        <f t="shared" si="33"/>
        <v>1</v>
      </c>
      <c r="AD87" s="91">
        <f t="shared" si="33"/>
        <v>1</v>
      </c>
    </row>
    <row r="88" spans="1:30" ht="12.75">
      <c r="A88" s="19" t="s">
        <v>59</v>
      </c>
      <c r="D88" s="91">
        <f>SUM(D86:D87)</f>
        <v>0</v>
      </c>
      <c r="E88" s="91">
        <f>SUM(E86:E87)</f>
        <v>0</v>
      </c>
      <c r="F88" s="91">
        <f aca="true" t="shared" si="34" ref="F88:Q88">SUM(F86:F87)</f>
        <v>0</v>
      </c>
      <c r="G88" s="91">
        <f t="shared" si="34"/>
        <v>0</v>
      </c>
      <c r="H88" s="91">
        <f t="shared" si="34"/>
        <v>0</v>
      </c>
      <c r="I88" s="91">
        <f t="shared" si="34"/>
        <v>0</v>
      </c>
      <c r="J88" s="91">
        <f t="shared" si="34"/>
        <v>0</v>
      </c>
      <c r="K88" s="91">
        <f t="shared" si="34"/>
        <v>0</v>
      </c>
      <c r="L88" s="91">
        <f t="shared" si="34"/>
        <v>0</v>
      </c>
      <c r="M88" s="91">
        <f t="shared" si="34"/>
        <v>0</v>
      </c>
      <c r="N88" s="91">
        <f t="shared" si="34"/>
        <v>0</v>
      </c>
      <c r="O88" s="91">
        <f t="shared" si="34"/>
        <v>0</v>
      </c>
      <c r="P88" s="91">
        <f t="shared" si="34"/>
        <v>0</v>
      </c>
      <c r="Q88" s="91">
        <f t="shared" si="34"/>
        <v>0</v>
      </c>
      <c r="R88" s="91">
        <f aca="true" t="shared" si="35" ref="R88:Y88">SUM(R86:R87)</f>
        <v>0</v>
      </c>
      <c r="S88" s="91">
        <f t="shared" si="35"/>
        <v>0</v>
      </c>
      <c r="T88" s="91"/>
      <c r="U88" s="91">
        <f t="shared" si="35"/>
        <v>0</v>
      </c>
      <c r="V88" s="91">
        <f t="shared" si="35"/>
        <v>0</v>
      </c>
      <c r="W88" s="91"/>
      <c r="X88" s="91">
        <f t="shared" si="35"/>
        <v>1</v>
      </c>
      <c r="Y88" s="91">
        <f t="shared" si="35"/>
        <v>1</v>
      </c>
      <c r="Z88" s="91">
        <f>SUM(Z86:Z87)</f>
        <v>0</v>
      </c>
      <c r="AA88" s="91">
        <f>SUM(AA86:AA87)</f>
        <v>0</v>
      </c>
      <c r="AB88" s="91"/>
      <c r="AC88" s="91">
        <f t="shared" si="33"/>
        <v>1</v>
      </c>
      <c r="AD88" s="91">
        <f t="shared" si="33"/>
        <v>1</v>
      </c>
    </row>
    <row r="89" ht="12" customHeight="1"/>
  </sheetData>
  <mergeCells count="16">
    <mergeCell ref="A1:S1"/>
    <mergeCell ref="A2:S2"/>
    <mergeCell ref="L4:M4"/>
    <mergeCell ref="X4:Y4"/>
    <mergeCell ref="X3:Y3"/>
    <mergeCell ref="H3:I3"/>
    <mergeCell ref="F3:G3"/>
    <mergeCell ref="F4:G4"/>
    <mergeCell ref="AC3:AD3"/>
    <mergeCell ref="AC4:AD4"/>
    <mergeCell ref="J3:K3"/>
    <mergeCell ref="J4:K4"/>
    <mergeCell ref="U3:V3"/>
    <mergeCell ref="U4:V4"/>
    <mergeCell ref="R3:S3"/>
    <mergeCell ref="R4:S4"/>
  </mergeCells>
  <printOptions/>
  <pageMargins left="0.21" right="0.21" top="0.25" bottom="0.75" header="0.5" footer="0.5"/>
  <pageSetup fitToHeight="2" fitToWidth="1" horizontalDpi="300" verticalDpi="300" orientation="landscape" scale="71" r:id="rId1"/>
  <headerFooter alignWithMargins="0">
    <oddFooter>&amp;C&amp;"Times New Roman,Regular"Page &amp;P</oddFooter>
  </headerFooter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Hogan</dc:creator>
  <cp:keywords/>
  <dc:description/>
  <cp:lastModifiedBy>Tina M. Di Ianni</cp:lastModifiedBy>
  <cp:lastPrinted>2002-10-11T13:05:00Z</cp:lastPrinted>
  <dcterms:created xsi:type="dcterms:W3CDTF">1997-12-29T15:27:48Z</dcterms:created>
  <dcterms:modified xsi:type="dcterms:W3CDTF">2002-10-11T15:13:58Z</dcterms:modified>
  <cp:category/>
  <cp:version/>
  <cp:contentType/>
  <cp:contentStatus/>
</cp:coreProperties>
</file>