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285" windowHeight="4185" tabRatio="882" activeTab="0"/>
  </bookViews>
  <sheets>
    <sheet name="#4 - And., Green, Total cryo 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<sst xmlns="http://schemas.openxmlformats.org/spreadsheetml/2006/main" count="75" uniqueCount="58">
  <si>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M (hydrogen)</t>
  </si>
  <si>
    <t xml:space="preserve"> </t>
  </si>
  <si>
    <t>Anderson, Greenwood data base</t>
  </si>
  <si>
    <t>Absorber volume (liter)</t>
  </si>
  <si>
    <t>Required mass flow rate</t>
  </si>
  <si>
    <t>Delta-H</t>
  </si>
  <si>
    <t>P=25psia, T=17K</t>
  </si>
  <si>
    <t>Delta H</t>
  </si>
  <si>
    <t>Condition 1:</t>
  </si>
  <si>
    <t>Condition 2:</t>
  </si>
  <si>
    <t>P=17.63psia, T=17K</t>
  </si>
  <si>
    <t>P=17.63psia, Tsat=20.91K</t>
  </si>
  <si>
    <t>P=25psia, Tsat=22.21K</t>
  </si>
  <si>
    <t>H (BTU/lb)</t>
  </si>
  <si>
    <t>BTU/lb</t>
  </si>
  <si>
    <t>Joule/g</t>
  </si>
  <si>
    <t>ft^2</t>
  </si>
  <si>
    <t>BTU/hr-ft^2</t>
  </si>
  <si>
    <t>watt</t>
  </si>
  <si>
    <t>Mass-flow rate</t>
  </si>
  <si>
    <t>lb/hr</t>
  </si>
  <si>
    <t>g/s</t>
  </si>
  <si>
    <t>Total Q, adding the beam heat load</t>
  </si>
  <si>
    <t xml:space="preserve">Qbeam, </t>
  </si>
  <si>
    <t>Required Relief valve orifice</t>
  </si>
  <si>
    <t>T, absolute temperature</t>
  </si>
  <si>
    <t>R</t>
  </si>
  <si>
    <t>M, Molecular weight of H2</t>
  </si>
  <si>
    <t>Z, compressibility</t>
  </si>
  <si>
    <t>K, valve discharge coefficient</t>
  </si>
  <si>
    <t>P1, pressure at valve inlet</t>
  </si>
  <si>
    <t>DP, pressure drop absorber to valve</t>
  </si>
  <si>
    <t>Q, Heat transfer rate to vessel = qS</t>
  </si>
  <si>
    <t>m, Mass-flow rate = Q/Delta_H</t>
  </si>
  <si>
    <t>psi</t>
  </si>
  <si>
    <t>Pressure of the system, MAWP</t>
  </si>
  <si>
    <t>psia</t>
  </si>
  <si>
    <t>liter</t>
  </si>
  <si>
    <t>in^2</t>
  </si>
  <si>
    <t>C, gas constant</t>
  </si>
  <si>
    <t>Actual flow capacity of relief device (subsonic formula)</t>
  </si>
  <si>
    <t>P1, Pressure inlet</t>
  </si>
  <si>
    <t>P2, pressure outlet</t>
  </si>
  <si>
    <t xml:space="preserve">M, </t>
  </si>
  <si>
    <t>T</t>
  </si>
  <si>
    <t>A, commercial valve</t>
  </si>
  <si>
    <t>k, ratio of specific heat</t>
  </si>
  <si>
    <t xml:space="preserve">m, actual mass-flow rate  </t>
  </si>
  <si>
    <t>V (SCFM)</t>
  </si>
  <si>
    <t>W, flow capacity (lbs/hr)</t>
  </si>
  <si>
    <t>serie G</t>
  </si>
  <si>
    <t>HYDRONGEN RELIEF VALVE SIZING FOR THE MUCOOL LH2 TOTAL LOOP</t>
  </si>
  <si>
    <t>DATA FR Cryogenic systems, Barron</t>
  </si>
  <si>
    <t>q, heat flux to vessel</t>
  </si>
  <si>
    <t xml:space="preserve">A, required area of orifice </t>
  </si>
  <si>
    <t>LH2 total surface area</t>
  </si>
  <si>
    <t>in</t>
  </si>
  <si>
    <t>Diameter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</si>
</sst>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00"/>
    <numFmt numFmtId="168" formatCode="0.00000"/>
    <numFmt numFmtId="169" formatCode="0.000E+00"/>
  </numFmts>
  <fonts count="19">
    <font>
      <sz val="10"/>
      <name val="Arial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17"/>
      <name val="Arial"/>
      <family val="0"/>
    </font>
    <font>
      <b/>
      <sz val="10"/>
      <name val="Arial"/>
      <family val="0"/>
    </font>
    <font>
      <b/>
      <sz val="10"/>
      <color indexed="17"/>
      <name val="Times New Roman"/>
      <family val="1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167" fontId="1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left"/>
    </xf>
    <xf numFmtId="167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7" fontId="8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167" fontId="0" fillId="0" borderId="6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167" fontId="15" fillId="0" borderId="17" xfId="0" applyNumberFormat="1" applyFont="1" applyBorder="1" applyAlignment="1">
      <alignment/>
    </xf>
    <xf numFmtId="0" fontId="15" fillId="0" borderId="18" xfId="0" applyFont="1" applyBorder="1" applyAlignment="1">
      <alignment/>
    </xf>
    <xf numFmtId="167" fontId="17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Alignment="1">
      <alignment/>
    </xf>
    <xf numFmtId="0" fontId="16" fillId="0" borderId="5" xfId="0" applyFont="1" applyBorder="1" applyAlignment="1">
      <alignment horizontal="left"/>
    </xf>
    <xf numFmtId="167" fontId="17" fillId="0" borderId="6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7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24">
      <selection activeCell="N21" sqref="N21"/>
    </sheetView>
  </sheetViews>
  <sheetFormatPr defaultColWidth="9.140625" defaultRowHeight="12.75"/>
  <cols>
    <col min="1" max="1" width="57.00390625" style="0" customWidth="1"/>
    <col min="2" max="2" width="14.7109375" style="0" customWidth="1"/>
    <col min="3" max="3" width="11.421875" style="0" customWidth="1"/>
    <col min="7" max="7" width="9.28125" style="0" bestFit="1" customWidth="1"/>
  </cols>
  <sheetData>
    <row r="1" spans="1:2" ht="34.5" customHeight="1">
      <c r="A1" s="71" t="s">
        <v>51</v>
      </c>
      <c r="B1" s="20"/>
    </row>
    <row r="2" spans="1:14" ht="12.75">
      <c r="A2" s="70" t="s">
        <v>2</v>
      </c>
      <c r="B2" s="20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3"/>
      <c r="B3" s="20"/>
      <c r="F3" s="8"/>
      <c r="G3" s="8"/>
      <c r="H3" s="8"/>
      <c r="I3" s="8"/>
      <c r="J3" s="8"/>
      <c r="K3" s="8"/>
      <c r="L3" s="8"/>
      <c r="M3" s="8"/>
      <c r="N3" s="8"/>
    </row>
    <row r="4" spans="1:3" s="8" customFormat="1" ht="12.75">
      <c r="A4" s="25" t="s">
        <v>3</v>
      </c>
      <c r="B4" s="26">
        <v>25</v>
      </c>
      <c r="C4" s="8" t="s">
        <v>37</v>
      </c>
    </row>
    <row r="5" spans="1:3" s="8" customFormat="1" ht="12.75">
      <c r="A5" s="25" t="s">
        <v>35</v>
      </c>
      <c r="B5" s="26">
        <v>25</v>
      </c>
      <c r="C5" s="8" t="s">
        <v>36</v>
      </c>
    </row>
    <row r="6" spans="1:2" s="8" customFormat="1" ht="12.75">
      <c r="A6" s="25"/>
      <c r="B6" s="26"/>
    </row>
    <row r="7" spans="1:5" s="30" customFormat="1" ht="13.5">
      <c r="A7" s="28" t="s">
        <v>4</v>
      </c>
      <c r="E7" s="14" t="s">
        <v>52</v>
      </c>
    </row>
    <row r="8" spans="1:3" s="8" customFormat="1" ht="12.75">
      <c r="A8" s="25" t="s">
        <v>53</v>
      </c>
      <c r="B8" s="26">
        <v>3500</v>
      </c>
      <c r="C8" s="8" t="s">
        <v>17</v>
      </c>
    </row>
    <row r="9" spans="1:5" ht="12.75">
      <c r="A9" s="4" t="s">
        <v>55</v>
      </c>
      <c r="B9" s="7">
        <f>10.197</f>
        <v>10.197</v>
      </c>
      <c r="C9" s="2" t="s">
        <v>16</v>
      </c>
      <c r="D9" s="2"/>
      <c r="E9" s="2"/>
    </row>
    <row r="10" spans="1:3" s="8" customFormat="1" ht="12.75">
      <c r="A10" s="25" t="s">
        <v>5</v>
      </c>
      <c r="B10" s="26">
        <f>N21</f>
        <v>206.72</v>
      </c>
      <c r="C10" s="8" t="s">
        <v>14</v>
      </c>
    </row>
    <row r="11" spans="2:3" s="8" customFormat="1" ht="12.75">
      <c r="B11" s="26">
        <f>B10*0.43</f>
        <v>88.8896</v>
      </c>
      <c r="C11" s="8" t="s">
        <v>15</v>
      </c>
    </row>
    <row r="12" s="8" customFormat="1" ht="12.75">
      <c r="B12" s="26"/>
    </row>
    <row r="13" spans="1:3" s="58" customFormat="1" ht="12.75">
      <c r="A13" s="59" t="s">
        <v>32</v>
      </c>
      <c r="B13" s="60">
        <f>B8*B9</f>
        <v>35689.5</v>
      </c>
      <c r="C13" s="61" t="s">
        <v>17</v>
      </c>
    </row>
    <row r="14" spans="1:3" s="8" customFormat="1" ht="12.75">
      <c r="A14" s="31"/>
      <c r="B14" s="32">
        <f>B13*0.293</f>
        <v>10457.0235</v>
      </c>
      <c r="C14" s="33" t="s">
        <v>18</v>
      </c>
    </row>
    <row r="15" spans="1:3" s="8" customFormat="1" ht="12.75">
      <c r="A15" s="34" t="s">
        <v>23</v>
      </c>
      <c r="B15" s="35">
        <f>B16/0.293</f>
        <v>1706.4846416382254</v>
      </c>
      <c r="C15" s="36" t="s">
        <v>17</v>
      </c>
    </row>
    <row r="16" spans="1:3" ht="12.75">
      <c r="A16" s="12"/>
      <c r="B16" s="37">
        <v>500</v>
      </c>
      <c r="C16" s="33" t="s">
        <v>18</v>
      </c>
    </row>
    <row r="17" spans="1:3" s="8" customFormat="1" ht="12.75">
      <c r="A17" s="38" t="s">
        <v>22</v>
      </c>
      <c r="B17" s="39">
        <f>B13+B15</f>
        <v>37395.98464163823</v>
      </c>
      <c r="C17" s="36" t="s">
        <v>17</v>
      </c>
    </row>
    <row r="18" spans="1:3" s="8" customFormat="1" ht="13.5" thickBot="1">
      <c r="A18" s="40"/>
      <c r="B18" s="41">
        <f>B14+B16</f>
        <v>10957.0235</v>
      </c>
      <c r="C18" s="42" t="s">
        <v>18</v>
      </c>
    </row>
    <row r="19" spans="1:3" s="58" customFormat="1" ht="12.75">
      <c r="A19" s="50" t="s">
        <v>33</v>
      </c>
      <c r="B19" s="56">
        <f>B17/B10</f>
        <v>180.901628490897</v>
      </c>
      <c r="C19" s="57" t="s">
        <v>20</v>
      </c>
    </row>
    <row r="20" spans="1:14" s="8" customFormat="1" ht="13.5" thickBot="1">
      <c r="A20" s="43"/>
      <c r="B20" s="44">
        <f>B19*0.126</f>
        <v>22.79360518985302</v>
      </c>
      <c r="C20" s="45" t="s">
        <v>21</v>
      </c>
      <c r="E20" s="58" t="s">
        <v>1</v>
      </c>
      <c r="F20" t="s">
        <v>8</v>
      </c>
      <c r="G20"/>
      <c r="H20" t="s">
        <v>6</v>
      </c>
      <c r="I20"/>
      <c r="J20"/>
      <c r="K20" t="s">
        <v>12</v>
      </c>
      <c r="L20"/>
      <c r="M20"/>
      <c r="N20" t="s">
        <v>7</v>
      </c>
    </row>
    <row r="21" spans="7:14" ht="12.75">
      <c r="G21" t="s">
        <v>13</v>
      </c>
      <c r="H21">
        <v>-109.7</v>
      </c>
      <c r="K21">
        <v>97.02</v>
      </c>
      <c r="N21">
        <f>K21-H21</f>
        <v>206.72</v>
      </c>
    </row>
    <row r="22" spans="1:5" ht="12.75">
      <c r="A22" s="18" t="s">
        <v>0</v>
      </c>
      <c r="B22" s="63">
        <f>B30</f>
        <v>2.02</v>
      </c>
      <c r="C22" s="13"/>
      <c r="D22" s="13"/>
      <c r="E22" s="62"/>
    </row>
    <row r="23" spans="1:14" s="62" customFormat="1" ht="12.75">
      <c r="A23" s="62" t="s">
        <v>49</v>
      </c>
      <c r="B23" s="68">
        <f>B19</f>
        <v>180.901628490897</v>
      </c>
      <c r="F23" t="s">
        <v>9</v>
      </c>
      <c r="G23"/>
      <c r="H23" t="s">
        <v>10</v>
      </c>
      <c r="I23"/>
      <c r="J23"/>
      <c r="K23" t="s">
        <v>11</v>
      </c>
      <c r="L23"/>
      <c r="M23"/>
      <c r="N23" t="s">
        <v>7</v>
      </c>
    </row>
    <row r="24" spans="1:14" s="65" customFormat="1" ht="12.75">
      <c r="A24" s="66" t="s">
        <v>48</v>
      </c>
      <c r="B24" s="67">
        <f>B23*6.32/B22</f>
        <v>565.9892534962718</v>
      </c>
      <c r="C24" s="64"/>
      <c r="D24" s="64"/>
      <c r="E24" s="67"/>
      <c r="F24"/>
      <c r="G24" t="s">
        <v>13</v>
      </c>
      <c r="H24">
        <v>-110</v>
      </c>
      <c r="I24"/>
      <c r="J24"/>
      <c r="K24">
        <v>95.05</v>
      </c>
      <c r="L24"/>
      <c r="M24"/>
      <c r="N24">
        <f>K24-H24</f>
        <v>205.05</v>
      </c>
    </row>
    <row r="25" spans="1:2" s="8" customFormat="1" ht="12.75">
      <c r="A25" s="25"/>
      <c r="B25" s="26"/>
    </row>
    <row r="26" spans="1:2" s="8" customFormat="1" ht="13.5">
      <c r="A26" s="28" t="s">
        <v>24</v>
      </c>
      <c r="B26" s="26"/>
    </row>
    <row r="27" spans="1:3" s="8" customFormat="1" ht="12.75">
      <c r="A27" s="25" t="s">
        <v>19</v>
      </c>
      <c r="B27" s="26">
        <f>B19</f>
        <v>180.901628490897</v>
      </c>
      <c r="C27" s="26" t="str">
        <f>C19</f>
        <v>lb/hr</v>
      </c>
    </row>
    <row r="28" spans="1:3" s="8" customFormat="1" ht="12.75">
      <c r="A28" s="25"/>
      <c r="B28" s="26">
        <f>B20</f>
        <v>22.79360518985302</v>
      </c>
      <c r="C28" s="26" t="str">
        <f>C20</f>
        <v>g/s</v>
      </c>
    </row>
    <row r="29" spans="1:3" s="8" customFormat="1" ht="12.75">
      <c r="A29" s="25" t="s">
        <v>25</v>
      </c>
      <c r="B29" s="26">
        <v>530</v>
      </c>
      <c r="C29" s="8" t="s">
        <v>26</v>
      </c>
    </row>
    <row r="30" spans="1:2" s="8" customFormat="1" ht="12.75">
      <c r="A30" s="25" t="s">
        <v>27</v>
      </c>
      <c r="B30" s="26">
        <v>2.02</v>
      </c>
    </row>
    <row r="31" spans="1:2" s="8" customFormat="1" ht="12.75">
      <c r="A31" s="25" t="s">
        <v>28</v>
      </c>
      <c r="B31" s="26">
        <v>1</v>
      </c>
    </row>
    <row r="32" spans="1:2" s="8" customFormat="1" ht="12.75">
      <c r="A32" s="25" t="s">
        <v>29</v>
      </c>
      <c r="B32" s="26">
        <v>0.816</v>
      </c>
    </row>
    <row r="33" spans="1:3" s="8" customFormat="1" ht="12.75">
      <c r="A33" s="25" t="s">
        <v>31</v>
      </c>
      <c r="B33" s="26">
        <v>0.2</v>
      </c>
      <c r="C33" s="8" t="s">
        <v>34</v>
      </c>
    </row>
    <row r="34" spans="1:3" s="8" customFormat="1" ht="12.75">
      <c r="A34" s="25" t="s">
        <v>30</v>
      </c>
      <c r="B34" s="26">
        <f>B5-B33</f>
        <v>24.8</v>
      </c>
      <c r="C34" s="8" t="s">
        <v>36</v>
      </c>
    </row>
    <row r="35" spans="1:2" s="8" customFormat="1" ht="13.5" thickBot="1">
      <c r="A35" s="25" t="s">
        <v>39</v>
      </c>
      <c r="B35" s="26">
        <v>356</v>
      </c>
    </row>
    <row r="36" spans="1:3" s="29" customFormat="1" ht="13.5" thickBot="1">
      <c r="A36" s="53" t="s">
        <v>54</v>
      </c>
      <c r="B36" s="54">
        <f>(B27*(B29*B31)^0.5)/(B35*B32*B34*(B30)^0.5)</f>
        <v>0.4067362581696194</v>
      </c>
      <c r="C36" s="55" t="s">
        <v>38</v>
      </c>
    </row>
    <row r="37" spans="1:3" s="27" customFormat="1" ht="12.75">
      <c r="A37" s="46" t="s">
        <v>57</v>
      </c>
      <c r="B37" s="41">
        <f>(4*B36/3.14)^0.5</f>
        <v>0.7198161992659167</v>
      </c>
      <c r="C37" s="69" t="s">
        <v>56</v>
      </c>
    </row>
    <row r="38" spans="1:2" s="8" customFormat="1" ht="12.75">
      <c r="A38" s="25"/>
      <c r="B38" s="26"/>
    </row>
    <row r="39" spans="1:3" s="8" customFormat="1" ht="13.5">
      <c r="A39" s="28" t="s">
        <v>40</v>
      </c>
      <c r="B39" s="30"/>
      <c r="C39" s="30"/>
    </row>
    <row r="40" spans="1:3" s="8" customFormat="1" ht="12.75">
      <c r="A40" s="25" t="s">
        <v>41</v>
      </c>
      <c r="B40" s="26">
        <f>B5</f>
        <v>25</v>
      </c>
      <c r="C40" s="8" t="s">
        <v>36</v>
      </c>
    </row>
    <row r="41" spans="1:3" s="30" customFormat="1" ht="12.75">
      <c r="A41" s="25" t="s">
        <v>42</v>
      </c>
      <c r="B41" s="26">
        <f>B40-10</f>
        <v>15</v>
      </c>
      <c r="C41" s="8" t="s">
        <v>36</v>
      </c>
    </row>
    <row r="42" spans="1:2" s="8" customFormat="1" ht="12.75">
      <c r="A42" s="25" t="s">
        <v>43</v>
      </c>
      <c r="B42" s="26">
        <f>B30</f>
        <v>2.02</v>
      </c>
    </row>
    <row r="43" spans="1:3" s="8" customFormat="1" ht="12.75">
      <c r="A43" s="25" t="s">
        <v>44</v>
      </c>
      <c r="B43" s="26">
        <f>B29</f>
        <v>530</v>
      </c>
      <c r="C43" s="8" t="s">
        <v>26</v>
      </c>
    </row>
    <row r="44" spans="1:2" s="8" customFormat="1" ht="12.75">
      <c r="A44" s="25" t="s">
        <v>28</v>
      </c>
      <c r="B44" s="26">
        <v>1</v>
      </c>
    </row>
    <row r="45" spans="1:4" s="8" customFormat="1" ht="12.75">
      <c r="A45" s="46" t="s">
        <v>45</v>
      </c>
      <c r="B45" s="41">
        <v>0.503</v>
      </c>
      <c r="C45" s="47" t="s">
        <v>38</v>
      </c>
      <c r="D45" s="29" t="s">
        <v>50</v>
      </c>
    </row>
    <row r="46" spans="1:2" s="8" customFormat="1" ht="12.75">
      <c r="A46" s="25" t="s">
        <v>29</v>
      </c>
      <c r="B46" s="26">
        <v>0.816</v>
      </c>
    </row>
    <row r="47" spans="1:3" s="8" customFormat="1" ht="13.5" thickBot="1">
      <c r="A47" s="25" t="s">
        <v>46</v>
      </c>
      <c r="B47" s="26">
        <v>1.41</v>
      </c>
      <c r="C47" s="8" t="s">
        <v>1</v>
      </c>
    </row>
    <row r="48" spans="1:3" s="29" customFormat="1" ht="12.75">
      <c r="A48" s="50" t="s">
        <v>47</v>
      </c>
      <c r="B48" s="51">
        <f>(735)*B45*B46*B40*(B42)^0.5*(((B47/(B47-1))*(((B41/B40)^(2/B47)-(B41/B40)^((B47+1)/B47)))^0.5))/(B43*B44)^0.5</f>
        <v>414.1045045254597</v>
      </c>
      <c r="C48" s="52" t="s">
        <v>20</v>
      </c>
    </row>
    <row r="49" spans="1:3" s="8" customFormat="1" ht="13.5" thickBot="1">
      <c r="A49" s="49"/>
      <c r="B49" s="44">
        <f>B48*0.126</f>
        <v>52.17716757020792</v>
      </c>
      <c r="C49" s="45" t="s">
        <v>21</v>
      </c>
    </row>
    <row r="50" s="8" customFormat="1" ht="12.75">
      <c r="A50" s="48"/>
    </row>
    <row r="51" s="8" customFormat="1" ht="12.75">
      <c r="A51" s="48"/>
    </row>
    <row r="52" s="8" customFormat="1" ht="12.75">
      <c r="A52" s="48"/>
    </row>
    <row r="53" s="8" customFormat="1" ht="12.75">
      <c r="A53" s="48"/>
    </row>
    <row r="54" s="8" customFormat="1" ht="12.75">
      <c r="A54" s="25"/>
    </row>
    <row r="55" spans="1:2" s="8" customFormat="1" ht="12.75">
      <c r="A55" s="25"/>
      <c r="B55" s="26"/>
    </row>
    <row r="56" spans="1:2" s="8" customFormat="1" ht="12.75">
      <c r="A56" s="25"/>
      <c r="B56" s="26"/>
    </row>
    <row r="57" spans="1:3" s="8" customFormat="1" ht="12.75">
      <c r="A57" s="2"/>
      <c r="B57" s="7"/>
      <c r="C57" s="2"/>
    </row>
    <row r="58" spans="1:3" s="8" customFormat="1" ht="12.75">
      <c r="A58" s="2"/>
      <c r="B58" s="7"/>
      <c r="C58" s="2"/>
    </row>
    <row r="59" spans="1:6" s="8" customFormat="1" ht="12.75">
      <c r="A59" s="2"/>
      <c r="B59" s="7"/>
      <c r="C59" s="2"/>
      <c r="D59" s="2"/>
      <c r="E59" s="2"/>
      <c r="F59" s="2"/>
    </row>
    <row r="60" spans="1:6" s="8" customFormat="1" ht="12.75">
      <c r="A60" s="2"/>
      <c r="B60" s="7"/>
      <c r="C60" s="2"/>
      <c r="D60" s="2"/>
      <c r="E60" s="2"/>
      <c r="F60" s="2"/>
    </row>
    <row r="61" spans="1:5" s="8" customFormat="1" ht="13.5">
      <c r="A61"/>
      <c r="B61"/>
      <c r="C61"/>
      <c r="D61" s="11"/>
      <c r="E61" s="2"/>
    </row>
    <row r="62" spans="1:5" s="8" customFormat="1" ht="13.5">
      <c r="A62" s="4"/>
      <c r="B62" s="7"/>
      <c r="C62" s="2"/>
      <c r="D62" s="11"/>
      <c r="E62" s="2"/>
    </row>
    <row r="63" spans="1:3" ht="12.75">
      <c r="A63" s="2"/>
      <c r="B63" s="21"/>
      <c r="C63" s="2"/>
    </row>
    <row r="64" spans="1:5" ht="12.75">
      <c r="A64" s="9"/>
      <c r="B64" s="22"/>
      <c r="C64" s="2"/>
      <c r="D64" s="2"/>
      <c r="E64" s="2"/>
    </row>
    <row r="65" spans="1:7" s="8" customFormat="1" ht="13.5">
      <c r="A65" s="9"/>
      <c r="B65" s="22"/>
      <c r="C65" s="10"/>
      <c r="D65" s="11"/>
      <c r="G65" s="5"/>
    </row>
    <row r="66" spans="1:6" s="8" customFormat="1" ht="13.5">
      <c r="A66" s="15"/>
      <c r="B66" s="23"/>
      <c r="C66" s="15"/>
      <c r="D66" s="11"/>
      <c r="E66" s="2"/>
      <c r="F66" s="2"/>
    </row>
    <row r="67" spans="1:6" s="10" customFormat="1" ht="13.5">
      <c r="A67" s="2"/>
      <c r="B67" s="7"/>
      <c r="C67" s="2"/>
      <c r="D67" s="11"/>
      <c r="F67" s="9"/>
    </row>
    <row r="68" spans="1:9" s="16" customFormat="1" ht="12.75">
      <c r="A68" s="9"/>
      <c r="B68" s="22"/>
      <c r="C68" s="9"/>
      <c r="D68" s="1"/>
      <c r="F68" s="17"/>
      <c r="G68" s="17"/>
      <c r="H68" s="17"/>
      <c r="I68" s="17"/>
    </row>
    <row r="69" spans="1:3" s="8" customFormat="1" ht="12.75">
      <c r="A69" s="9"/>
      <c r="B69" s="22"/>
      <c r="C69" s="9"/>
    </row>
    <row r="70" spans="1:11" s="10" customFormat="1" ht="12.75">
      <c r="A70" s="2"/>
      <c r="B70" s="7"/>
      <c r="C70" s="2"/>
      <c r="D70" s="9"/>
      <c r="E70" s="9"/>
      <c r="F70" s="9"/>
      <c r="J70" s="2"/>
      <c r="K70" s="2"/>
    </row>
    <row r="71" spans="1:11" s="10" customFormat="1" ht="12.75">
      <c r="A71" s="2"/>
      <c r="B71" s="7"/>
      <c r="C71" s="2"/>
      <c r="D71" s="9"/>
      <c r="E71" s="9"/>
      <c r="F71" s="9"/>
      <c r="J71" s="2"/>
      <c r="K71" s="2"/>
    </row>
    <row r="72" spans="1:6" ht="12.75" hidden="1">
      <c r="A72" s="2"/>
      <c r="B72" s="19"/>
      <c r="D72" s="2"/>
      <c r="E72" s="2"/>
      <c r="F72" s="2"/>
    </row>
    <row r="73" spans="1:6" ht="12.75">
      <c r="A73" s="2"/>
      <c r="B73" s="7"/>
      <c r="C73" s="2"/>
      <c r="D73" s="2"/>
      <c r="E73" s="2"/>
      <c r="F73" s="2"/>
    </row>
    <row r="74" spans="1:6" ht="13.5">
      <c r="A74" s="2"/>
      <c r="B74" s="7"/>
      <c r="C74" s="2"/>
      <c r="D74" s="11"/>
      <c r="E74" s="2"/>
      <c r="F74" s="2"/>
    </row>
    <row r="75" spans="1:6" ht="12.75" hidden="1">
      <c r="A75" s="6"/>
      <c r="B75" s="24"/>
      <c r="C75" s="2"/>
      <c r="D75" s="2"/>
      <c r="E75" s="2"/>
      <c r="F75" s="2"/>
    </row>
    <row r="76" spans="4:6" ht="12.75" hidden="1">
      <c r="D76" s="2"/>
      <c r="E76" s="2"/>
      <c r="F76" s="2"/>
    </row>
    <row r="77" spans="4:6" ht="12.75">
      <c r="D77" s="2"/>
      <c r="E77" s="2"/>
      <c r="F77" s="2"/>
    </row>
  </sheetData>
  <printOptions/>
  <pageMargins left="0.79" right="0.46" top="1" bottom="1" header="0.5" footer="0.5"/>
  <pageSetup horizontalDpi="600" verticalDpi="600" orientation="portrait" r:id="rId4"/>
  <headerFooter alignWithMargins="0">
    <oddFooter>&amp;LCD-11/16/01</oddFooter>
  </headerFooter>
  <legacyDrawing r:id="rId3"/>
  <oleObjects>
    <oleObject progId="Equation.3" shapeId="48433409" r:id="rId1"/>
    <oleObject progId="Equation.3" shapeId="484704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darve</dc:creator>
  <cp:keywords/>
  <dc:description/>
  <cp:lastModifiedBy>darve</cp:lastModifiedBy>
  <cp:lastPrinted>2002-03-27T16:36:13Z</cp:lastPrinted>
  <dcterms:created xsi:type="dcterms:W3CDTF">2001-11-08T23:10:44Z</dcterms:created>
  <dcterms:modified xsi:type="dcterms:W3CDTF">2002-09-17T22:26:29Z</dcterms:modified>
  <cp:category/>
  <cp:version/>
  <cp:contentType/>
  <cp:contentStatus/>
</cp:coreProperties>
</file>