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60" windowHeight="6660" tabRatio="751" activeTab="0"/>
  </bookViews>
  <sheets>
    <sheet name="Risk Form" sheetId="1" r:id="rId1"/>
    <sheet name="Data" sheetId="2" r:id="rId2"/>
  </sheets>
  <definedNames>
    <definedName name="_xlnm.Print_Area" localSheetId="0">'Risk Form'!$A$1:$D$58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<sst xmlns="http://schemas.openxmlformats.org/spreadsheetml/2006/main" count="668" uniqueCount="574">
  <si>
    <t>PHA, HOPE VI Cooridinator:</t>
  </si>
  <si>
    <t>City:</t>
  </si>
  <si>
    <t xml:space="preserve">HUD, HOPE VI Cooridinator: </t>
  </si>
  <si>
    <t xml:space="preserve">State: </t>
  </si>
  <si>
    <t xml:space="preserve">HOPE VI Grantee: </t>
  </si>
  <si>
    <t xml:space="preserve">Number of Missed Locked Check Points: </t>
  </si>
  <si>
    <t xml:space="preserve">Missed Locked Check Points: </t>
  </si>
  <si>
    <t>Adverse Publicity:</t>
  </si>
  <si>
    <t>Change in Key Player:</t>
  </si>
  <si>
    <t>PHA has more than one HOPE VI Grant:</t>
  </si>
  <si>
    <t>PHA Risk Assessment Scores for PIC:</t>
  </si>
  <si>
    <t>PHAS's Designation Status of the PHA:</t>
  </si>
  <si>
    <t>SEMAP Score of the PHA:</t>
  </si>
  <si>
    <t>Brodie Hefner</t>
  </si>
  <si>
    <t>Eugene Geritz</t>
  </si>
  <si>
    <t>Gwendolyn Watson</t>
  </si>
  <si>
    <t>John Henderson</t>
  </si>
  <si>
    <t>Jose Cintron</t>
  </si>
  <si>
    <t>Juan Miranda</t>
  </si>
  <si>
    <t>Mary Kuhn</t>
  </si>
  <si>
    <t>Mirza Negron Morales</t>
  </si>
  <si>
    <t>Stan Vosper</t>
  </si>
  <si>
    <t>Sue Wilson</t>
  </si>
  <si>
    <t>Development Name:</t>
  </si>
  <si>
    <t xml:space="preserve">Baltimore </t>
  </si>
  <si>
    <t>Maryland</t>
  </si>
  <si>
    <t>Lafayette Courts</t>
  </si>
  <si>
    <t>Lexington Terrace</t>
  </si>
  <si>
    <t>Hollander Ridge</t>
  </si>
  <si>
    <t>Murphy Homes/Julian Gardens</t>
  </si>
  <si>
    <t>Flag Houses Courts</t>
  </si>
  <si>
    <t>Broadway Homes</t>
  </si>
  <si>
    <t>Biloxi</t>
  </si>
  <si>
    <t>Mississippi</t>
  </si>
  <si>
    <t>Bayview Homes/Bayou Auguste</t>
  </si>
  <si>
    <t>Yes</t>
  </si>
  <si>
    <t>No</t>
  </si>
  <si>
    <t>10+</t>
  </si>
  <si>
    <t>HUD Staff</t>
  </si>
  <si>
    <t>PHA Staff</t>
  </si>
  <si>
    <t>Developer Staff</t>
  </si>
  <si>
    <t>General Contract Staff</t>
  </si>
  <si>
    <t>Bank Staff</t>
  </si>
  <si>
    <t xml:space="preserve">Low </t>
  </si>
  <si>
    <t>Medium</t>
  </si>
  <si>
    <t>High</t>
  </si>
  <si>
    <t>High Performer</t>
  </si>
  <si>
    <t>Standard Performer</t>
  </si>
  <si>
    <t>Troubled Performer</t>
  </si>
  <si>
    <t>Sub-Standard Physical</t>
  </si>
  <si>
    <t xml:space="preserve">Sub-Standard Finanical </t>
  </si>
  <si>
    <t>(All)</t>
  </si>
  <si>
    <t>Akron Metropolitan HA</t>
  </si>
  <si>
    <t>Akron</t>
  </si>
  <si>
    <t>Ohio</t>
  </si>
  <si>
    <t>Elizabeth Park Homes</t>
  </si>
  <si>
    <t>Albany HA</t>
  </si>
  <si>
    <t>Albany</t>
  </si>
  <si>
    <t>New York</t>
  </si>
  <si>
    <t>Edwin Corning Homes</t>
  </si>
  <si>
    <t>Alexandria</t>
  </si>
  <si>
    <t>Virginia</t>
  </si>
  <si>
    <t>Samuel Madden Homes</t>
  </si>
  <si>
    <t>Allegheny County HA</t>
  </si>
  <si>
    <t>Pittsburgh</t>
  </si>
  <si>
    <t>Pennsylvania</t>
  </si>
  <si>
    <t>McKees Rocks Terrace</t>
  </si>
  <si>
    <t>Homestead Apartments</t>
  </si>
  <si>
    <t>Ohioview Acres</t>
  </si>
  <si>
    <t>Altanta</t>
  </si>
  <si>
    <t>Georgia</t>
  </si>
  <si>
    <t>Perry Homes</t>
  </si>
  <si>
    <t>Carver Homes</t>
  </si>
  <si>
    <t>Joel Chandler Harris Home</t>
  </si>
  <si>
    <t>Capitol Homes</t>
  </si>
  <si>
    <t>Boston HA</t>
  </si>
  <si>
    <t>Buffalo HA</t>
  </si>
  <si>
    <t>Cambridge HA</t>
  </si>
  <si>
    <t>Camden HA</t>
  </si>
  <si>
    <t>Chattanooga HA</t>
  </si>
  <si>
    <t>HA of the City of Altanta</t>
  </si>
  <si>
    <t>Atlantic City HA &amp; URA</t>
  </si>
  <si>
    <t xml:space="preserve">HA of Baltimore City </t>
  </si>
  <si>
    <t>HA of City of Biloxi</t>
  </si>
  <si>
    <t>HA of the Birmingham District</t>
  </si>
  <si>
    <t xml:space="preserve">HA of the City of Bradenton </t>
  </si>
  <si>
    <t>HA of the City of Bridegton</t>
  </si>
  <si>
    <t xml:space="preserve">HA of the City of Carlotte </t>
  </si>
  <si>
    <t>HA of Chester City</t>
  </si>
  <si>
    <t>Chester County HA</t>
  </si>
  <si>
    <t>Chicago HA</t>
  </si>
  <si>
    <t>Cincinnati HA</t>
  </si>
  <si>
    <t>HA of the City of Columbia, SC</t>
  </si>
  <si>
    <t>HA of Columbus, Georgia</t>
  </si>
  <si>
    <t>Columbus Metropolitan HA</t>
  </si>
  <si>
    <t>Cuyahoga Metropolitan HA</t>
  </si>
  <si>
    <t>Dallas HA</t>
  </si>
  <si>
    <t>Danville Redev. &amp; HA</t>
  </si>
  <si>
    <t>Dayton Metropolitan HA</t>
  </si>
  <si>
    <t>Decatur HA</t>
  </si>
  <si>
    <t>Detroit Housing Commission</t>
  </si>
  <si>
    <t>District of Columbia HA</t>
  </si>
  <si>
    <t xml:space="preserve">Duluth Housing &amp; Redev. Authority </t>
  </si>
  <si>
    <t>HA of the City of Durham</t>
  </si>
  <si>
    <t>HA of East Baton Rouge Parish</t>
  </si>
  <si>
    <t>HA of the City of El Paso</t>
  </si>
  <si>
    <t>HA of the City of Elizabeth</t>
  </si>
  <si>
    <t>HA of the City of Frederick</t>
  </si>
  <si>
    <t>HA of Fulton County</t>
  </si>
  <si>
    <t>HA of the City of Gary</t>
  </si>
  <si>
    <t>Greensboro, NC HA</t>
  </si>
  <si>
    <t>HA of the City of Hagerstown</t>
  </si>
  <si>
    <t>Hartford HA</t>
  </si>
  <si>
    <t>Helena HA</t>
  </si>
  <si>
    <t>Holyoke HA</t>
  </si>
  <si>
    <t>Houston HA</t>
  </si>
  <si>
    <t>Indianapolis HA</t>
  </si>
  <si>
    <t>Jacksonville HA</t>
  </si>
  <si>
    <t>HA of the City of Jersey City</t>
  </si>
  <si>
    <t>HA of Kansas City</t>
  </si>
  <si>
    <t>King County HA</t>
  </si>
  <si>
    <t>HA of the City of Lakeland, FL</t>
  </si>
  <si>
    <t>Lexington-Fayette Urban County HA</t>
  </si>
  <si>
    <t>HA of the City of Los Angeles</t>
  </si>
  <si>
    <t>HA of Louisville</t>
  </si>
  <si>
    <t>Macon HA</t>
  </si>
  <si>
    <t>Memphis HA</t>
  </si>
  <si>
    <t>Mercer County HA</t>
  </si>
  <si>
    <t>Miami-Dade HA</t>
  </si>
  <si>
    <t>HA of the City of Milwaukee</t>
  </si>
  <si>
    <t>Mobile Housing Board</t>
  </si>
  <si>
    <t>Minneapolis PHA</t>
  </si>
  <si>
    <t>HA of the City of Muncie</t>
  </si>
  <si>
    <t>Metropolitan Development &amp; HA</t>
  </si>
  <si>
    <t>New Bedford HA</t>
  </si>
  <si>
    <t>HA of the City of New Brunswick</t>
  </si>
  <si>
    <t>HA of the City of New Haven</t>
  </si>
  <si>
    <t>HA of New Orleans</t>
  </si>
  <si>
    <t>New York City HA</t>
  </si>
  <si>
    <t>HA of the City of Newark</t>
  </si>
  <si>
    <t>Newport, KY HA</t>
  </si>
  <si>
    <t>Newport, RI HA</t>
  </si>
  <si>
    <t>Norfolk Redev. &amp; HA</t>
  </si>
  <si>
    <t>North Charleston HA</t>
  </si>
  <si>
    <t>HA of the City of Oakland</t>
  </si>
  <si>
    <t>HA of the City of Orlando</t>
  </si>
  <si>
    <t>HA of the City of Paterson</t>
  </si>
  <si>
    <t>Peoria HA</t>
  </si>
  <si>
    <t>Philadelphia HA</t>
  </si>
  <si>
    <t>City of Phoenix Housing Dept.</t>
  </si>
  <si>
    <t>Pittsburgh HA</t>
  </si>
  <si>
    <t>Pleasantville HA</t>
  </si>
  <si>
    <t xml:space="preserve">HA of Portland </t>
  </si>
  <si>
    <t>Portsmouth Redev. &amp; HA</t>
  </si>
  <si>
    <t>HA of the City of Prichard</t>
  </si>
  <si>
    <t>Puerto Rico Housing Administration</t>
  </si>
  <si>
    <t>HA of the City of Raleigh</t>
  </si>
  <si>
    <t>Richmond Redev. &amp; HA</t>
  </si>
  <si>
    <t>City of Roanoke Redev. &amp; HA</t>
  </si>
  <si>
    <t>St. Louis HA</t>
  </si>
  <si>
    <t>HA of the City of St. Petersburg</t>
  </si>
  <si>
    <t>San Antonio HA</t>
  </si>
  <si>
    <t>City &amp; County of San Francisco HA</t>
  </si>
  <si>
    <t>HA of Savannah</t>
  </si>
  <si>
    <t>Seattle HA</t>
  </si>
  <si>
    <t>HA of the City of Spartanburg</t>
  </si>
  <si>
    <t>Springfield HA</t>
  </si>
  <si>
    <t>HA of the City of Stamford</t>
  </si>
  <si>
    <t>HA of the City of Tacoma</t>
  </si>
  <si>
    <t>HA of the City of Tampa</t>
  </si>
  <si>
    <t>Tucson PHA</t>
  </si>
  <si>
    <t>HA of the City of Tulsa</t>
  </si>
  <si>
    <t>Utica Municipal HA</t>
  </si>
  <si>
    <t>Wilminington, DE HA</t>
  </si>
  <si>
    <t>Winnebago County HA</t>
  </si>
  <si>
    <t>Youngstown Metropolitan HA</t>
  </si>
  <si>
    <t>Altantic City</t>
  </si>
  <si>
    <t>Birmingham</t>
  </si>
  <si>
    <t>Boston</t>
  </si>
  <si>
    <t>Bradenton</t>
  </si>
  <si>
    <t>Bridgeton</t>
  </si>
  <si>
    <t>Buffalo</t>
  </si>
  <si>
    <t>Cambridge</t>
  </si>
  <si>
    <t>Camden</t>
  </si>
  <si>
    <t>Charlotte</t>
  </si>
  <si>
    <t>Chattanooga</t>
  </si>
  <si>
    <t>Chester</t>
  </si>
  <si>
    <t>West Chester</t>
  </si>
  <si>
    <t>Chicago</t>
  </si>
  <si>
    <t>Cincinnati</t>
  </si>
  <si>
    <t>Columbia</t>
  </si>
  <si>
    <t>Columbus</t>
  </si>
  <si>
    <t>Dallas</t>
  </si>
  <si>
    <t>Danville</t>
  </si>
  <si>
    <t>Cuyahoga</t>
  </si>
  <si>
    <t>Dayton</t>
  </si>
  <si>
    <t>Daytona Beach</t>
  </si>
  <si>
    <t>Decatur</t>
  </si>
  <si>
    <t>Denver</t>
  </si>
  <si>
    <t>Detroit</t>
  </si>
  <si>
    <t>Washington</t>
  </si>
  <si>
    <t>Duluth</t>
  </si>
  <si>
    <t>Durham</t>
  </si>
  <si>
    <t>Baton Rouge</t>
  </si>
  <si>
    <t>El Paso</t>
  </si>
  <si>
    <t>Elizabeth</t>
  </si>
  <si>
    <t>Frederick</t>
  </si>
  <si>
    <t>Gary</t>
  </si>
  <si>
    <t>Greensboro</t>
  </si>
  <si>
    <t>Greenville</t>
  </si>
  <si>
    <t>Hagerstown</t>
  </si>
  <si>
    <t>Hartford</t>
  </si>
  <si>
    <t>Helena</t>
  </si>
  <si>
    <t>High Point</t>
  </si>
  <si>
    <t>Holyoke</t>
  </si>
  <si>
    <t>Houston</t>
  </si>
  <si>
    <t>Indianapolis</t>
  </si>
  <si>
    <t>Jacksonville</t>
  </si>
  <si>
    <t>Jersey City</t>
  </si>
  <si>
    <t>Kansas City</t>
  </si>
  <si>
    <t>Tukwila</t>
  </si>
  <si>
    <t>Knoxville</t>
  </si>
  <si>
    <t>Lakeland</t>
  </si>
  <si>
    <t>Lexington</t>
  </si>
  <si>
    <t>Los Angeles</t>
  </si>
  <si>
    <t>Louisville</t>
  </si>
  <si>
    <t>Macon</t>
  </si>
  <si>
    <t>Memphis</t>
  </si>
  <si>
    <t>Sharon</t>
  </si>
  <si>
    <t>Miami</t>
  </si>
  <si>
    <t>Milwaukee</t>
  </si>
  <si>
    <t>Minneapolis</t>
  </si>
  <si>
    <t>Mobile</t>
  </si>
  <si>
    <t>Muncie</t>
  </si>
  <si>
    <t>Nashville</t>
  </si>
  <si>
    <t>New Bedford</t>
  </si>
  <si>
    <t>New Brunswick</t>
  </si>
  <si>
    <t>New Haven</t>
  </si>
  <si>
    <t>New Orleans</t>
  </si>
  <si>
    <t>Newark</t>
  </si>
  <si>
    <t>Newport</t>
  </si>
  <si>
    <t>North Charleston</t>
  </si>
  <si>
    <t>Norfolk</t>
  </si>
  <si>
    <t>Oakland</t>
  </si>
  <si>
    <t>Orlando</t>
  </si>
  <si>
    <t>Paterson</t>
  </si>
  <si>
    <t>Peoria</t>
  </si>
  <si>
    <t>Philadelphia</t>
  </si>
  <si>
    <t>Phoenix</t>
  </si>
  <si>
    <t>Pleasantville</t>
  </si>
  <si>
    <t xml:space="preserve">Portland </t>
  </si>
  <si>
    <t>Portsmouth</t>
  </si>
  <si>
    <t>Prichard</t>
  </si>
  <si>
    <t>San Juan</t>
  </si>
  <si>
    <t>Richmond</t>
  </si>
  <si>
    <t>Roanoke</t>
  </si>
  <si>
    <t>St. Louis</t>
  </si>
  <si>
    <t>St. Petersburg</t>
  </si>
  <si>
    <t>San Antonio</t>
  </si>
  <si>
    <t>San Francisco</t>
  </si>
  <si>
    <t>Savannah</t>
  </si>
  <si>
    <t>Seattle</t>
  </si>
  <si>
    <t>Spartanburg</t>
  </si>
  <si>
    <t>Springfield</t>
  </si>
  <si>
    <t>Stamford</t>
  </si>
  <si>
    <t>Tacoma</t>
  </si>
  <si>
    <t>Tampa</t>
  </si>
  <si>
    <t xml:space="preserve">Tucson </t>
  </si>
  <si>
    <t>Tulsa</t>
  </si>
  <si>
    <t>Utica</t>
  </si>
  <si>
    <t>Wheeling</t>
  </si>
  <si>
    <t>Wilminington</t>
  </si>
  <si>
    <t>Rockford</t>
  </si>
  <si>
    <t>Winston-Salem</t>
  </si>
  <si>
    <t>Youngstown</t>
  </si>
  <si>
    <t>Raleigh</t>
  </si>
  <si>
    <t>New Jersey</t>
  </si>
  <si>
    <t>Alabama</t>
  </si>
  <si>
    <t>Massachusetts</t>
  </si>
  <si>
    <t>Florida</t>
  </si>
  <si>
    <t>North Carolina</t>
  </si>
  <si>
    <t>Tennessee</t>
  </si>
  <si>
    <t>Illinois</t>
  </si>
  <si>
    <t>South Carolina</t>
  </si>
  <si>
    <t>Texas</t>
  </si>
  <si>
    <t>Colorado</t>
  </si>
  <si>
    <t>Michigan</t>
  </si>
  <si>
    <t>District of Columbia</t>
  </si>
  <si>
    <t>Minnesota</t>
  </si>
  <si>
    <t>Louisiana</t>
  </si>
  <si>
    <t>Indiana</t>
  </si>
  <si>
    <t>Connecticut</t>
  </si>
  <si>
    <t>Montana</t>
  </si>
  <si>
    <t>Missouri</t>
  </si>
  <si>
    <t>Kentucky</t>
  </si>
  <si>
    <t>California</t>
  </si>
  <si>
    <t>Wisconsin</t>
  </si>
  <si>
    <t>Rhode Island</t>
  </si>
  <si>
    <t>Arizona</t>
  </si>
  <si>
    <t>Oregon</t>
  </si>
  <si>
    <t>Puerto Rico</t>
  </si>
  <si>
    <t>West Virginia</t>
  </si>
  <si>
    <t>Delaware</t>
  </si>
  <si>
    <t xml:space="preserve">  </t>
  </si>
  <si>
    <t xml:space="preserve"> </t>
  </si>
  <si>
    <t xml:space="preserve">   </t>
  </si>
  <si>
    <t xml:space="preserve">    </t>
  </si>
  <si>
    <t>Open Aduit Findings related to HOPE VI from OIG :</t>
  </si>
  <si>
    <t>Open Aduit Findings related to HOPE VI from IPA:</t>
  </si>
  <si>
    <t>Shore Park/Shore Terrace</t>
  </si>
  <si>
    <t>Metropolitan Gardens</t>
  </si>
  <si>
    <t>Mission Main</t>
  </si>
  <si>
    <t>Orchard Park</t>
  </si>
  <si>
    <t>Maverick Gardens</t>
  </si>
  <si>
    <t>GD Rogers and Addition</t>
  </si>
  <si>
    <t>Zoller Apartments</t>
  </si>
  <si>
    <t>Cohansey View</t>
  </si>
  <si>
    <t>John F. Kennedy Apartment</t>
  </si>
  <si>
    <t>McGuire Gardens</t>
  </si>
  <si>
    <t>Westfield Acres</t>
  </si>
  <si>
    <t>Earle Village</t>
  </si>
  <si>
    <t>Dalton Village</t>
  </si>
  <si>
    <t>Fairview</t>
  </si>
  <si>
    <t>McCallie Homes</t>
  </si>
  <si>
    <t>Lamokin Village</t>
  </si>
  <si>
    <t>McCafferey Village</t>
  </si>
  <si>
    <t>Oak Street</t>
  </si>
  <si>
    <t>Cabrini-Green</t>
  </si>
  <si>
    <t>Henry Horner</t>
  </si>
  <si>
    <t>Robert Taylor</t>
  </si>
  <si>
    <t>ABLA Brooks Extension</t>
  </si>
  <si>
    <t xml:space="preserve">ABLA  </t>
  </si>
  <si>
    <t>Madden/Wells/Darrow</t>
  </si>
  <si>
    <t>Rockwell Gardens</t>
  </si>
  <si>
    <t>Lincoln Court</t>
  </si>
  <si>
    <t>Laurel Homes</t>
  </si>
  <si>
    <t>Saxon Homes</t>
  </si>
  <si>
    <t>George Foster Peabody Homes</t>
  </si>
  <si>
    <t>Windsor Terrace (Rosewind)</t>
  </si>
  <si>
    <t>Carver Park</t>
  </si>
  <si>
    <t>Riverview</t>
  </si>
  <si>
    <t>Lakewest</t>
  </si>
  <si>
    <t>Roseland</t>
  </si>
  <si>
    <t>Liberty View</t>
  </si>
  <si>
    <t>Bethune Village &amp; Halifax Park</t>
  </si>
  <si>
    <t>Longview Place</t>
  </si>
  <si>
    <t>Quigg Newton Homes</t>
  </si>
  <si>
    <t>Curtis Park Arapahoe Courts</t>
  </si>
  <si>
    <t>Jeffries Homes</t>
  </si>
  <si>
    <t>Parkside Homes</t>
  </si>
  <si>
    <t>Herman Gardens</t>
  </si>
  <si>
    <t>Ellen Wilson Homes</t>
  </si>
  <si>
    <t>Valley Green, Skytower</t>
  </si>
  <si>
    <t>Arthur Capper Carrollsburg</t>
  </si>
  <si>
    <t>Harbor View Homes</t>
  </si>
  <si>
    <t>Few Gardens</t>
  </si>
  <si>
    <t>Kennedy Brothers</t>
  </si>
  <si>
    <t>Pioneer Homes/ Migliore Manor</t>
  </si>
  <si>
    <t>Red Oak Townhomes</t>
  </si>
  <si>
    <t>Duneland Village</t>
  </si>
  <si>
    <t>Morningside Homes</t>
  </si>
  <si>
    <t>Woodland Homes/Pearce Homes</t>
  </si>
  <si>
    <t>Westview Homes</t>
  </si>
  <si>
    <t>Dutch Point Colony</t>
  </si>
  <si>
    <t>Enterprise Drive</t>
  </si>
  <si>
    <t>Springfield Townhouses</t>
  </si>
  <si>
    <t>Jackson Parkway</t>
  </si>
  <si>
    <t>Allen Parkway Village</t>
  </si>
  <si>
    <t>Concord Village Eagle Creek</t>
  </si>
  <si>
    <t>Durkeeville</t>
  </si>
  <si>
    <t>Brentwood Park</t>
  </si>
  <si>
    <t>Curries Woods</t>
  </si>
  <si>
    <t>Lafayette Gardens</t>
  </si>
  <si>
    <t>Guinotte Manor</t>
  </si>
  <si>
    <t>Theron B. Watkins Homes</t>
  </si>
  <si>
    <t>Heritage House</t>
  </si>
  <si>
    <t>Park Lake Homes</t>
  </si>
  <si>
    <t>College Homes</t>
  </si>
  <si>
    <t>Washington Ridge</t>
  </si>
  <si>
    <t>Charlotte Court</t>
  </si>
  <si>
    <t>Pico Gardens/Aliso Apartments</t>
  </si>
  <si>
    <t>Aliso Village</t>
  </si>
  <si>
    <t>Cotter &amp; Lang Homes</t>
  </si>
  <si>
    <t>Clarksdale</t>
  </si>
  <si>
    <t>Oglethorpe Homes</t>
  </si>
  <si>
    <t>Lemoyne Gardens</t>
  </si>
  <si>
    <t>Hurt Village</t>
  </si>
  <si>
    <t>Steel City Terrace Extension</t>
  </si>
  <si>
    <t>Ward Towers</t>
  </si>
  <si>
    <t>Scott Homes/Carver Homes</t>
  </si>
  <si>
    <t>Hillside Terrace</t>
  </si>
  <si>
    <t>Parklawn</t>
  </si>
  <si>
    <t>Lapham Park</t>
  </si>
  <si>
    <t>Highland Park</t>
  </si>
  <si>
    <t xml:space="preserve">Heritage Park </t>
  </si>
  <si>
    <t>Central Plaza Towers</t>
  </si>
  <si>
    <t>Muncyana Homes</t>
  </si>
  <si>
    <t>Vine Hill Homes</t>
  </si>
  <si>
    <t>Preston Taylor Homes</t>
  </si>
  <si>
    <t>Sam Levy Homes</t>
  </si>
  <si>
    <t>Caroline Street Apartments</t>
  </si>
  <si>
    <t>New Brunswick Homes</t>
  </si>
  <si>
    <t>Elm Haven Terrace</t>
  </si>
  <si>
    <t>Quinnipiac Terrace &amp; Riverview</t>
  </si>
  <si>
    <t>Desire</t>
  </si>
  <si>
    <t>St. Thomas</t>
  </si>
  <si>
    <t>Arverne Homes/Edgemere Homes</t>
  </si>
  <si>
    <t>Prospect Plaza</t>
  </si>
  <si>
    <t>Archbishop Walsh Homes</t>
  </si>
  <si>
    <t>Stella Wright Homes</t>
  </si>
  <si>
    <t>Tonomy Hill</t>
  </si>
  <si>
    <t>Roberts Village/Bowling Green</t>
  </si>
  <si>
    <t>North Park Village</t>
  </si>
  <si>
    <t>Chestnut Court</t>
  </si>
  <si>
    <t>Westwood Gardens</t>
  </si>
  <si>
    <t>Coliseum Gardens</t>
  </si>
  <si>
    <t>Colonial Park</t>
  </si>
  <si>
    <t>Carver Court</t>
  </si>
  <si>
    <t>Christopher Columbus</t>
  </si>
  <si>
    <t>Colonel John Warner Homes</t>
  </si>
  <si>
    <t>Richard Allen Homes</t>
  </si>
  <si>
    <t>Schuylkill Falls</t>
  </si>
  <si>
    <t>Martin Luther King Plaza</t>
  </si>
  <si>
    <t>Mill Creek</t>
  </si>
  <si>
    <t>Matthew Henson Homes</t>
  </si>
  <si>
    <t>Allequippa Terrace</t>
  </si>
  <si>
    <t>Manchester</t>
  </si>
  <si>
    <t>Bedford Additions</t>
  </si>
  <si>
    <t>Woodland Terrace</t>
  </si>
  <si>
    <t>Ida Barbour</t>
  </si>
  <si>
    <t>Bessemer Avenue Apartments</t>
  </si>
  <si>
    <t>Cristantemos y Manuel A. Perez</t>
  </si>
  <si>
    <t>Halifax Court</t>
  </si>
  <si>
    <t>Easter Hill</t>
  </si>
  <si>
    <t>Blackwell</t>
  </si>
  <si>
    <t>Lincoln Terrace</t>
  </si>
  <si>
    <t>Darst-Webbe</t>
  </si>
  <si>
    <t>Blumeyer Homes</t>
  </si>
  <si>
    <t>Jordan Park</t>
  </si>
  <si>
    <t>Springview</t>
  </si>
  <si>
    <t>Mirasol</t>
  </si>
  <si>
    <t>Victoria Courts</t>
  </si>
  <si>
    <t>Bernal Plaza East</t>
  </si>
  <si>
    <t>Hay Valley North &amp; South</t>
  </si>
  <si>
    <t>North Beach</t>
  </si>
  <si>
    <t>Valencia Gardens</t>
  </si>
  <si>
    <t>Garden Homes</t>
  </si>
  <si>
    <t>Holly Park</t>
  </si>
  <si>
    <t>Roxbury</t>
  </si>
  <si>
    <t>Rainier Vista Garden</t>
  </si>
  <si>
    <t>High Point Garden</t>
  </si>
  <si>
    <t>John Hay Homes</t>
  </si>
  <si>
    <t>Southfield Village</t>
  </si>
  <si>
    <t>Salishan</t>
  </si>
  <si>
    <t>Ponce De Leon College Hill</t>
  </si>
  <si>
    <t>Riverview Terrace/Tom Dyer</t>
  </si>
  <si>
    <t>Connie Chambers</t>
  </si>
  <si>
    <t>Robert F. Kenndy Homes</t>
  </si>
  <si>
    <t>Osage Hills</t>
  </si>
  <si>
    <t>Washington Courts</t>
  </si>
  <si>
    <t>Grandview Manor/Lincoln Homes</t>
  </si>
  <si>
    <t>Eastlake</t>
  </si>
  <si>
    <t>Robert S. Jervay Place</t>
  </si>
  <si>
    <t>Champion Park</t>
  </si>
  <si>
    <t>Kimberly Park Terrace</t>
  </si>
  <si>
    <t>Happy Hill Gerdens</t>
  </si>
  <si>
    <t>Data</t>
  </si>
  <si>
    <t>Total</t>
  </si>
  <si>
    <t xml:space="preserve">Count of HOPE VI Grantee: </t>
  </si>
  <si>
    <t>Count of City:</t>
  </si>
  <si>
    <t xml:space="preserve">Count of State: </t>
  </si>
  <si>
    <t>Count of Development Name:</t>
  </si>
  <si>
    <t xml:space="preserve">Count of HUD, HOPE VI Cooridinator: </t>
  </si>
  <si>
    <t>Count of PHA, HOPE VI Cooridinator:</t>
  </si>
  <si>
    <t xml:space="preserve">Count of Missed Locked Check Points: </t>
  </si>
  <si>
    <t xml:space="preserve">Count of Number of Missed Locked Check Points: </t>
  </si>
  <si>
    <t>Count of Open Aduit Findings related to HOPE VI from OIG :</t>
  </si>
  <si>
    <t>Count of Open Aduit Findings related to HOPE VI from IPA:</t>
  </si>
  <si>
    <t>Count of Adverse Publicity:</t>
  </si>
  <si>
    <t>Count of Change in Key Player:</t>
  </si>
  <si>
    <t>Count of PHA has more than one HOPE VI Grant:</t>
  </si>
  <si>
    <t>Count of PHA Risk Assessment Scores for PIC:</t>
  </si>
  <si>
    <t>Count of PHAS's Designation Status of the PHA:</t>
  </si>
  <si>
    <t>Count of SEMAP Score of the PHA:</t>
  </si>
  <si>
    <t>Number of Findings related to HOPE VI from OIG:</t>
  </si>
  <si>
    <t>Number of Findings related to HOPE VI from IPA:</t>
  </si>
  <si>
    <t xml:space="preserve">     </t>
  </si>
  <si>
    <t xml:space="preserve">      </t>
  </si>
  <si>
    <t>Alexandria Redev. &amp; HA</t>
  </si>
  <si>
    <t>HA of City of Daytona Beach</t>
  </si>
  <si>
    <t>HA of City &amp; County of Denver</t>
  </si>
  <si>
    <t>HA of City of Greenville, SC</t>
  </si>
  <si>
    <t>HA of City of High Point, NC</t>
  </si>
  <si>
    <t>Knoxville's Com. Dev. Corp.</t>
  </si>
  <si>
    <t>Count of Number of Findings related to HOPE VI from OIG:</t>
  </si>
  <si>
    <t>Count of Number of Findings related to HOPE VI from IPA:</t>
  </si>
  <si>
    <t xml:space="preserve">HUD, Grant Manager: </t>
  </si>
  <si>
    <t>Frazier Courts and Frazier Courts Add.</t>
  </si>
  <si>
    <t>J. Hanson Homes &amp; R. B. Taney Homes</t>
  </si>
  <si>
    <t>HA of City of Richmond, CA</t>
  </si>
  <si>
    <t>Lakeview Homes/L. W. S.</t>
  </si>
  <si>
    <t>Lockwood Gardens/L. Fruitvale</t>
  </si>
  <si>
    <t>HA of City of Wheeling, WV</t>
  </si>
  <si>
    <t>HA of City of Wilmington, NC</t>
  </si>
  <si>
    <t>HA of City of Winston-Salem</t>
  </si>
  <si>
    <t>F. Douglass Homes Stanton Dwellings</t>
  </si>
  <si>
    <t>Outhwaite Homes/K. Kennedy E. South</t>
  </si>
  <si>
    <t>Tobe Hartwell/Tobe Hartwell Ext.</t>
  </si>
  <si>
    <t>Arrowhead Apart. &amp; T. Bean Towers</t>
  </si>
  <si>
    <t>Columbia Villa, Columbia Villa Add.</t>
  </si>
  <si>
    <t>E. Capitol Dwellings/Capitol View Plaza</t>
  </si>
  <si>
    <t>Edgewood Court/M. Gardens/M. Annex</t>
  </si>
  <si>
    <t>E. Boulevard &amp; Oklahoma Street</t>
  </si>
  <si>
    <t>P. G. Noll/B. T. Washington/McD.-McL.</t>
  </si>
  <si>
    <t>Techwood/C. Howell/C. Place</t>
  </si>
  <si>
    <t>Abbey Ogunbola</t>
  </si>
  <si>
    <t>Donna Keck</t>
  </si>
  <si>
    <t>John McLaren</t>
  </si>
  <si>
    <t>Ron Bedford</t>
  </si>
  <si>
    <t>Rosemary Hocking</t>
  </si>
  <si>
    <t>Sarah Brachle</t>
  </si>
  <si>
    <t>Shawn Sweet</t>
  </si>
  <si>
    <t>Tom Teresi</t>
  </si>
  <si>
    <t>Jeff Riddel</t>
  </si>
  <si>
    <t>Kevin Gallagher</t>
  </si>
  <si>
    <t>Lar Gnessin</t>
  </si>
  <si>
    <t>Luci Blackburn</t>
  </si>
  <si>
    <t>Mark Murfield</t>
  </si>
  <si>
    <t>Mila Aguda</t>
  </si>
  <si>
    <t>Tunde Ogundeko</t>
  </si>
  <si>
    <t>Caroline Clayton</t>
  </si>
  <si>
    <t>Denise Phillips</t>
  </si>
  <si>
    <t>Hazel Braxton</t>
  </si>
  <si>
    <t>Joan Hicks</t>
  </si>
  <si>
    <t>Marcia Martin</t>
  </si>
  <si>
    <t>Roma Campanile</t>
  </si>
  <si>
    <t>Carol Gillilang</t>
  </si>
  <si>
    <t>Karen Cato-Turner</t>
  </si>
  <si>
    <t>Gene Geriyz</t>
  </si>
  <si>
    <t xml:space="preserve">Grant Year: </t>
  </si>
  <si>
    <t xml:space="preserve">Grant Amount: </t>
  </si>
  <si>
    <t xml:space="preserve">Count of HUD, Grant Manager: </t>
  </si>
  <si>
    <t xml:space="preserve">Count of Grant Year: </t>
  </si>
  <si>
    <t xml:space="preserve">Count of Grant Amount: </t>
  </si>
  <si>
    <t xml:space="preserve"> 0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</si>
  <si>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</si>
  <si>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</si>
  <si>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</si>
  <si>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</si>
  <si>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</si>
  <si>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</si>
  <si>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</si>
  <si>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</si>
  <si>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</si>
  <si>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</si>
  <si>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r>
      <t xml:space="preserve">                                  </t>
    </r>
    <r>
      <rPr>
        <b/>
        <sz val="11"/>
        <rFont val="Arial"/>
        <family val="0"/>
      </rPr>
      <t xml:space="preserve"> Risk Assessment for Annual HOPE VI Monitoring Review </t>
    </r>
  </si>
  <si>
    <t xml:space="preserve">Instructions for use: Fill in the requested information using the drop boxes.  Review the completed form to </t>
  </si>
  <si>
    <t>determine if on-site and/or off-site monitoring reviews or site visits are warranted.</t>
  </si>
  <si>
    <t xml:space="preserve">HUD, HOPE VI Coordinator: </t>
  </si>
  <si>
    <t>PHA, HOPE VI Coordinator:</t>
  </si>
  <si>
    <t>Open Audit Findings related to HOPE VI from OIG :</t>
  </si>
  <si>
    <t>Open Audit Findings related to HOPE VI from IPA:</t>
  </si>
  <si>
    <t>PHAS' Designation Status of the PHA:</t>
  </si>
  <si>
    <t>Sub-Standard Management</t>
  </si>
  <si>
    <t xml:space="preserve"> Last Field Office review:</t>
  </si>
  <si>
    <t xml:space="preserve">Number of Findings from Last Field Office Review: </t>
  </si>
  <si>
    <t xml:space="preserve">3 mos </t>
  </si>
  <si>
    <t xml:space="preserve">6 mos </t>
  </si>
  <si>
    <t>1 year+</t>
  </si>
  <si>
    <t>2 years+</t>
  </si>
  <si>
    <t>3 years+</t>
  </si>
  <si>
    <t>None</t>
  </si>
  <si>
    <t>(blank)</t>
  </si>
  <si>
    <t>Point Scoring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</si>
</sst>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</numFmts>
  <fonts count="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1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6" fontId="1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19050</xdr:rowOff>
    </xdr:from>
    <xdr:to>
      <xdr:col>1</xdr:col>
      <xdr:colOff>1524000</xdr:colOff>
      <xdr:row>4</xdr:row>
      <xdr:rowOff>114300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57175"/>
          <a:ext cx="1171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933450</xdr:colOff>
      <xdr:row>28</xdr:row>
      <xdr:rowOff>114300</xdr:rowOff>
    </xdr:from>
    <xdr:ext cx="619125" cy="209550"/>
    <xdr:sp>
      <xdr:nvSpPr>
        <xdr:cNvPr id="2" name="TextBox 213"/>
        <xdr:cNvSpPr txBox="1">
          <a:spLocks noChangeArrowheads="1"/>
        </xdr:cNvSpPr>
      </xdr:nvSpPr>
      <xdr:spPr>
        <a:xfrm>
          <a:off x="1076325" y="794385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Risk Score: </a:t>
          </a:r>
        </a:p>
      </xdr:txBody>
    </xdr:sp>
    <xdr:clientData/>
  </xdr:oneCellAnchor>
  <xdr:twoCellAnchor>
    <xdr:from>
      <xdr:col>1</xdr:col>
      <xdr:colOff>857250</xdr:colOff>
      <xdr:row>28</xdr:row>
      <xdr:rowOff>76200</xdr:rowOff>
    </xdr:from>
    <xdr:to>
      <xdr:col>1</xdr:col>
      <xdr:colOff>1752600</xdr:colOff>
      <xdr:row>54</xdr:row>
      <xdr:rowOff>76200</xdr:rowOff>
    </xdr:to>
    <xdr:sp>
      <xdr:nvSpPr>
        <xdr:cNvPr id="3" name="Rectangle 214"/>
        <xdr:cNvSpPr>
          <a:spLocks/>
        </xdr:cNvSpPr>
      </xdr:nvSpPr>
      <xdr:spPr>
        <a:xfrm>
          <a:off x="1000125" y="7905750"/>
          <a:ext cx="8953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466725</xdr:colOff>
      <xdr:row>28</xdr:row>
      <xdr:rowOff>104775</xdr:rowOff>
    </xdr:from>
    <xdr:ext cx="752475" cy="219075"/>
    <xdr:sp>
      <xdr:nvSpPr>
        <xdr:cNvPr id="4" name="TextBox 215"/>
        <xdr:cNvSpPr txBox="1">
          <a:spLocks noChangeArrowheads="1"/>
        </xdr:cNvSpPr>
      </xdr:nvSpPr>
      <xdr:spPr>
        <a:xfrm>
          <a:off x="3819525" y="793432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Risk Factor:</a:t>
          </a:r>
        </a:p>
      </xdr:txBody>
    </xdr:sp>
    <xdr:clientData/>
  </xdr:oneCellAnchor>
  <xdr:twoCellAnchor>
    <xdr:from>
      <xdr:col>2</xdr:col>
      <xdr:colOff>390525</xdr:colOff>
      <xdr:row>28</xdr:row>
      <xdr:rowOff>76200</xdr:rowOff>
    </xdr:from>
    <xdr:to>
      <xdr:col>2</xdr:col>
      <xdr:colOff>1609725</xdr:colOff>
      <xdr:row>54</xdr:row>
      <xdr:rowOff>66675</xdr:rowOff>
    </xdr:to>
    <xdr:sp>
      <xdr:nvSpPr>
        <xdr:cNvPr id="5" name="Rectangle 216"/>
        <xdr:cNvSpPr>
          <a:spLocks/>
        </xdr:cNvSpPr>
      </xdr:nvSpPr>
      <xdr:spPr>
        <a:xfrm>
          <a:off x="3743325" y="7905750"/>
          <a:ext cx="12192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W190" sheet="Data"/>
  </cacheSource>
  <cacheFields count="23">
    <cacheField name="HUD, Grant Manager: ">
      <sharedItems containsBlank="1" containsMixedTypes="0" count="36">
        <s v="    "/>
        <s v="Abbey Ogunbola"/>
        <s v="Brodie Hefner"/>
        <s v="Carol Gillilang"/>
        <s v="Caroline Clayton"/>
        <s v="Denise Phillips"/>
        <s v="Donna Keck"/>
        <s v="Eugene Geritz"/>
        <s v="Gene Geriyz"/>
        <s v="Gwendolyn Watson"/>
        <s v="Hazel Braxton"/>
        <s v="Jeff Riddel"/>
        <s v="Joan Hicks"/>
        <s v="John Henderson"/>
        <s v="John McLaren"/>
        <s v="Jose Cintron"/>
        <s v="Juan Miranda"/>
        <s v="Karen Cato-Turner"/>
        <s v="Kevin Gallagher"/>
        <s v="Lar Gnessin"/>
        <s v="Luci Blackburn"/>
        <s v="Marcia Martin"/>
        <s v="Mark Murfield"/>
        <s v="Mary Kuhn"/>
        <s v="Mila Aguda"/>
        <s v="Mirza Negron Morales"/>
        <s v="Roma Campanile"/>
        <s v="Ron Bedford"/>
        <s v="Rosemary Hocking"/>
        <s v="Sarah Brachle"/>
        <s v="Shawn Sweet"/>
        <s v="Stan Vosper"/>
        <s v="Sue Wilson"/>
        <s v="Tom Teresi"/>
        <s v="Tunde Ogundeko"/>
        <m/>
      </sharedItems>
    </cacheField>
    <cacheField name="HOPE VI Grantee: ">
      <sharedItems containsBlank="1" containsMixedTypes="0" count="116">
        <s v="     "/>
        <s v="Akron Metropolitan HA"/>
        <s v="Albany HA"/>
        <s v="Alexandria Redev. &amp; HA"/>
        <s v="Allegheny County HA"/>
        <s v="HA of the City of Altanta"/>
        <s v="Atlantic City HA &amp; URA"/>
        <s v="HA of Baltimore City "/>
        <s v="HA of City of Biloxi"/>
        <s v="HA of the Birmingham District"/>
        <s v="Boston HA"/>
        <s v="HA of the City of Bradenton "/>
        <s v="HA of the City of Bridegton"/>
        <s v="Buffalo HA"/>
        <s v="Cambridge HA"/>
        <s v="Camden HA"/>
        <s v="HA of the City of Carlotte "/>
        <s v="Chattanooga HA"/>
        <s v="HA of Chester City"/>
        <s v="Chester County HA"/>
        <s v="Chicago HA"/>
        <s v="Cincinnati HA"/>
        <s v="HA of the City of Columbia, SC"/>
        <s v="HA of Columbus, Georgia"/>
        <s v="Columbus Metropolitan HA"/>
        <s v="Cuyahoga Metropolitan HA"/>
        <s v="Dallas HA"/>
        <s v="Danville Redev. &amp; HA"/>
        <s v="Dayton Metropolitan HA"/>
        <s v="HA of City of Daytona Beach"/>
        <s v="Decatur HA"/>
        <s v="HA of City &amp; County of Denver"/>
        <s v="Detroit Housing Commission"/>
        <s v="District of Columbia HA"/>
        <s v="Duluth Housing &amp; Redev. Authority "/>
        <s v="HA of the City of Durham"/>
        <s v="HA of East Baton Rouge Parish"/>
        <s v="HA of the City of El Paso"/>
        <s v="HA of the City of Elizabeth"/>
        <s v="HA of the City of Frederick"/>
        <s v="HA of Fulton County"/>
        <s v="HA of the City of Gary"/>
        <s v="Greensboro, NC HA"/>
        <s v="HA of City of Greenville, SC"/>
        <s v="HA of the City of Hagerstown"/>
        <s v="Hartford HA"/>
        <s v="Helena HA"/>
        <s v="HA of City of High Point, NC"/>
        <s v="Holyoke HA"/>
        <s v="Houston HA"/>
        <s v="Indianapolis HA"/>
        <s v="Jacksonville HA"/>
        <s v="HA of the City of Jersey City"/>
        <s v="HA of Kansas City"/>
        <s v="King County HA"/>
        <s v="Knoxville's Com. Dev. Corp."/>
        <s v="HA of the City of Lakeland, FL"/>
        <s v="Lexington-Fayette Urban County HA"/>
        <s v="HA of the City of Los Angeles"/>
        <s v="HA of Louisville"/>
        <s v="Macon HA"/>
        <s v="Memphis HA"/>
        <s v="Mercer County HA"/>
        <s v="Miami-Dade HA"/>
        <s v="HA of the City of Milwaukee"/>
        <s v="Minneapolis PHA"/>
        <s v="Mobile Housing Board"/>
        <s v="HA of the City of Muncie"/>
        <s v="Metropolitan Development &amp; HA"/>
        <s v="New Bedford HA"/>
        <s v="HA of the City of New Brunswick"/>
        <s v="HA of the City of New Haven"/>
        <s v="HA of New Orleans"/>
        <s v="New York City HA"/>
        <s v="HA of the City of Newark"/>
        <s v="Newport, KY HA"/>
        <s v="Newport, RI HA"/>
        <s v="Norfolk Redev. &amp; HA"/>
        <s v="North Charleston HA"/>
        <s v="HA of the City of Oakland"/>
        <s v="HA of the City of Orlando"/>
        <s v="HA of the City of Paterson"/>
        <s v="Peoria HA"/>
        <s v="Philadelphia HA"/>
        <s v="City of Phoenix Housing Dept."/>
        <s v="Pittsburgh HA"/>
        <s v="Pleasantville HA"/>
        <s v="HA of Portland "/>
        <s v="Portsmouth Redev. &amp; HA"/>
        <s v="HA of the City of Prichard"/>
        <s v="Puerto Rico Housing Administration"/>
        <s v="HA of the City of Raleigh"/>
        <s v="HA of City of Richmond, CA"/>
        <s v="Richmond Redev. &amp; HA"/>
        <s v="City of Roanoke Redev. &amp; HA"/>
        <s v="St. Louis HA"/>
        <s v="HA of the City of St. Petersburg"/>
        <s v="San Antonio HA"/>
        <s v="City &amp; County of San Francisco HA"/>
        <s v="HA of Savannah"/>
        <s v="Seattle HA"/>
        <s v="HA of the City of Spartanburg"/>
        <s v="Springfield HA"/>
        <s v="HA of the City of Stamford"/>
        <s v="HA of the City of Tacoma"/>
        <s v="HA of the City of Tampa"/>
        <s v="Tucson PHA"/>
        <s v="HA of the City of Tulsa"/>
        <s v="Utica Municipal HA"/>
        <s v="HA of City of Wheeling, WV"/>
        <s v="Wilminington, DE HA"/>
        <s v="HA of City of Wilmington, NC"/>
        <s v="Winnebago County HA"/>
        <s v="HA of City of Winston-Salem"/>
        <s v="Youngstown Metropolitan HA"/>
        <m/>
      </sharedItems>
    </cacheField>
    <cacheField name="City:">
      <sharedItems containsBlank="1" containsMixedTypes="0" count="110">
        <s v="      "/>
        <s v="Akron"/>
        <s v="Albany"/>
        <s v="Alexandria"/>
        <s v="Altanta"/>
        <s v="Altantic City"/>
        <s v="Baltimore "/>
        <s v="Baton Rouge"/>
        <s v="Biloxi"/>
        <s v="Birmingham"/>
        <s v="Boston"/>
        <s v="Bradenton"/>
        <s v="Bridgeton"/>
        <s v="Buffalo"/>
        <s v="Cambridge"/>
        <s v="Camden"/>
        <s v="Charlotte"/>
        <s v="Chattanooga"/>
        <s v="Chester"/>
        <s v="Chicago"/>
        <s v="Cincinnati"/>
        <s v="Columbia"/>
        <s v="Columbus"/>
        <s v="Cuyahoga"/>
        <s v="Dallas"/>
        <s v="Danville"/>
        <s v="Dayton"/>
        <s v="Daytona Beach"/>
        <s v="Decatur"/>
        <s v="Denver"/>
        <s v="Detroit"/>
        <s v="Duluth"/>
        <s v="Durham"/>
        <s v="El Paso"/>
        <s v="Elizabeth"/>
        <s v="Frederick"/>
        <s v="Gary"/>
        <s v="Greensboro"/>
        <s v="Greenville"/>
        <s v="Hagerstown"/>
        <s v="Hartford"/>
        <s v="Helena"/>
        <s v="High Point"/>
        <s v="Holyoke"/>
        <s v="Houston"/>
        <s v="Indianapolis"/>
        <s v="Jacksonville"/>
        <s v="Jersey City"/>
        <s v="Kansas City"/>
        <s v="Knoxville"/>
        <s v="Lakeland"/>
        <s v="Lexington"/>
        <s v="Los Angeles"/>
        <s v="Louisville"/>
        <s v="Macon"/>
        <s v="Memphis"/>
        <s v="Miami"/>
        <s v="Milwaukee"/>
        <s v="Minneapolis"/>
        <s v="Mobile"/>
        <s v="Muncie"/>
        <s v="Nashville"/>
        <s v="New Bedford"/>
        <s v="New Brunswick"/>
        <s v="New Haven"/>
        <s v="New Orleans"/>
        <s v="New York"/>
        <s v="Newark"/>
        <s v="Newport"/>
        <s v="Norfolk"/>
        <s v="North Charleston"/>
        <s v="Oakland"/>
        <s v="Orlando"/>
        <s v="Paterson"/>
        <s v="Peoria"/>
        <s v="Philadelphia"/>
        <s v="Phoenix"/>
        <s v="Pittsburgh"/>
        <s v="Pleasantville"/>
        <s v="Portland "/>
        <s v="Portsmouth"/>
        <s v="Prichard"/>
        <s v="Raleigh"/>
        <s v="Richmond"/>
        <s v="Roanoke"/>
        <s v="Rockford"/>
        <s v="San Antonio"/>
        <s v="San Francisco"/>
        <s v="San Juan"/>
        <s v="Savannah"/>
        <s v="Seattle"/>
        <s v="Sharon"/>
        <s v="Spartanburg"/>
        <s v="Springfield"/>
        <s v="St. Louis"/>
        <s v="St. Petersburg"/>
        <s v="Stamford"/>
        <s v="Tacoma"/>
        <s v="Tampa"/>
        <s v="Tucson "/>
        <s v="Tukwila"/>
        <s v="Tulsa"/>
        <s v="Utica"/>
        <s v="Washington"/>
        <s v="West Chester"/>
        <s v="Wheeling"/>
        <s v="Wilminington"/>
        <s v="Winston-Salem"/>
        <s v="Youngstown"/>
        <m/>
      </sharedItems>
    </cacheField>
    <cacheField name="State: ">
      <sharedItems containsBlank="1" containsMixedTypes="0" count="37">
        <s v="   "/>
        <s v="Alabama"/>
        <s v="Arizona"/>
        <s v="California"/>
        <s v="Colorado"/>
        <s v="Connecticut"/>
        <s v="Delaware"/>
        <s v="District of Columbia"/>
        <s v="Florida"/>
        <s v="Georgia"/>
        <s v="Illinois"/>
        <s v="Indiana"/>
        <s v="Kentucky"/>
        <s v="Louisiana"/>
        <s v="Maryland"/>
        <s v="Massachusetts"/>
        <s v="Michigan"/>
        <s v="Minnesota"/>
        <s v="Mississippi"/>
        <s v="Missouri"/>
        <s v="Montana"/>
        <s v="New Jersey"/>
        <s v="New York"/>
        <s v="North Carolina"/>
        <s v="Ohio"/>
        <s v="Oregon"/>
        <s v="Pennsylvania"/>
        <s v="Puerto Rico"/>
        <s v="Rhode Island"/>
        <s v="South Carolina"/>
        <s v="Tennessee"/>
        <s v="Texas"/>
        <s v="Virginia"/>
        <s v="Washington"/>
        <s v="West Virginia"/>
        <s v="Wisconsin"/>
        <m/>
      </sharedItems>
    </cacheField>
    <cacheField name="Development Name:">
      <sharedItems containsMixedTypes="0" count="189">
        <s v="   "/>
        <s v="ABLA  "/>
        <s v="ABLA Brooks Extension"/>
        <s v="Aliso Village"/>
        <s v="Allen Parkway Village"/>
        <s v="Allequippa Terrace"/>
        <s v="Archbishop Walsh Homes"/>
        <s v="Arrowhead Apart. &amp; T. Bean Towers"/>
        <s v="Arthur Capper Carrollsburg"/>
        <s v="Arverne Homes/Edgemere Homes"/>
        <s v="Bayview Homes/Bayou Auguste"/>
        <s v="Bedford Additions"/>
        <s v="Bernal Plaza East"/>
        <s v="Bessemer Avenue Apartments"/>
        <s v="Bethune Village &amp; Halifax Park"/>
        <s v="Blackwell"/>
        <s v="Blumeyer Homes"/>
        <s v="Brentwood Park"/>
        <s v="Broadway Homes"/>
        <s v="Cabrini-Green"/>
        <s v="Capitol Homes"/>
        <s v="Caroline Street Apartments"/>
        <s v="Carver Court"/>
        <s v="Carver Homes"/>
        <s v="Carver Park"/>
        <s v="Central Plaza Towers"/>
        <s v="Champion Park"/>
        <s v="Charlotte Court"/>
        <s v="Chestnut Court"/>
        <s v="Christopher Columbus"/>
        <s v="Clarksdale"/>
        <s v="Cohansey View"/>
        <s v="Coliseum Gardens"/>
        <s v="College Homes"/>
        <s v="Colonel John Warner Homes"/>
        <s v="Colonial Park"/>
        <s v="Columbia Villa, Columbia Villa Add."/>
        <s v="Concord Village Eagle Creek"/>
        <s v="Connie Chambers"/>
        <s v="Cotter &amp; Lang Homes"/>
        <s v="Cristantemos y Manuel A. Perez"/>
        <s v="Curries Woods"/>
        <s v="Curtis Park Arapahoe Courts"/>
        <s v="Dalton Village"/>
        <s v="Darst-Webbe"/>
        <s v="Desire"/>
        <s v="Duneland Village"/>
        <s v="Durkeeville"/>
        <s v="Dutch Point Colony"/>
        <s v="Earle Village"/>
        <s v="E. Boulevard &amp; Oklahoma Street"/>
        <s v="E. Capitol Dwellings/Capitol View Plaza"/>
        <s v="Easter Hill"/>
        <s v="Eastlake"/>
        <s v="Edgewood Court/M. Gardens/M. Annex"/>
        <s v="Edwin Corning Homes"/>
        <s v="Elizabeth Park Homes"/>
        <s v="Ellen Wilson Homes"/>
        <s v="Elm Haven Terrace"/>
        <s v="Enterprise Drive"/>
        <s v="Fairview"/>
        <s v="Few Gardens"/>
        <s v="Flag Houses Courts"/>
        <s v="Frazier Courts and Frazier Courts Add."/>
        <s v="F. Douglass Homes Stanton Dwellings"/>
        <s v="Garden Homes"/>
        <s v="GD Rogers and Addition"/>
        <s v="George Foster Peabody Homes"/>
        <s v="Grandview Manor/Lincoln Homes"/>
        <s v="Guinotte Manor"/>
        <s v="Halifax Court"/>
        <s v="Happy Hill Gerdens"/>
        <s v="Harbor View Homes"/>
        <s v="Hay Valley North &amp; South"/>
        <s v="Henry Horner"/>
        <s v="Heritage House"/>
        <s v="Heritage Park "/>
        <s v="Herman Gardens"/>
        <s v="High Point Garden"/>
        <s v="Highland Park"/>
        <s v="Hillside Terrace"/>
        <s v="Hollander Ridge"/>
        <s v="Holly Park"/>
        <s v="Homestead Apartments"/>
        <s v="Hurt Village"/>
        <s v="Ida Barbour"/>
        <s v="Jackson Parkway"/>
        <s v="Jeffries Homes"/>
        <s v="Joel Chandler Harris Home"/>
        <s v="John F. Kennedy Apartment"/>
        <s v="J. Hanson Homes &amp; R. B. Taney Homes"/>
        <s v="John Hay Homes"/>
        <s v="Jordan Park"/>
        <s v="Kennedy Brothers"/>
        <s v="Kimberly Park Terrace"/>
        <s v="Lafayette Courts"/>
        <s v="Lafayette Gardens"/>
        <s v="Lakeview Homes/L. W. S."/>
        <s v="Lakewest"/>
        <s v="Lamokin Village"/>
        <s v="Lapham Park"/>
        <s v="Laurel Homes"/>
        <s v="Lemoyne Gardens"/>
        <s v="Lexington Terrace"/>
        <s v="Liberty View"/>
        <s v="Lincoln Court"/>
        <s v="Lincoln Terrace"/>
        <s v="Lockwood Gardens/L. Fruitvale"/>
        <s v="Longview Place"/>
        <s v="Madden/Wells/Darrow"/>
        <s v="Manchester"/>
        <s v="Martin Luther King Plaza"/>
        <s v="Matthew Henson Homes"/>
        <s v="Maverick Gardens"/>
        <s v="McCafferey Village"/>
        <s v="McCallie Homes"/>
        <s v="McGuire Gardens"/>
        <s v="McKees Rocks Terrace"/>
        <s v="Metropolitan Gardens"/>
        <s v="Mill Creek"/>
        <s v="Mirasol"/>
        <s v="Mission Main"/>
        <s v="Morningside Homes"/>
        <s v="Muncyana Homes"/>
        <s v="Murphy Homes/Julian Gardens"/>
        <s v="New Brunswick Homes"/>
        <s v="North Beach"/>
        <s v="North Park Village"/>
        <s v="Oak Street"/>
        <s v="Oglethorpe Homes"/>
        <s v="Ohioview Acres"/>
        <s v="Orchard Park"/>
        <s v="Osage Hills"/>
        <s v="Outhwaite Homes/K. Kennedy E. South"/>
        <s v="Park Lake Homes"/>
        <s v="Parklawn"/>
        <s v="Parkside Homes"/>
        <s v="Perry Homes"/>
        <s v="P. G. Noll/B. T. Washington/McD.-McL."/>
        <s v="Pico Gardens/Aliso Apartments"/>
        <s v="Pioneer Homes/ Migliore Manor"/>
        <s v="Ponce De Leon College Hill"/>
        <s v="Preston Taylor Homes"/>
        <s v="Prospect Plaza"/>
        <s v="Quigg Newton Homes"/>
        <s v="Quinnipiac Terrace &amp; Riverview"/>
        <s v="Rainier Vista Garden"/>
        <s v="Red Oak Townhomes"/>
        <s v="Richard Allen Homes"/>
        <s v="Riverview"/>
        <s v="Riverview Terrace/Tom Dyer"/>
        <s v="Robert F. Kenndy Homes"/>
        <s v="Robert S. Jervay Place"/>
        <s v="Robert Taylor"/>
        <s v="Roberts Village/Bowling Green"/>
        <s v="Rockwell Gardens"/>
        <s v="Roseland"/>
        <s v="Roxbury"/>
        <s v="Salishan"/>
        <s v="Sam Levy Homes"/>
        <s v="Samuel Madden Homes"/>
        <s v="Saxon Homes"/>
        <s v="Schuylkill Falls"/>
        <s v="Scott Homes/Carver Homes"/>
        <s v="Shore Park/Shore Terrace"/>
        <s v="Southfield Village"/>
        <s v="Springfield Townhouses"/>
        <s v="Springview"/>
        <s v="St. Thomas"/>
        <s v="Steel City Terrace Extension"/>
        <s v="Stella Wright Homes"/>
        <s v="Techwood/C. Howell/C. Place"/>
        <s v="Theron B. Watkins Homes"/>
        <s v="Tobe Hartwell/Tobe Hartwell Ext."/>
        <s v="Tonomy Hill"/>
        <s v="Valencia Gardens"/>
        <s v="Valley Green, Skytower"/>
        <s v="Victoria Courts"/>
        <s v="Vine Hill Homes"/>
        <s v="Ward Towers"/>
        <s v="Washington Courts"/>
        <s v="Washington Ridge"/>
        <s v="Westfield Acres"/>
        <s v="Westview Homes"/>
        <s v="Westwood Gardens"/>
        <s v="Windsor Terrace (Rosewind)"/>
        <s v="Woodland Homes/Pearce Homes"/>
        <s v="Woodland Terrace"/>
        <s v="Zoller Apartments"/>
      </sharedItems>
    </cacheField>
    <cacheField name="Grant Year: ">
      <sharedItems containsBlank="1" containsMixedTypes="1" containsNumber="1" containsInteger="1" count="14">
        <s v="   "/>
        <n v="1993"/>
        <n v="1994"/>
        <n v="1995"/>
        <n v="1996"/>
        <n v="1997"/>
        <n v="1998"/>
        <n v="1999"/>
        <n v="2000"/>
        <n v="2001"/>
        <n v="2002"/>
        <n v="2003"/>
        <n v="2004"/>
        <m/>
      </sharedItems>
    </cacheField>
    <cacheField name="Grant Amount: ">
      <sharedItems containsBlank="1" containsMixedTypes="1" containsNumber="1" containsInteger="1" count="147">
        <s v="  "/>
        <n v="939700"/>
        <n v="1822456"/>
        <n v="2549392"/>
        <n v="3429500"/>
        <n v="4146780"/>
        <n v="4697750"/>
        <n v="4741800"/>
        <n v="5000000"/>
        <n v="6570500"/>
        <n v="6716250"/>
        <n v="6800000"/>
        <n v="7491656"/>
        <n v="7500000"/>
        <n v="9012288"/>
        <n v="9751178"/>
        <n v="10053254"/>
        <n v="10945944"/>
        <n v="11300000"/>
        <n v="11501039"/>
        <n v="11620655"/>
        <n v="12352941"/>
        <n v="12705010"/>
        <n v="12748000"/>
        <n v="13000000"/>
        <n v="13446700"/>
        <n v="13563876"/>
        <n v="14193604"/>
        <n v="14600000"/>
        <n v="14620369"/>
        <n v="14949544"/>
        <n v="15000000"/>
        <n v="15124712"/>
        <n v="15847160"/>
        <n v="15889376"/>
        <n v="16190907"/>
        <n v="16328649"/>
        <n v="16434200"/>
        <n v="16820350"/>
        <n v="17020880"/>
        <n v="17124895"/>
        <n v="17191544"/>
        <n v="17242383"/>
        <n v="18084255"/>
        <n v="18264369"/>
        <n v="18311270"/>
        <n v="18435300"/>
        <n v="18640495"/>
        <n v="18788269"/>
        <n v="18847938"/>
        <n v="19000000"/>
        <n v="19250000"/>
        <n v="19282336"/>
        <n v="19331116"/>
        <n v="19751896"/>
        <n v="19775000"/>
        <n v="19847454"/>
        <n v="19937572"/>
        <n v="20000000"/>
        <n v="20300000"/>
        <n v="20647784"/>
        <n v="21000000"/>
        <n v="21075322"/>
        <n v="21286470"/>
        <n v="21362223"/>
        <n v="21405213"/>
        <n v="21483332"/>
        <n v="21500000"/>
        <n v="21552000"/>
        <n v="21662344"/>
        <n v="21842801"/>
        <n v="22055000"/>
        <n v="22064125"/>
        <n v="22702000"/>
        <n v="22987722"/>
        <n v="23045297"/>
        <n v="23230641"/>
        <n v="24224160"/>
        <n v="24483250"/>
        <n v="24501684"/>
        <n v="24810883"/>
        <n v="25000000"/>
        <n v="25075956"/>
        <n v="25229950"/>
        <n v="25753220"/>
        <n v="25843793"/>
        <n v="26400951"/>
        <n v="26446063"/>
        <n v="26489288"/>
        <n v="26510020"/>
        <n v="26592764"/>
        <n v="26600000"/>
        <n v="26964118"/>
        <n v="27000000"/>
        <n v="27357875"/>
        <n v="27740850"/>
        <n v="28015038"/>
        <n v="28415290"/>
        <n v="28640000"/>
        <n v="28852200"/>
        <n v="28903755"/>
        <n v="29368114"/>
        <n v="29733334"/>
        <n v="29972431"/>
        <n v="29999010"/>
        <n v="30000000"/>
        <n v="30347921"/>
        <n v="30867337"/>
        <n v="31093590"/>
        <n v="31325395"/>
        <n v="31564190"/>
        <n v="31624658"/>
        <n v="32500000"/>
        <n v="34140000"/>
        <n v="34486116"/>
        <n v="34669400"/>
        <n v="34724570"/>
        <n v="34825000"/>
        <n v="34863615"/>
        <n v="34907186"/>
        <n v="34937590"/>
        <n v="34957850"/>
        <n v="35000000"/>
        <n v="36224644"/>
        <n v="36602761"/>
        <n v="39807342"/>
        <n v="41740155"/>
        <n v="42053408"/>
        <n v="42177229"/>
        <n v="42562635"/>
        <n v="44255908"/>
        <n v="45331593"/>
        <n v="45689446"/>
        <n v="46771000"/>
        <n v="47281182"/>
        <n v="47579800"/>
        <n v="47620227"/>
        <n v="47700952"/>
        <n v="48116503"/>
        <n v="48285500"/>
        <n v="48810294"/>
        <n v="49663600"/>
        <n v="49992350"/>
        <n v="49992377"/>
        <n v="49996000"/>
        <n v="50000000"/>
        <m/>
      </sharedItems>
    </cacheField>
    <cacheField name="HUD, HOPE VI Cooridinator: ">
      <sharedItems containsBlank="1" containsMixedTypes="0" count="2">
        <s v="     "/>
        <m/>
      </sharedItems>
    </cacheField>
    <cacheField name="PHA, HOPE VI Cooridinator:">
      <sharedItems containsBlank="1" containsMixedTypes="0" count="2">
        <s v="     "/>
        <m/>
      </sharedItems>
    </cacheField>
    <cacheField name="Missed Locked Check Points: ">
      <sharedItems containsBlank="1" containsMixedTypes="0" count="3">
        <s v="Yes"/>
        <s v="No"/>
        <m/>
      </sharedItems>
    </cacheField>
    <cacheField name="Number of Missed Locked Check Points: ">
      <sharedItems containsBlank="1" containsMixedTypes="0" count="13">
        <m/>
        <s v=" 0"/>
        <s v=" 1"/>
        <s v=" 2"/>
        <s v=" 3"/>
        <s v=" 4"/>
        <s v=" 5"/>
        <s v=" 6"/>
        <s v=" 7"/>
        <s v=" 8"/>
        <s v=" 9"/>
        <s v="10"/>
        <s v="10+"/>
      </sharedItems>
    </cacheField>
    <cacheField name="Open Aduit Findings related to HOPE VI from OIG :">
      <sharedItems containsBlank="1" containsMixedTypes="0" count="3">
        <s v="Yes"/>
        <s v="No"/>
        <m/>
      </sharedItems>
    </cacheField>
    <cacheField name="Number of Findings related to HOPE VI from OIG:">
      <sharedItems containsBlank="1" containsMixedTypes="0" count="13">
        <m/>
        <s v=" 0"/>
        <s v=" 1"/>
        <s v=" 2"/>
        <s v=" 3"/>
        <s v=" 4"/>
        <s v=" 5"/>
        <s v=" 6"/>
        <s v=" 7"/>
        <s v=" 8"/>
        <s v=" 9"/>
        <s v="10"/>
        <s v="10+"/>
      </sharedItems>
    </cacheField>
    <cacheField name="Open Aduit Findings related to HOPE VI from IPA:">
      <sharedItems containsBlank="1" containsMixedTypes="0" count="4">
        <s v="Yes"/>
        <s v="No"/>
        <s v=" "/>
        <m/>
      </sharedItems>
    </cacheField>
    <cacheField name="Number of Findings related to HOPE VI from IPA:">
      <sharedItems containsBlank="1" containsMixedTypes="0" count="13">
        <m/>
        <s v=" 0"/>
        <s v=" 1"/>
        <s v=" 2"/>
        <s v=" 3"/>
        <s v=" 4"/>
        <s v=" 5"/>
        <s v=" 6"/>
        <s v=" 7"/>
        <s v=" 8"/>
        <s v=" 9"/>
        <s v="10"/>
        <s v="10+"/>
      </sharedItems>
    </cacheField>
    <cacheField name=" Last Field Office review:">
      <sharedItems containsBlank="1" containsMixedTypes="0" count="14">
        <s v=" "/>
        <s v="3 mos "/>
        <s v="6 mos "/>
        <s v="1 year+"/>
        <s v="2 years+"/>
        <s v="3 years+"/>
        <m/>
        <s v="1 Years and 6 Months "/>
        <s v="1Year "/>
        <s v="2 Years"/>
        <s v="2 Years +"/>
        <s v="3 Months "/>
        <s v="6 Months "/>
        <s v="1 Year "/>
      </sharedItems>
    </cacheField>
    <cacheField name="Number of Findings from Last Field Office Review: ">
      <sharedItems containsBlank="1" containsMixedTypes="0" count="13">
        <m/>
        <s v=" 0"/>
        <s v=" 1"/>
        <s v=" 2"/>
        <s v=" 3"/>
        <s v=" 4"/>
        <s v=" 5"/>
        <s v=" 6"/>
        <s v=" 7"/>
        <s v=" 8"/>
        <s v=" 9"/>
        <s v="10"/>
        <s v="10+"/>
      </sharedItems>
    </cacheField>
    <cacheField name="Adverse Publicity:">
      <sharedItems containsBlank="1" containsMixedTypes="0" count="3">
        <s v="Yes"/>
        <s v="No"/>
        <m/>
      </sharedItems>
    </cacheField>
    <cacheField name="Change in Key Player:">
      <sharedItems containsBlank="1" containsMixedTypes="0" count="9">
        <s v="None"/>
        <s v="HUD Staff"/>
        <s v="PHA Staff"/>
        <s v="Developer Staff"/>
        <s v="General Contract Staff"/>
        <s v="Bank Staff"/>
        <m/>
        <s v="No"/>
        <s v="Yes"/>
      </sharedItems>
    </cacheField>
    <cacheField name="PHA has more than one HOPE VI Grant:">
      <sharedItems containsBlank="1" containsMixedTypes="0" count="3">
        <s v="Yes"/>
        <s v="No"/>
        <m/>
      </sharedItems>
    </cacheField>
    <cacheField name="PHA Risk Assessment Scores for PIC:">
      <sharedItems containsBlank="1" containsMixedTypes="0" count="5">
        <s v="    "/>
        <s v="Low "/>
        <s v="Medium"/>
        <s v="High"/>
        <m/>
      </sharedItems>
    </cacheField>
    <cacheField name="PHAS's Designation Status of the PHA:">
      <sharedItems containsBlank="1" containsMixedTypes="0" count="9">
        <s v="    "/>
        <s v="High Performer"/>
        <s v="Standard Performer"/>
        <s v="Sub-Standard Finanical "/>
        <s v="Sub-Standard Management"/>
        <s v="Sub-Standard Physical"/>
        <s v="Troubled Performer"/>
        <m/>
        <s v="Sub-Strandard Management"/>
      </sharedItems>
    </cacheField>
    <cacheField name="SEMAP Score of the PHA:">
      <sharedItems containsBlank="1" containsMixedTypes="1" containsNumber="1" containsInteger="1" count="23">
        <n v="0"/>
        <n v="5"/>
        <n v="10"/>
        <n v="15"/>
        <n v="20"/>
        <n v="25"/>
        <n v="30"/>
        <n v="35"/>
        <n v="40"/>
        <n v="45"/>
        <n v="50"/>
        <n v="55"/>
        <n v="60"/>
        <n v="65"/>
        <n v="70"/>
        <n v="75"/>
        <n v="80"/>
        <n v="85"/>
        <n v="90"/>
        <n v="95"/>
        <n v="100"/>
        <s v="    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dataOnRows="1" applyNumberFormats="0" applyBorderFormats="0" applyFontFormats="0" applyPatternFormats="0" applyAlignmentFormats="0" applyWidthHeightFormats="0" dataCaption="Data" showMissing="1" preserveFormatting="0" rowGrandTotals="0" colGrandTotals="0" itemPrintTitles="1" compactData="0" updatedVersion="2" indent="0" showMemberPropertyTips="1">
  <location ref="B30:C51" firstHeaderRow="1" firstDataRow="1" firstDataCol="1" rowPageCount="23" colPageCount="1"/>
  <pivotFields count="23">
    <pivotField axis="axisPage" dataField="1" compact="0" outline="0" subtotalTop="0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Page" dataField="1" compact="0" outline="0" subtotalTop="0" showAll="0">
      <items count="117">
        <item x="0"/>
        <item x="1"/>
        <item x="2"/>
        <item x="3"/>
        <item x="4"/>
        <item x="6"/>
        <item x="10"/>
        <item x="13"/>
        <item x="14"/>
        <item x="15"/>
        <item x="17"/>
        <item x="19"/>
        <item x="20"/>
        <item x="21"/>
        <item x="98"/>
        <item x="84"/>
        <item x="94"/>
        <item x="24"/>
        <item x="25"/>
        <item x="26"/>
        <item x="27"/>
        <item x="28"/>
        <item x="30"/>
        <item x="32"/>
        <item x="33"/>
        <item x="34"/>
        <item x="42"/>
        <item x="7"/>
        <item x="18"/>
        <item x="31"/>
        <item x="8"/>
        <item x="29"/>
        <item x="43"/>
        <item x="47"/>
        <item x="92"/>
        <item x="109"/>
        <item x="111"/>
        <item x="113"/>
        <item x="23"/>
        <item x="36"/>
        <item x="40"/>
        <item x="53"/>
        <item x="59"/>
        <item x="72"/>
        <item x="87"/>
        <item x="99"/>
        <item x="9"/>
        <item x="5"/>
        <item x="11"/>
        <item x="12"/>
        <item x="16"/>
        <item x="22"/>
        <item x="35"/>
        <item x="37"/>
        <item x="38"/>
        <item x="39"/>
        <item x="41"/>
        <item x="44"/>
        <item x="52"/>
        <item x="56"/>
        <item x="58"/>
        <item x="64"/>
        <item x="67"/>
        <item x="70"/>
        <item x="71"/>
        <item x="74"/>
        <item x="79"/>
        <item x="80"/>
        <item x="81"/>
        <item x="89"/>
        <item x="91"/>
        <item x="101"/>
        <item x="96"/>
        <item x="103"/>
        <item x="104"/>
        <item x="105"/>
        <item x="107"/>
        <item x="45"/>
        <item x="46"/>
        <item x="48"/>
        <item x="49"/>
        <item x="50"/>
        <item x="51"/>
        <item x="54"/>
        <item x="55"/>
        <item x="57"/>
        <item x="60"/>
        <item x="61"/>
        <item x="62"/>
        <item x="68"/>
        <item x="63"/>
        <item x="65"/>
        <item x="66"/>
        <item x="69"/>
        <item x="73"/>
        <item x="75"/>
        <item x="76"/>
        <item x="77"/>
        <item x="78"/>
        <item x="82"/>
        <item x="83"/>
        <item x="85"/>
        <item x="86"/>
        <item x="88"/>
        <item x="90"/>
        <item x="93"/>
        <item x="97"/>
        <item x="100"/>
        <item x="102"/>
        <item x="95"/>
        <item x="106"/>
        <item x="108"/>
        <item x="110"/>
        <item x="112"/>
        <item x="114"/>
        <item x="115"/>
        <item t="default"/>
      </items>
    </pivotField>
    <pivotField axis="axisPage" dataField="1" compact="0" outline="0" subtotalTop="0" showAll="0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axis="axisPage" dataField="1" compact="0" outline="0" subtotalTop="0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axis="axisPage" dataField="1" compact="0" outline="0" subtotalTop="0" showAll="0">
      <items count="1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49"/>
        <item x="52"/>
        <item x="53"/>
        <item x="54"/>
        <item x="55"/>
        <item x="56"/>
        <item x="57"/>
        <item x="58"/>
        <item x="59"/>
        <item x="64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90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8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t="default"/>
      </items>
    </pivotField>
    <pivotField axis="axisPage" dataField="1" compact="0" outline="0" subtotalTop="0" showAll="0" sortType="ascending">
      <items count="1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  <item t="default"/>
      </items>
    </pivotField>
    <pivotField axis="axisPage" dataField="1" compact="0" outline="0" subtotalTop="0" showAll="0">
      <items count="14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0"/>
        <item x="146"/>
        <item t="default"/>
      </items>
    </pivotField>
    <pivotField axis="axisPage" dataField="1" compact="0" outline="0" subtotalTop="0" showAll="0" name="HUD, HOPE VI Coordinator: ">
      <items count="3">
        <item x="0"/>
        <item x="1"/>
        <item t="default"/>
      </items>
    </pivotField>
    <pivotField axis="axisPage" dataField="1" compact="0" outline="0" subtotalTop="0" showAll="0" name="PHA, HOPE VI Coordinator:">
      <items count="3">
        <item x="0"/>
        <item x="1"/>
        <item t="default"/>
      </items>
    </pivotField>
    <pivotField axis="axisPage" dataField="1" compact="0" outline="0" subtotalTop="0" showAll="0">
      <items count="4">
        <item x="1"/>
        <item x="0"/>
        <item x="2"/>
        <item t="default"/>
      </items>
    </pivotField>
    <pivotField axis="axisPage" dataField="1" compact="0" outline="0" subtotalTop="0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t="default"/>
      </items>
    </pivotField>
    <pivotField axis="axisPage" dataField="1" compact="0" outline="0" subtotalTop="0" showAll="0" name="Open Audit Findings related to HOPE VI from OIG :">
      <items count="4">
        <item x="1"/>
        <item x="0"/>
        <item x="2"/>
        <item t="default"/>
      </items>
    </pivotField>
    <pivotField axis="axisPage" dataField="1" compact="0" outline="0" subtotalTop="0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t="default"/>
      </items>
    </pivotField>
    <pivotField axis="axisPage" dataField="1" compact="0" outline="0" subtotalTop="0" showAll="0" name="Open Audit Findings related to HOPE VI from IPA:">
      <items count="5">
        <item x="2"/>
        <item x="1"/>
        <item x="0"/>
        <item x="3"/>
        <item t="default"/>
      </items>
    </pivotField>
    <pivotField axis="axisPage" dataField="1" compact="0" outline="0" subtotalTop="0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t="default"/>
      </items>
    </pivotField>
    <pivotField axis="axisPage" compact="0" outline="0" subtotalTop="0" showAll="0">
      <items count="15">
        <item x="0"/>
        <item m="1" x="7"/>
        <item m="1" x="8"/>
        <item m="1" x="9"/>
        <item m="1" x="10"/>
        <item m="1" x="11"/>
        <item m="1" x="12"/>
        <item x="6"/>
        <item m="1" x="13"/>
        <item x="1"/>
        <item x="2"/>
        <item x="3"/>
        <item x="4"/>
        <item x="5"/>
        <item t="default"/>
      </items>
    </pivotField>
    <pivotField axis="axisPage" compact="0" outline="0" subtotalTop="0" showAl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t="default"/>
      </items>
    </pivotField>
    <pivotField axis="axisPage" dataField="1" compact="0" outline="0" subtotalTop="0" showAll="0">
      <items count="4">
        <item x="1"/>
        <item x="0"/>
        <item x="2"/>
        <item t="default"/>
      </items>
    </pivotField>
    <pivotField axis="axisPage" dataField="1" compact="0" outline="0" subtotalTop="0" showAll="0">
      <items count="10">
        <item m="1" x="7"/>
        <item m="1" x="8"/>
        <item x="6"/>
        <item x="0"/>
        <item x="1"/>
        <item x="2"/>
        <item x="3"/>
        <item x="4"/>
        <item x="5"/>
        <item t="default"/>
      </items>
    </pivotField>
    <pivotField axis="axisPage" dataField="1" compact="0" outline="0" subtotalTop="0" showAll="0">
      <items count="4">
        <item x="1"/>
        <item x="0"/>
        <item x="2"/>
        <item t="default"/>
      </items>
    </pivotField>
    <pivotField axis="axisPage" dataField="1" compact="0" outline="0" subtotalTop="0" showAll="0">
      <items count="6">
        <item x="0"/>
        <item x="3"/>
        <item x="1"/>
        <item x="2"/>
        <item x="4"/>
        <item t="default"/>
      </items>
    </pivotField>
    <pivotField axis="axisPage" dataField="1" compact="0" outline="0" subtotalTop="0" name="PHAS' Designation Status of the PHA:">
      <items count="10">
        <item x="0"/>
        <item x="1"/>
        <item x="2"/>
        <item n="Sub-Standard Finanical" x="3"/>
        <item n="Sub-Standard Management" m="1" x="8"/>
        <item n="Sub-Standard Management2" h="1" x="4"/>
        <item x="5"/>
        <item x="6"/>
        <item x="7"/>
        <item t="default"/>
      </items>
    </pivotField>
    <pivotField axis="axisPage" dataField="1" compact="0" outline="0" subtotalTop="0" showAll="0" sortType="a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n=" " x="21"/>
        <item n="(blank)" x="22"/>
        <item t="default"/>
      </items>
    </pivotField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Items count="1">
    <i/>
  </colItems>
  <pageFields count="23">
    <pageField fld="1" hier="0"/>
    <pageField fld="4" hier="0"/>
    <pageField fld="0" hier="0"/>
    <pageField fld="7" hier="0"/>
    <pageField fld="8" hier="0"/>
    <pageField fld="2" hier="0"/>
    <pageField fld="3" hier="0"/>
    <pageField fld="5" hier="0"/>
    <pageField fld="6" hier="0"/>
    <pageField fld="9" item="2" hier="0"/>
    <pageField fld="10" item="12" hier="0"/>
    <pageField fld="11" hier="0"/>
    <pageField fld="12" hier="0"/>
    <pageField fld="13" hier="0"/>
    <pageField fld="14" hier="0"/>
    <pageField fld="15" hier="0"/>
    <pageField fld="16" hier="0"/>
    <pageField fld="18" hier="0"/>
    <pageField fld="20" hier="0"/>
    <pageField fld="21" hier="0"/>
    <pageField fld="22" hier="0"/>
    <pageField fld="19" hier="0"/>
    <pageField fld="17" hier="0"/>
  </pageFields>
  <dataFields count="21">
    <dataField name="Count of HUD, Grant Manager: " fld="0" subtotal="count" baseField="0" baseItem="0"/>
    <dataField name="Count of HOPE VI Grantee: " fld="1" subtotal="count" baseField="0" baseItem="0"/>
    <dataField name="Count of City:" fld="2" subtotal="count" baseField="0" baseItem="0"/>
    <dataField name="Count of State: " fld="3" subtotal="count" baseField="0" baseItem="0"/>
    <dataField name="Count of Development Name:" fld="4" subtotal="count" baseField="0" baseItem="0"/>
    <dataField name="Count of PHAS's Designation Status of the PHA:" fld="21" subtotal="count" baseField="0" baseItem="0"/>
    <dataField name="Count of PHA Risk Assessment Scores for PIC:" fld="20" subtotal="count" baseField="0" baseItem="0"/>
    <dataField name="Count of Grant Year: " fld="5" subtotal="count" baseField="0" baseItem="0"/>
    <dataField name="Count of Grant Amount: " fld="6" subtotal="count" baseField="0" baseItem="0"/>
    <dataField name="Count of HUD, HOPE VI Cooridinator: " fld="7" subtotal="count" baseField="0" baseItem="0"/>
    <dataField name="Count of PHA, HOPE VI Cooridinator:" fld="8" subtotal="count" baseField="0" baseItem="0"/>
    <dataField name="Count of Missed Locked Check Points: " fld="9" subtotal="count" baseField="0" baseItem="0"/>
    <dataField name="Count of Number of Missed Locked Check Points: " fld="10" subtotal="count" baseField="0" baseItem="0"/>
    <dataField name="Count of PHA has more than one HOPE VI Grant:" fld="19" subtotal="count" baseField="0" baseItem="0"/>
    <dataField name="Count of Open Aduit Findings related to HOPE VI from OIG :" fld="11" subtotal="count" baseField="0" baseItem="0"/>
    <dataField name="Count of Number of Findings related to HOPE VI from OIG:" fld="12" subtotal="count" baseField="0" baseItem="0"/>
    <dataField name="Count of SEMAP Score of the PHA:" fld="22" subtotal="count" baseField="0" baseItem="0"/>
    <dataField name="Count of Open Aduit Findings related to HOPE VI from IPA:" fld="13" subtotal="count" baseField="0" baseItem="0"/>
    <dataField name="Count of Number of Findings related to HOPE VI from IPA:" fld="14" subtotal="count" baseField="0" baseItem="0"/>
    <dataField name="Count of Adverse Publicity:" fld="17" subtotal="count" baseField="0" baseItem="0"/>
    <dataField name="Count of Change in Key Player:" fld="1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75" zoomScaleNormal="75" workbookViewId="0" topLeftCell="A1">
      <selection activeCell="C20" sqref="C20"/>
    </sheetView>
  </sheetViews>
  <sheetFormatPr defaultColWidth="9.140625" defaultRowHeight="12.75"/>
  <cols>
    <col min="1" max="1" width="2.140625" style="0" customWidth="1"/>
    <col min="2" max="2" width="48.140625" style="0" customWidth="1"/>
    <col min="3" max="3" width="40.00390625" style="0" customWidth="1"/>
    <col min="4" max="4" width="2.140625" style="0" customWidth="1"/>
    <col min="5" max="5" width="17.8515625" style="0" customWidth="1"/>
  </cols>
  <sheetData>
    <row r="1" spans="1:4" ht="18.75" customHeight="1">
      <c r="A1" s="22"/>
      <c r="B1" s="21"/>
      <c r="C1" s="21"/>
      <c r="D1" s="22"/>
    </row>
    <row r="2" spans="1:4" ht="21.75" customHeight="1">
      <c r="A2" s="22"/>
      <c r="B2" s="34" t="s">
        <v>555</v>
      </c>
      <c r="C2" s="34"/>
      <c r="D2" s="22"/>
    </row>
    <row r="3" spans="1:4" ht="21.75" customHeight="1">
      <c r="A3" s="22"/>
      <c r="B3" s="34"/>
      <c r="C3" s="34"/>
      <c r="D3" s="22"/>
    </row>
    <row r="4" spans="1:4" ht="30.75" customHeight="1">
      <c r="A4" s="22"/>
      <c r="B4" s="34"/>
      <c r="C4" s="34"/>
      <c r="D4" s="22"/>
    </row>
    <row r="5" spans="1:5" ht="23.25" customHeight="1">
      <c r="A5" s="22"/>
      <c r="B5" s="21"/>
      <c r="C5" s="21"/>
      <c r="D5" s="22"/>
      <c r="E5" s="23" t="s">
        <v>573</v>
      </c>
    </row>
    <row r="6" spans="1:5" ht="21.75" customHeight="1">
      <c r="A6" s="22"/>
      <c r="B6" s="7" t="s">
        <v>4</v>
      </c>
      <c r="C6" s="6" t="s">
        <v>51</v>
      </c>
      <c r="D6" s="22"/>
      <c r="E6" s="24">
        <f aca="true" t="shared" si="0" ref="E6:E12">IF(C6=" ",0,0)</f>
        <v>0</v>
      </c>
    </row>
    <row r="7" spans="1:5" ht="21.75" customHeight="1">
      <c r="A7" s="22"/>
      <c r="B7" s="7" t="s">
        <v>23</v>
      </c>
      <c r="C7" s="6" t="s">
        <v>51</v>
      </c>
      <c r="D7" s="22"/>
      <c r="E7" s="24">
        <f t="shared" si="0"/>
        <v>0</v>
      </c>
    </row>
    <row r="8" spans="1:5" ht="21.75" customHeight="1">
      <c r="A8" s="22"/>
      <c r="B8" s="7" t="s">
        <v>496</v>
      </c>
      <c r="C8" s="6" t="s">
        <v>51</v>
      </c>
      <c r="D8" s="22"/>
      <c r="E8" s="24">
        <f t="shared" si="0"/>
        <v>0</v>
      </c>
    </row>
    <row r="9" spans="1:5" ht="21.75" customHeight="1">
      <c r="A9" s="22"/>
      <c r="B9" s="7" t="s">
        <v>558</v>
      </c>
      <c r="C9" s="6" t="s">
        <v>51</v>
      </c>
      <c r="D9" s="22"/>
      <c r="E9" s="24">
        <f t="shared" si="0"/>
        <v>0</v>
      </c>
    </row>
    <row r="10" spans="1:5" ht="21.75" customHeight="1">
      <c r="A10" s="22"/>
      <c r="B10" s="7" t="s">
        <v>559</v>
      </c>
      <c r="C10" s="6" t="s">
        <v>51</v>
      </c>
      <c r="D10" s="22"/>
      <c r="E10" s="24">
        <f t="shared" si="0"/>
        <v>0</v>
      </c>
    </row>
    <row r="11" spans="1:5" ht="21.75" customHeight="1">
      <c r="A11" s="22"/>
      <c r="B11" s="7" t="s">
        <v>1</v>
      </c>
      <c r="C11" s="6" t="s">
        <v>51</v>
      </c>
      <c r="D11" s="22"/>
      <c r="E11" s="24">
        <f t="shared" si="0"/>
        <v>0</v>
      </c>
    </row>
    <row r="12" spans="1:5" ht="21.75" customHeight="1">
      <c r="A12" s="22"/>
      <c r="B12" s="7" t="s">
        <v>3</v>
      </c>
      <c r="C12" s="6" t="s">
        <v>51</v>
      </c>
      <c r="D12" s="22"/>
      <c r="E12" s="24">
        <f t="shared" si="0"/>
        <v>0</v>
      </c>
    </row>
    <row r="13" spans="1:5" ht="21.75" customHeight="1">
      <c r="A13" s="22"/>
      <c r="B13" s="7" t="s">
        <v>539</v>
      </c>
      <c r="C13" s="6" t="s">
        <v>51</v>
      </c>
      <c r="D13" s="22"/>
      <c r="E13" s="24">
        <f>IF(C13=" ",0,0)</f>
        <v>0</v>
      </c>
    </row>
    <row r="14" spans="1:5" ht="21.75" customHeight="1">
      <c r="A14" s="22"/>
      <c r="B14" s="7" t="s">
        <v>540</v>
      </c>
      <c r="C14" s="6" t="s">
        <v>51</v>
      </c>
      <c r="D14" s="22"/>
      <c r="E14" s="24">
        <f>IF(C14="(All)",0,IF(C14="(blank)",0,IF(C14=" ",0,IF(C14&lt;20000000,0,IF(C14&lt;35000000,1,2)))))</f>
        <v>0</v>
      </c>
    </row>
    <row r="15" spans="1:5" ht="21.75" customHeight="1">
      <c r="A15" s="22"/>
      <c r="B15" s="7" t="s">
        <v>6</v>
      </c>
      <c r="C15" s="6" t="s">
        <v>572</v>
      </c>
      <c r="D15" s="22"/>
      <c r="E15" s="24">
        <f>IF(C15="Yes",1,0)</f>
        <v>0</v>
      </c>
    </row>
    <row r="16" spans="1:5" ht="21.75" customHeight="1">
      <c r="A16" s="22"/>
      <c r="B16" s="7" t="s">
        <v>5</v>
      </c>
      <c r="C16" s="6" t="s">
        <v>572</v>
      </c>
      <c r="D16" s="22"/>
      <c r="E16" s="24">
        <f>IF(C16="(All)",0,IF(C16="(blank)",0,IF(C16=" 0",0,IF(C16=" 1",0,1))))</f>
        <v>0</v>
      </c>
    </row>
    <row r="17" spans="1:5" ht="21.75" customHeight="1">
      <c r="A17" s="22"/>
      <c r="B17" s="7" t="s">
        <v>560</v>
      </c>
      <c r="C17" s="6" t="s">
        <v>51</v>
      </c>
      <c r="D17" s="22"/>
      <c r="E17" s="24">
        <f>IF(C17="Yes",1,0)</f>
        <v>0</v>
      </c>
    </row>
    <row r="18" spans="1:5" ht="21.75" customHeight="1">
      <c r="A18" s="22"/>
      <c r="B18" s="7" t="s">
        <v>484</v>
      </c>
      <c r="C18" s="6" t="s">
        <v>51</v>
      </c>
      <c r="D18" s="22"/>
      <c r="E18" s="24">
        <f>IF(C18="(All)",0,IF(C18="(blank)",0,IF(C18=" 0",0,IF(C18=" 1",0,1))))</f>
        <v>0</v>
      </c>
    </row>
    <row r="19" spans="1:5" ht="21.75" customHeight="1">
      <c r="A19" s="22"/>
      <c r="B19" s="7" t="s">
        <v>561</v>
      </c>
      <c r="C19" s="6" t="s">
        <v>51</v>
      </c>
      <c r="D19" s="22"/>
      <c r="E19" s="24">
        <f>IF(C19="Yes",1,0)</f>
        <v>0</v>
      </c>
    </row>
    <row r="20" spans="1:5" ht="21.75" customHeight="1">
      <c r="A20" s="22"/>
      <c r="B20" s="7" t="s">
        <v>485</v>
      </c>
      <c r="C20" s="6" t="s">
        <v>51</v>
      </c>
      <c r="D20" s="22"/>
      <c r="E20" s="24">
        <f>IF(C20="(All)",0,IF(C20="(blank)",0,IF(C20=" 0",0,IF(C20=" 1",0,1))))</f>
        <v>0</v>
      </c>
    </row>
    <row r="21" spans="1:5" ht="21.75" customHeight="1">
      <c r="A21" s="22"/>
      <c r="B21" s="7" t="s">
        <v>564</v>
      </c>
      <c r="C21" s="6" t="s">
        <v>51</v>
      </c>
      <c r="D21" s="22"/>
      <c r="E21" s="24">
        <f>IF(C21="(All)",0,IF(C21=" ",0,IF(C21="(blank)",0,IF(C21="3 mos ",0,IF(C21="6 mos ",0,1)))))</f>
        <v>0</v>
      </c>
    </row>
    <row r="22" spans="1:5" ht="21.75" customHeight="1">
      <c r="A22" s="22"/>
      <c r="B22" s="7" t="s">
        <v>565</v>
      </c>
      <c r="C22" s="6" t="s">
        <v>51</v>
      </c>
      <c r="D22" s="22"/>
      <c r="E22" s="24">
        <f>IF(C22="(All)",0,IF(C22="(blank)",0,IF(C22=" 0",0,IF(C22=" 1",0,1))))</f>
        <v>0</v>
      </c>
    </row>
    <row r="23" spans="1:5" ht="21.75" customHeight="1">
      <c r="A23" s="22"/>
      <c r="B23" s="7" t="s">
        <v>8</v>
      </c>
      <c r="C23" s="6" t="s">
        <v>51</v>
      </c>
      <c r="D23" s="22"/>
      <c r="E23" s="24">
        <f>IF(C23="(All)",0,IF(C23="(blank)",0,IF(C23="None",0,1)))</f>
        <v>0</v>
      </c>
    </row>
    <row r="24" spans="1:5" ht="21.75" customHeight="1">
      <c r="A24" s="22"/>
      <c r="B24" s="7" t="s">
        <v>10</v>
      </c>
      <c r="C24" s="6" t="s">
        <v>51</v>
      </c>
      <c r="D24" s="22"/>
      <c r="E24" s="24">
        <f>IF(C24="High",2,IF(C24="Medium",1,0))</f>
        <v>0</v>
      </c>
    </row>
    <row r="25" spans="1:5" ht="21.75" customHeight="1">
      <c r="A25" s="22"/>
      <c r="B25" s="7" t="s">
        <v>562</v>
      </c>
      <c r="C25" s="6" t="s">
        <v>51</v>
      </c>
      <c r="D25" s="22"/>
      <c r="E25" s="24">
        <f>IF(C25="Troubled Performer",2,IF(C25="Sub-Standard Management",1,IF(C25="Sub-Standard Physical",1,IF(C25="Sub-Standard Finanical",1,0))))</f>
        <v>0</v>
      </c>
    </row>
    <row r="26" spans="1:5" ht="21.75" customHeight="1">
      <c r="A26" s="22"/>
      <c r="B26" s="7" t="s">
        <v>12</v>
      </c>
      <c r="C26" s="6" t="s">
        <v>51</v>
      </c>
      <c r="D26" s="22"/>
      <c r="E26" s="24">
        <f>IF(C26="(All)",0,IF(C26="(blank)",0,IF(C26=" ",0,IF(C26&gt;=70,0,IF(C26&gt;=60,1,IF(C26&lt;60,2,2))))))</f>
        <v>0</v>
      </c>
    </row>
    <row r="27" spans="1:5" ht="21.75" customHeight="1">
      <c r="A27" s="22"/>
      <c r="B27" s="7" t="s">
        <v>9</v>
      </c>
      <c r="C27" s="6" t="s">
        <v>51</v>
      </c>
      <c r="D27" s="22"/>
      <c r="E27" s="24">
        <f>IF(C27="Yes",1,0)</f>
        <v>0</v>
      </c>
    </row>
    <row r="28" spans="1:5" ht="21.75" customHeight="1">
      <c r="A28" s="22"/>
      <c r="B28" s="7" t="s">
        <v>7</v>
      </c>
      <c r="C28" s="6" t="s">
        <v>51</v>
      </c>
      <c r="D28" s="22"/>
      <c r="E28" s="24">
        <f>IF(C28="Yes",1,0)</f>
        <v>0</v>
      </c>
    </row>
    <row r="29" spans="1:4" ht="21.75" customHeight="1">
      <c r="A29" s="22"/>
      <c r="B29" s="29">
        <f>SUM(E6:E28)</f>
        <v>0</v>
      </c>
      <c r="C29" s="29" t="str">
        <f>IF(B29&lt;6,"LOW",IF(B29&lt;=11,"Medium","High"))</f>
        <v>LOW</v>
      </c>
      <c r="D29" s="22"/>
    </row>
    <row r="30" spans="2:3" ht="12.75" hidden="1">
      <c r="B30" s="14" t="s">
        <v>466</v>
      </c>
      <c r="C30" s="15" t="s">
        <v>467</v>
      </c>
    </row>
    <row r="31" spans="2:3" ht="12.75" hidden="1">
      <c r="B31" s="3" t="s">
        <v>541</v>
      </c>
      <c r="C31" s="16">
        <v>22</v>
      </c>
    </row>
    <row r="32" spans="2:3" ht="12.75" hidden="1">
      <c r="B32" s="4" t="s">
        <v>468</v>
      </c>
      <c r="C32" s="17">
        <v>102</v>
      </c>
    </row>
    <row r="33" spans="2:3" ht="12.75" hidden="1">
      <c r="B33" s="4" t="s">
        <v>469</v>
      </c>
      <c r="C33" s="17">
        <v>96</v>
      </c>
    </row>
    <row r="34" spans="2:3" ht="12.75" hidden="1">
      <c r="B34" s="4" t="s">
        <v>470</v>
      </c>
      <c r="C34" s="17">
        <v>24</v>
      </c>
    </row>
    <row r="35" spans="2:3" ht="12.75" hidden="1">
      <c r="B35" s="4" t="s">
        <v>471</v>
      </c>
      <c r="C35" s="17">
        <v>176</v>
      </c>
    </row>
    <row r="36" spans="2:3" ht="12.75" hidden="1">
      <c r="B36" s="4" t="s">
        <v>482</v>
      </c>
      <c r="C36" s="17"/>
    </row>
    <row r="37" spans="2:3" ht="12.75" hidden="1">
      <c r="B37" s="4" t="s">
        <v>481</v>
      </c>
      <c r="C37" s="17"/>
    </row>
    <row r="38" spans="2:3" ht="12.75" hidden="1">
      <c r="B38" s="4" t="s">
        <v>542</v>
      </c>
      <c r="C38" s="17"/>
    </row>
    <row r="39" spans="2:3" ht="12.75" hidden="1">
      <c r="B39" s="4" t="s">
        <v>543</v>
      </c>
      <c r="C39" s="17">
        <v>133</v>
      </c>
    </row>
    <row r="40" spans="2:3" ht="12.75" hidden="1">
      <c r="B40" s="4" t="s">
        <v>472</v>
      </c>
      <c r="C40" s="17"/>
    </row>
    <row r="41" spans="2:3" ht="12.75" hidden="1">
      <c r="B41" s="4" t="s">
        <v>473</v>
      </c>
      <c r="C41" s="17"/>
    </row>
    <row r="42" spans="2:3" ht="12.75" hidden="1">
      <c r="B42" s="4" t="s">
        <v>474</v>
      </c>
      <c r="C42" s="17"/>
    </row>
    <row r="43" spans="2:3" ht="12.75" hidden="1">
      <c r="B43" s="4" t="s">
        <v>475</v>
      </c>
      <c r="C43" s="17"/>
    </row>
    <row r="44" spans="2:3" ht="12.75" hidden="1">
      <c r="B44" s="4" t="s">
        <v>480</v>
      </c>
      <c r="C44" s="17"/>
    </row>
    <row r="45" spans="2:3" ht="12.75" hidden="1">
      <c r="B45" s="4" t="s">
        <v>476</v>
      </c>
      <c r="C45" s="17"/>
    </row>
    <row r="46" spans="2:3" ht="12.75" hidden="1">
      <c r="B46" s="4" t="s">
        <v>494</v>
      </c>
      <c r="C46" s="17"/>
    </row>
    <row r="47" spans="2:3" ht="12.75" hidden="1">
      <c r="B47" s="4" t="s">
        <v>483</v>
      </c>
      <c r="C47" s="17">
        <v>9</v>
      </c>
    </row>
    <row r="48" spans="2:3" ht="12.75" hidden="1">
      <c r="B48" s="4" t="s">
        <v>477</v>
      </c>
      <c r="C48" s="17"/>
    </row>
    <row r="49" spans="2:3" ht="12.75" hidden="1">
      <c r="B49" s="4" t="s">
        <v>495</v>
      </c>
      <c r="C49" s="17"/>
    </row>
    <row r="50" spans="2:3" ht="12.75" hidden="1">
      <c r="B50" s="4" t="s">
        <v>478</v>
      </c>
      <c r="C50" s="17"/>
    </row>
    <row r="51" spans="2:3" ht="12.75" hidden="1">
      <c r="B51" s="5" t="s">
        <v>479</v>
      </c>
      <c r="C51" s="18"/>
    </row>
    <row r="52" ht="12.75" hidden="1"/>
    <row r="53" ht="12.75" hidden="1"/>
    <row r="54" ht="12.75" hidden="1"/>
    <row r="55" spans="1:4" ht="12.75">
      <c r="A55" s="27"/>
      <c r="B55" s="26"/>
      <c r="C55" s="27"/>
      <c r="D55" s="25"/>
    </row>
    <row r="56" spans="1:4" ht="12.75">
      <c r="A56" s="25"/>
      <c r="B56" s="22" t="s">
        <v>556</v>
      </c>
      <c r="C56" s="28"/>
      <c r="D56" s="22"/>
    </row>
    <row r="57" spans="1:3" ht="12.75">
      <c r="A57" s="22"/>
      <c r="B57" s="27" t="s">
        <v>557</v>
      </c>
      <c r="C57" s="28"/>
    </row>
    <row r="58" ht="12.75">
      <c r="B58" s="22"/>
    </row>
  </sheetData>
  <mergeCells count="1">
    <mergeCell ref="B2:C4"/>
  </mergeCells>
  <printOptions horizontalCentered="1"/>
  <pageMargins left="0" right="0" top="0.5" bottom="0.5" header="0" footer="0"/>
  <pageSetup horizontalDpi="600" verticalDpi="600" orientation="portrait" r:id="rId2"/>
  <headerFooter alignWithMargins="0">
    <oddHeader>&amp;LHOPE VI Guidance, Attachment A.2&amp;RMarch, 2004</oddHeader>
    <oddFooter>&amp;LDate: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0"/>
  <sheetViews>
    <sheetView workbookViewId="0" topLeftCell="S1">
      <selection activeCell="V3" sqref="V3:V8"/>
    </sheetView>
  </sheetViews>
  <sheetFormatPr defaultColWidth="9.140625" defaultRowHeight="12.75"/>
  <cols>
    <col min="1" max="1" width="18.7109375" style="10" customWidth="1"/>
    <col min="2" max="2" width="33.7109375" style="10" customWidth="1"/>
    <col min="3" max="3" width="20.28125" style="10" customWidth="1"/>
    <col min="4" max="4" width="18.7109375" style="9" customWidth="1"/>
    <col min="5" max="5" width="33.7109375" style="8" customWidth="1"/>
    <col min="6" max="7" width="18.7109375" style="11" customWidth="1"/>
    <col min="8" max="11" width="18.7109375" style="2" customWidth="1"/>
    <col min="12" max="12" width="22.8515625" style="2" customWidth="1"/>
    <col min="13" max="15" width="25.00390625" style="2" customWidth="1"/>
    <col min="16" max="16" width="15.421875" style="2" customWidth="1"/>
    <col min="17" max="17" width="20.7109375" style="2" customWidth="1"/>
    <col min="18" max="18" width="14.421875" style="2" customWidth="1"/>
    <col min="19" max="19" width="17.7109375" style="2" customWidth="1"/>
    <col min="20" max="20" width="17.00390625" style="2" customWidth="1"/>
    <col min="21" max="21" width="18.421875" style="2" customWidth="1"/>
    <col min="22" max="22" width="25.00390625" style="2" customWidth="1"/>
    <col min="23" max="23" width="18.7109375" style="2" customWidth="1"/>
    <col min="24" max="28" width="9.00390625" style="2" customWidth="1"/>
    <col min="29" max="32" width="9.00390625" style="1" customWidth="1"/>
  </cols>
  <sheetData>
    <row r="1" spans="1:23" ht="34.5" customHeight="1">
      <c r="A1" s="9" t="s">
        <v>496</v>
      </c>
      <c r="B1" s="9" t="s">
        <v>4</v>
      </c>
      <c r="C1" s="9" t="s">
        <v>1</v>
      </c>
      <c r="D1" s="9" t="s">
        <v>3</v>
      </c>
      <c r="E1" s="8" t="s">
        <v>23</v>
      </c>
      <c r="F1" s="11" t="s">
        <v>539</v>
      </c>
      <c r="G1" s="11" t="s">
        <v>540</v>
      </c>
      <c r="H1" s="9" t="s">
        <v>2</v>
      </c>
      <c r="I1" s="9" t="s">
        <v>0</v>
      </c>
      <c r="J1" s="9" t="s">
        <v>6</v>
      </c>
      <c r="K1" s="9" t="s">
        <v>5</v>
      </c>
      <c r="L1" s="9" t="s">
        <v>307</v>
      </c>
      <c r="M1" s="9" t="s">
        <v>484</v>
      </c>
      <c r="N1" s="9" t="s">
        <v>308</v>
      </c>
      <c r="O1" s="9" t="s">
        <v>485</v>
      </c>
      <c r="P1" s="9" t="s">
        <v>564</v>
      </c>
      <c r="Q1" s="9" t="s">
        <v>565</v>
      </c>
      <c r="R1" s="9" t="s">
        <v>7</v>
      </c>
      <c r="S1" s="9" t="s">
        <v>8</v>
      </c>
      <c r="T1" s="9" t="s">
        <v>9</v>
      </c>
      <c r="U1" s="9" t="s">
        <v>10</v>
      </c>
      <c r="V1" s="9" t="s">
        <v>11</v>
      </c>
      <c r="W1" s="9" t="s">
        <v>12</v>
      </c>
    </row>
    <row r="2" spans="1:23" ht="15.75" customHeight="1">
      <c r="A2" s="19" t="s">
        <v>306</v>
      </c>
      <c r="B2" s="9" t="s">
        <v>486</v>
      </c>
      <c r="C2" s="9" t="s">
        <v>487</v>
      </c>
      <c r="D2" s="9" t="s">
        <v>305</v>
      </c>
      <c r="E2" s="8" t="s">
        <v>305</v>
      </c>
      <c r="F2" s="12" t="s">
        <v>305</v>
      </c>
      <c r="G2" s="11" t="s">
        <v>303</v>
      </c>
      <c r="H2" s="9" t="s">
        <v>486</v>
      </c>
      <c r="I2" s="9" t="s">
        <v>486</v>
      </c>
      <c r="J2" s="9" t="s">
        <v>35</v>
      </c>
      <c r="K2" s="9"/>
      <c r="L2" s="9" t="s">
        <v>35</v>
      </c>
      <c r="M2" s="9"/>
      <c r="N2" s="9" t="s">
        <v>35</v>
      </c>
      <c r="O2" s="9"/>
      <c r="P2" s="9" t="s">
        <v>304</v>
      </c>
      <c r="Q2" s="9"/>
      <c r="R2" s="9" t="s">
        <v>35</v>
      </c>
      <c r="S2" s="9" t="s">
        <v>571</v>
      </c>
      <c r="T2" s="9" t="s">
        <v>35</v>
      </c>
      <c r="U2" s="9" t="s">
        <v>306</v>
      </c>
      <c r="V2" s="9" t="s">
        <v>306</v>
      </c>
      <c r="W2" s="31">
        <v>0</v>
      </c>
    </row>
    <row r="3" spans="1:23" ht="15.75" customHeight="1">
      <c r="A3" s="20" t="s">
        <v>515</v>
      </c>
      <c r="B3" s="9" t="s">
        <v>52</v>
      </c>
      <c r="C3" s="9" t="s">
        <v>53</v>
      </c>
      <c r="D3" s="9" t="s">
        <v>277</v>
      </c>
      <c r="E3" s="8" t="s">
        <v>331</v>
      </c>
      <c r="F3" s="12">
        <v>1993</v>
      </c>
      <c r="G3" s="13">
        <v>939700</v>
      </c>
      <c r="J3" s="9" t="s">
        <v>36</v>
      </c>
      <c r="K3" s="30" t="s">
        <v>544</v>
      </c>
      <c r="L3" s="9" t="s">
        <v>36</v>
      </c>
      <c r="M3" s="30" t="s">
        <v>544</v>
      </c>
      <c r="N3" s="9" t="s">
        <v>36</v>
      </c>
      <c r="O3" s="30" t="s">
        <v>544</v>
      </c>
      <c r="P3" s="9" t="s">
        <v>566</v>
      </c>
      <c r="Q3" s="30" t="s">
        <v>544</v>
      </c>
      <c r="R3" s="9" t="s">
        <v>36</v>
      </c>
      <c r="S3" s="9" t="s">
        <v>38</v>
      </c>
      <c r="T3" s="9" t="s">
        <v>36</v>
      </c>
      <c r="U3" s="9" t="s">
        <v>43</v>
      </c>
      <c r="V3" s="9" t="s">
        <v>46</v>
      </c>
      <c r="W3" s="31">
        <v>5</v>
      </c>
    </row>
    <row r="4" spans="1:23" ht="15.75" customHeight="1">
      <c r="A4" s="19" t="s">
        <v>13</v>
      </c>
      <c r="B4" s="9" t="s">
        <v>56</v>
      </c>
      <c r="C4" s="9" t="s">
        <v>57</v>
      </c>
      <c r="D4" s="9" t="s">
        <v>298</v>
      </c>
      <c r="E4" s="8" t="s">
        <v>330</v>
      </c>
      <c r="F4" s="12">
        <v>1994</v>
      </c>
      <c r="G4" s="13">
        <v>1822456</v>
      </c>
      <c r="K4" s="30" t="s">
        <v>545</v>
      </c>
      <c r="M4" s="30" t="s">
        <v>545</v>
      </c>
      <c r="N4" s="2" t="s">
        <v>304</v>
      </c>
      <c r="O4" s="30" t="s">
        <v>545</v>
      </c>
      <c r="P4" s="9" t="s">
        <v>567</v>
      </c>
      <c r="Q4" s="30" t="s">
        <v>545</v>
      </c>
      <c r="S4" s="9" t="s">
        <v>39</v>
      </c>
      <c r="U4" s="9" t="s">
        <v>44</v>
      </c>
      <c r="V4" s="9" t="s">
        <v>47</v>
      </c>
      <c r="W4" s="31">
        <v>10</v>
      </c>
    </row>
    <row r="5" spans="1:23" ht="15.75" customHeight="1">
      <c r="A5" s="20" t="s">
        <v>536</v>
      </c>
      <c r="B5" s="9" t="s">
        <v>488</v>
      </c>
      <c r="C5" s="9" t="s">
        <v>60</v>
      </c>
      <c r="D5" s="9" t="s">
        <v>295</v>
      </c>
      <c r="E5" s="8" t="s">
        <v>381</v>
      </c>
      <c r="F5" s="12">
        <v>1995</v>
      </c>
      <c r="G5" s="13">
        <v>2549392</v>
      </c>
      <c r="K5" s="30" t="s">
        <v>546</v>
      </c>
      <c r="M5" s="30" t="s">
        <v>546</v>
      </c>
      <c r="O5" s="30" t="s">
        <v>546</v>
      </c>
      <c r="P5" s="9" t="s">
        <v>568</v>
      </c>
      <c r="Q5" s="30" t="s">
        <v>546</v>
      </c>
      <c r="S5" s="9" t="s">
        <v>40</v>
      </c>
      <c r="U5" s="9" t="s">
        <v>45</v>
      </c>
      <c r="V5" s="9" t="s">
        <v>50</v>
      </c>
      <c r="W5" s="31">
        <v>15</v>
      </c>
    </row>
    <row r="6" spans="1:23" ht="15.75" customHeight="1">
      <c r="A6" s="20" t="s">
        <v>530</v>
      </c>
      <c r="B6" s="9" t="s">
        <v>63</v>
      </c>
      <c r="C6" s="9" t="s">
        <v>69</v>
      </c>
      <c r="D6" s="9" t="s">
        <v>285</v>
      </c>
      <c r="E6" s="8" t="s">
        <v>367</v>
      </c>
      <c r="F6" s="12">
        <v>1996</v>
      </c>
      <c r="G6" s="13">
        <v>3429500</v>
      </c>
      <c r="K6" s="30" t="s">
        <v>547</v>
      </c>
      <c r="M6" s="30" t="s">
        <v>547</v>
      </c>
      <c r="O6" s="30" t="s">
        <v>547</v>
      </c>
      <c r="P6" s="9" t="s">
        <v>569</v>
      </c>
      <c r="Q6" s="30" t="s">
        <v>547</v>
      </c>
      <c r="S6" s="9" t="s">
        <v>41</v>
      </c>
      <c r="V6" s="9" t="s">
        <v>563</v>
      </c>
      <c r="W6" s="31">
        <v>20</v>
      </c>
    </row>
    <row r="7" spans="1:23" ht="16.5" customHeight="1">
      <c r="A7" s="20" t="s">
        <v>531</v>
      </c>
      <c r="B7" s="9" t="s">
        <v>80</v>
      </c>
      <c r="C7" s="9" t="s">
        <v>176</v>
      </c>
      <c r="D7" s="9" t="s">
        <v>291</v>
      </c>
      <c r="E7" s="8" t="s">
        <v>425</v>
      </c>
      <c r="F7" s="12">
        <v>1997</v>
      </c>
      <c r="G7" s="13">
        <v>4146780</v>
      </c>
      <c r="K7" s="30" t="s">
        <v>548</v>
      </c>
      <c r="M7" s="30" t="s">
        <v>548</v>
      </c>
      <c r="O7" s="30" t="s">
        <v>548</v>
      </c>
      <c r="P7" s="9" t="s">
        <v>570</v>
      </c>
      <c r="Q7" s="30" t="s">
        <v>548</v>
      </c>
      <c r="S7" s="9" t="s">
        <v>42</v>
      </c>
      <c r="V7" s="9" t="s">
        <v>49</v>
      </c>
      <c r="W7" s="31">
        <v>25</v>
      </c>
    </row>
    <row r="8" spans="1:23" ht="15.75" customHeight="1">
      <c r="A8" s="20" t="s">
        <v>516</v>
      </c>
      <c r="B8" s="9" t="s">
        <v>81</v>
      </c>
      <c r="C8" s="9" t="s">
        <v>24</v>
      </c>
      <c r="D8" s="9" t="s">
        <v>302</v>
      </c>
      <c r="E8" s="8" t="s">
        <v>408</v>
      </c>
      <c r="F8" s="12">
        <v>1998</v>
      </c>
      <c r="G8" s="13">
        <v>4697750</v>
      </c>
      <c r="K8" s="30" t="s">
        <v>549</v>
      </c>
      <c r="M8" s="30" t="s">
        <v>549</v>
      </c>
      <c r="O8" s="30" t="s">
        <v>549</v>
      </c>
      <c r="P8" s="9"/>
      <c r="Q8" s="30" t="s">
        <v>549</v>
      </c>
      <c r="V8" s="9" t="s">
        <v>48</v>
      </c>
      <c r="W8" s="31">
        <v>30</v>
      </c>
    </row>
    <row r="9" spans="1:23" ht="15.75" customHeight="1">
      <c r="A9" s="19" t="s">
        <v>14</v>
      </c>
      <c r="B9" s="9" t="s">
        <v>82</v>
      </c>
      <c r="C9" s="9" t="s">
        <v>203</v>
      </c>
      <c r="D9" s="9" t="s">
        <v>287</v>
      </c>
      <c r="E9" s="8" t="s">
        <v>508</v>
      </c>
      <c r="F9" s="12">
        <v>1999</v>
      </c>
      <c r="G9" s="13">
        <v>4741800</v>
      </c>
      <c r="K9" s="30" t="s">
        <v>550</v>
      </c>
      <c r="M9" s="30" t="s">
        <v>550</v>
      </c>
      <c r="O9" s="30" t="s">
        <v>550</v>
      </c>
      <c r="P9" s="9"/>
      <c r="Q9" s="30" t="s">
        <v>550</v>
      </c>
      <c r="W9" s="31">
        <v>35</v>
      </c>
    </row>
    <row r="10" spans="1:23" ht="15.75" customHeight="1">
      <c r="A10" s="20" t="s">
        <v>538</v>
      </c>
      <c r="B10" s="9" t="s">
        <v>83</v>
      </c>
      <c r="C10" s="9" t="s">
        <v>32</v>
      </c>
      <c r="D10" s="9" t="s">
        <v>279</v>
      </c>
      <c r="E10" s="8" t="s">
        <v>353</v>
      </c>
      <c r="F10" s="12">
        <v>2000</v>
      </c>
      <c r="G10" s="13">
        <v>5000000</v>
      </c>
      <c r="K10" s="30" t="s">
        <v>551</v>
      </c>
      <c r="M10" s="30" t="s">
        <v>551</v>
      </c>
      <c r="O10" s="30" t="s">
        <v>551</v>
      </c>
      <c r="P10" s="9"/>
      <c r="Q10" s="30" t="s">
        <v>551</v>
      </c>
      <c r="W10" s="31">
        <v>40</v>
      </c>
    </row>
    <row r="11" spans="1:23" ht="15.75" customHeight="1">
      <c r="A11" s="19" t="s">
        <v>15</v>
      </c>
      <c r="B11" s="9" t="s">
        <v>84</v>
      </c>
      <c r="C11" s="9" t="s">
        <v>177</v>
      </c>
      <c r="D11" s="9" t="s">
        <v>70</v>
      </c>
      <c r="E11" s="8" t="s">
        <v>406</v>
      </c>
      <c r="F11" s="12">
        <v>2001</v>
      </c>
      <c r="G11" s="13">
        <v>6570500</v>
      </c>
      <c r="K11" s="30" t="s">
        <v>552</v>
      </c>
      <c r="M11" s="30" t="s">
        <v>552</v>
      </c>
      <c r="O11" s="30" t="s">
        <v>552</v>
      </c>
      <c r="P11" s="9"/>
      <c r="Q11" s="30" t="s">
        <v>552</v>
      </c>
      <c r="W11" s="31">
        <v>45</v>
      </c>
    </row>
    <row r="12" spans="1:23" ht="15.75" customHeight="1">
      <c r="A12" s="20" t="s">
        <v>532</v>
      </c>
      <c r="B12" s="9" t="s">
        <v>75</v>
      </c>
      <c r="C12" s="9" t="s">
        <v>178</v>
      </c>
      <c r="D12" s="9" t="s">
        <v>282</v>
      </c>
      <c r="E12" s="8" t="s">
        <v>34</v>
      </c>
      <c r="F12" s="12">
        <v>2002</v>
      </c>
      <c r="G12" s="13">
        <v>6716250</v>
      </c>
      <c r="K12" s="30" t="s">
        <v>553</v>
      </c>
      <c r="M12" s="30" t="s">
        <v>553</v>
      </c>
      <c r="O12" s="30" t="s">
        <v>553</v>
      </c>
      <c r="P12" s="9"/>
      <c r="Q12" s="30" t="s">
        <v>553</v>
      </c>
      <c r="W12" s="31">
        <v>50</v>
      </c>
    </row>
    <row r="13" spans="1:23" ht="15.75">
      <c r="A13" s="20" t="s">
        <v>523</v>
      </c>
      <c r="B13" s="9" t="s">
        <v>85</v>
      </c>
      <c r="C13" s="9" t="s">
        <v>179</v>
      </c>
      <c r="D13" s="9" t="s">
        <v>290</v>
      </c>
      <c r="E13" s="8" t="s">
        <v>427</v>
      </c>
      <c r="F13" s="12">
        <v>2003</v>
      </c>
      <c r="G13" s="13">
        <v>6800000</v>
      </c>
      <c r="K13" s="30" t="s">
        <v>554</v>
      </c>
      <c r="M13" s="30" t="s">
        <v>554</v>
      </c>
      <c r="O13" s="30" t="s">
        <v>554</v>
      </c>
      <c r="P13" s="9"/>
      <c r="Q13" s="30" t="s">
        <v>554</v>
      </c>
      <c r="W13" s="33">
        <v>55</v>
      </c>
    </row>
    <row r="14" spans="1:23" ht="15.75">
      <c r="A14" s="20" t="s">
        <v>533</v>
      </c>
      <c r="B14" s="9" t="s">
        <v>86</v>
      </c>
      <c r="C14" s="9" t="s">
        <v>180</v>
      </c>
      <c r="D14" s="9" t="s">
        <v>294</v>
      </c>
      <c r="E14" s="8" t="s">
        <v>442</v>
      </c>
      <c r="F14" s="11">
        <v>2004</v>
      </c>
      <c r="G14" s="13">
        <v>7491656</v>
      </c>
      <c r="K14" s="30" t="s">
        <v>37</v>
      </c>
      <c r="M14" s="30" t="s">
        <v>37</v>
      </c>
      <c r="O14" s="30" t="s">
        <v>37</v>
      </c>
      <c r="P14" s="9"/>
      <c r="Q14" s="30" t="s">
        <v>37</v>
      </c>
      <c r="W14" s="30">
        <v>60</v>
      </c>
    </row>
    <row r="15" spans="1:23" ht="15.75">
      <c r="A15" s="19" t="s">
        <v>16</v>
      </c>
      <c r="B15" s="9" t="s">
        <v>76</v>
      </c>
      <c r="C15" s="9" t="s">
        <v>181</v>
      </c>
      <c r="D15" s="9" t="s">
        <v>289</v>
      </c>
      <c r="E15" s="8" t="s">
        <v>430</v>
      </c>
      <c r="G15" s="13">
        <v>7500000</v>
      </c>
      <c r="W15" s="33">
        <v>65</v>
      </c>
    </row>
    <row r="16" spans="1:23" ht="15.75">
      <c r="A16" s="20" t="s">
        <v>517</v>
      </c>
      <c r="B16" s="9" t="s">
        <v>77</v>
      </c>
      <c r="C16" s="9" t="s">
        <v>182</v>
      </c>
      <c r="D16" s="9" t="s">
        <v>25</v>
      </c>
      <c r="E16" s="8" t="s">
        <v>344</v>
      </c>
      <c r="G16" s="13">
        <v>9012288</v>
      </c>
      <c r="W16" s="30">
        <v>70</v>
      </c>
    </row>
    <row r="17" spans="1:23" ht="15.75">
      <c r="A17" s="19" t="s">
        <v>17</v>
      </c>
      <c r="B17" s="9" t="s">
        <v>78</v>
      </c>
      <c r="C17" s="9" t="s">
        <v>183</v>
      </c>
      <c r="D17" s="9" t="s">
        <v>278</v>
      </c>
      <c r="E17" s="8" t="s">
        <v>434</v>
      </c>
      <c r="G17" s="13">
        <v>9751178</v>
      </c>
      <c r="W17" s="30">
        <v>75</v>
      </c>
    </row>
    <row r="18" spans="1:23" ht="15.75">
      <c r="A18" s="19" t="s">
        <v>18</v>
      </c>
      <c r="B18" s="9" t="s">
        <v>87</v>
      </c>
      <c r="C18" s="9" t="s">
        <v>184</v>
      </c>
      <c r="D18" s="9" t="s">
        <v>286</v>
      </c>
      <c r="E18" s="8" t="s">
        <v>437</v>
      </c>
      <c r="G18" s="13">
        <v>10053254</v>
      </c>
      <c r="W18" s="30">
        <v>80</v>
      </c>
    </row>
    <row r="19" spans="1:23" ht="15.75">
      <c r="A19" s="20" t="s">
        <v>537</v>
      </c>
      <c r="B19" s="9" t="s">
        <v>79</v>
      </c>
      <c r="C19" s="9" t="s">
        <v>185</v>
      </c>
      <c r="D19" s="9" t="s">
        <v>288</v>
      </c>
      <c r="E19" s="8" t="s">
        <v>370</v>
      </c>
      <c r="G19" s="13">
        <v>10945944</v>
      </c>
      <c r="W19" s="30">
        <v>85</v>
      </c>
    </row>
    <row r="20" spans="1:23" ht="15.75">
      <c r="A20" s="20" t="s">
        <v>524</v>
      </c>
      <c r="B20" s="9" t="s">
        <v>88</v>
      </c>
      <c r="C20" s="9" t="s">
        <v>186</v>
      </c>
      <c r="D20" s="9" t="s">
        <v>33</v>
      </c>
      <c r="E20" s="8" t="s">
        <v>31</v>
      </c>
      <c r="G20" s="13">
        <v>11300000</v>
      </c>
      <c r="W20" s="30">
        <v>90</v>
      </c>
    </row>
    <row r="21" spans="1:23" ht="15.75">
      <c r="A21" s="20" t="s">
        <v>525</v>
      </c>
      <c r="B21" s="9" t="s">
        <v>89</v>
      </c>
      <c r="C21" s="9" t="s">
        <v>188</v>
      </c>
      <c r="D21" s="9" t="s">
        <v>293</v>
      </c>
      <c r="E21" s="8" t="s">
        <v>327</v>
      </c>
      <c r="G21" s="13">
        <v>11501039</v>
      </c>
      <c r="W21" s="30">
        <v>95</v>
      </c>
    </row>
    <row r="22" spans="1:23" ht="15.75">
      <c r="A22" s="20" t="s">
        <v>526</v>
      </c>
      <c r="B22" s="9" t="s">
        <v>90</v>
      </c>
      <c r="C22" s="9" t="s">
        <v>189</v>
      </c>
      <c r="D22" s="9" t="s">
        <v>292</v>
      </c>
      <c r="E22" s="8" t="s">
        <v>74</v>
      </c>
      <c r="G22" s="13">
        <v>11620655</v>
      </c>
      <c r="W22" s="33">
        <v>100</v>
      </c>
    </row>
    <row r="23" spans="1:23" ht="15.75">
      <c r="A23" s="20" t="s">
        <v>534</v>
      </c>
      <c r="B23" s="9" t="s">
        <v>91</v>
      </c>
      <c r="C23" s="9" t="s">
        <v>190</v>
      </c>
      <c r="D23" s="9" t="s">
        <v>276</v>
      </c>
      <c r="E23" s="8" t="s">
        <v>400</v>
      </c>
      <c r="G23" s="13">
        <v>12352941</v>
      </c>
      <c r="W23" s="9" t="s">
        <v>306</v>
      </c>
    </row>
    <row r="24" spans="1:23" ht="16.5" customHeight="1">
      <c r="A24" s="20" t="s">
        <v>527</v>
      </c>
      <c r="B24" s="9" t="s">
        <v>92</v>
      </c>
      <c r="C24" s="9" t="s">
        <v>191</v>
      </c>
      <c r="D24" s="9" t="s">
        <v>58</v>
      </c>
      <c r="E24" s="8" t="s">
        <v>417</v>
      </c>
      <c r="G24" s="13">
        <v>12705010</v>
      </c>
      <c r="W24" s="32"/>
    </row>
    <row r="25" spans="1:7" ht="15.75">
      <c r="A25" s="19" t="s">
        <v>19</v>
      </c>
      <c r="B25" s="9" t="s">
        <v>93</v>
      </c>
      <c r="C25" s="9" t="s">
        <v>194</v>
      </c>
      <c r="D25" s="9" t="s">
        <v>280</v>
      </c>
      <c r="E25" s="8" t="s">
        <v>72</v>
      </c>
      <c r="G25" s="13">
        <v>12748000</v>
      </c>
    </row>
    <row r="26" spans="1:7" ht="15.75">
      <c r="A26" s="20" t="s">
        <v>528</v>
      </c>
      <c r="B26" s="9" t="s">
        <v>94</v>
      </c>
      <c r="C26" s="9" t="s">
        <v>192</v>
      </c>
      <c r="D26" s="9" t="s">
        <v>54</v>
      </c>
      <c r="E26" s="8" t="s">
        <v>339</v>
      </c>
      <c r="G26" s="13">
        <v>13000000</v>
      </c>
    </row>
    <row r="27" spans="1:7" ht="15.75">
      <c r="A27" s="19" t="s">
        <v>20</v>
      </c>
      <c r="B27" s="9" t="s">
        <v>95</v>
      </c>
      <c r="C27" s="9" t="s">
        <v>193</v>
      </c>
      <c r="D27" s="9" t="s">
        <v>299</v>
      </c>
      <c r="E27" s="8" t="s">
        <v>395</v>
      </c>
      <c r="G27" s="13">
        <v>13446700</v>
      </c>
    </row>
    <row r="28" spans="1:7" ht="15.75">
      <c r="A28" s="20" t="s">
        <v>535</v>
      </c>
      <c r="B28" s="9" t="s">
        <v>96</v>
      </c>
      <c r="C28" s="9" t="s">
        <v>195</v>
      </c>
      <c r="D28" s="9" t="s">
        <v>65</v>
      </c>
      <c r="E28" s="8" t="s">
        <v>463</v>
      </c>
      <c r="G28" s="13">
        <v>13563876</v>
      </c>
    </row>
    <row r="29" spans="1:7" ht="15.75">
      <c r="A29" s="20" t="s">
        <v>518</v>
      </c>
      <c r="B29" s="9" t="s">
        <v>97</v>
      </c>
      <c r="C29" s="9" t="s">
        <v>196</v>
      </c>
      <c r="D29" s="9" t="s">
        <v>300</v>
      </c>
      <c r="E29" s="8" t="s">
        <v>379</v>
      </c>
      <c r="G29" s="13">
        <v>14193604</v>
      </c>
    </row>
    <row r="30" spans="1:7" ht="15.75">
      <c r="A30" s="20" t="s">
        <v>519</v>
      </c>
      <c r="B30" s="9" t="s">
        <v>98</v>
      </c>
      <c r="C30" s="9" t="s">
        <v>197</v>
      </c>
      <c r="D30" s="9" t="s">
        <v>297</v>
      </c>
      <c r="E30" s="8" t="s">
        <v>413</v>
      </c>
      <c r="G30" s="13">
        <v>14600000</v>
      </c>
    </row>
    <row r="31" spans="1:7" ht="15.75">
      <c r="A31" s="20" t="s">
        <v>520</v>
      </c>
      <c r="B31" s="9" t="s">
        <v>489</v>
      </c>
      <c r="C31" s="9" t="s">
        <v>198</v>
      </c>
      <c r="D31" s="9" t="s">
        <v>283</v>
      </c>
      <c r="E31" s="8" t="s">
        <v>418</v>
      </c>
      <c r="G31" s="13">
        <v>14620369</v>
      </c>
    </row>
    <row r="32" spans="1:7" ht="15.75">
      <c r="A32" s="20" t="s">
        <v>521</v>
      </c>
      <c r="B32" s="9" t="s">
        <v>99</v>
      </c>
      <c r="C32" s="9" t="s">
        <v>199</v>
      </c>
      <c r="D32" s="9" t="s">
        <v>281</v>
      </c>
      <c r="E32" s="8" t="s">
        <v>383</v>
      </c>
      <c r="G32" s="13">
        <v>14949544</v>
      </c>
    </row>
    <row r="33" spans="1:7" ht="15.75" customHeight="1">
      <c r="A33" s="19" t="s">
        <v>21</v>
      </c>
      <c r="B33" s="9" t="s">
        <v>490</v>
      </c>
      <c r="C33" s="9" t="s">
        <v>201</v>
      </c>
      <c r="D33" s="9" t="s">
        <v>284</v>
      </c>
      <c r="E33" s="8" t="s">
        <v>316</v>
      </c>
      <c r="G33" s="13">
        <v>15000000</v>
      </c>
    </row>
    <row r="34" spans="1:7" ht="15.75" customHeight="1">
      <c r="A34" s="19" t="s">
        <v>22</v>
      </c>
      <c r="B34" s="9" t="s">
        <v>100</v>
      </c>
      <c r="C34" s="9" t="s">
        <v>202</v>
      </c>
      <c r="D34" s="9" t="s">
        <v>61</v>
      </c>
      <c r="E34" s="8" t="s">
        <v>415</v>
      </c>
      <c r="G34" s="13">
        <v>15124712</v>
      </c>
    </row>
    <row r="35" spans="1:7" ht="15.75">
      <c r="A35" s="20" t="s">
        <v>522</v>
      </c>
      <c r="B35" s="9" t="s">
        <v>101</v>
      </c>
      <c r="C35" s="9" t="s">
        <v>204</v>
      </c>
      <c r="D35" s="9" t="s">
        <v>61</v>
      </c>
      <c r="E35" s="8" t="s">
        <v>377</v>
      </c>
      <c r="G35" s="13">
        <v>15847160</v>
      </c>
    </row>
    <row r="36" spans="1:7" ht="15.75" customHeight="1">
      <c r="A36" s="20" t="s">
        <v>529</v>
      </c>
      <c r="B36" s="9" t="s">
        <v>102</v>
      </c>
      <c r="C36" s="9" t="s">
        <v>205</v>
      </c>
      <c r="D36" s="9" t="s">
        <v>200</v>
      </c>
      <c r="E36" s="8" t="s">
        <v>419</v>
      </c>
      <c r="G36" s="13">
        <v>15889376</v>
      </c>
    </row>
    <row r="37" spans="2:7" ht="15.75">
      <c r="B37" s="9" t="s">
        <v>103</v>
      </c>
      <c r="C37" s="9" t="s">
        <v>206</v>
      </c>
      <c r="D37" s="9" t="s">
        <v>301</v>
      </c>
      <c r="E37" s="8" t="s">
        <v>416</v>
      </c>
      <c r="G37" s="13">
        <v>16190907</v>
      </c>
    </row>
    <row r="38" spans="2:7" ht="15.75" customHeight="1">
      <c r="B38" s="9" t="s">
        <v>104</v>
      </c>
      <c r="C38" s="9" t="s">
        <v>207</v>
      </c>
      <c r="D38" s="9" t="s">
        <v>296</v>
      </c>
      <c r="E38" s="8" t="s">
        <v>509</v>
      </c>
      <c r="G38" s="13">
        <v>16328649</v>
      </c>
    </row>
    <row r="39" spans="2:7" ht="15.75">
      <c r="B39" s="9" t="s">
        <v>105</v>
      </c>
      <c r="C39" s="9" t="s">
        <v>208</v>
      </c>
      <c r="E39" s="8" t="s">
        <v>368</v>
      </c>
      <c r="G39" s="13">
        <v>16434200</v>
      </c>
    </row>
    <row r="40" spans="2:7" ht="15.75">
      <c r="B40" s="9" t="s">
        <v>106</v>
      </c>
      <c r="C40" s="9" t="s">
        <v>209</v>
      </c>
      <c r="E40" s="8" t="s">
        <v>456</v>
      </c>
      <c r="G40" s="13">
        <v>16820350</v>
      </c>
    </row>
    <row r="41" spans="2:7" ht="15.75">
      <c r="B41" s="9" t="s">
        <v>107</v>
      </c>
      <c r="C41" s="9" t="s">
        <v>210</v>
      </c>
      <c r="E41" s="8" t="s">
        <v>382</v>
      </c>
      <c r="G41" s="13">
        <v>17020880</v>
      </c>
    </row>
    <row r="42" spans="2:7" ht="15.75" customHeight="1">
      <c r="B42" s="9" t="s">
        <v>108</v>
      </c>
      <c r="C42" s="9" t="s">
        <v>211</v>
      </c>
      <c r="E42" s="8" t="s">
        <v>431</v>
      </c>
      <c r="G42" s="13">
        <v>17124895</v>
      </c>
    </row>
    <row r="43" spans="2:7" ht="15.75">
      <c r="B43" s="9" t="s">
        <v>109</v>
      </c>
      <c r="C43" s="9" t="s">
        <v>212</v>
      </c>
      <c r="E43" s="8" t="s">
        <v>371</v>
      </c>
      <c r="G43" s="13">
        <v>17191544</v>
      </c>
    </row>
    <row r="44" spans="2:7" ht="15.75">
      <c r="B44" s="9" t="s">
        <v>110</v>
      </c>
      <c r="C44" s="9" t="s">
        <v>213</v>
      </c>
      <c r="E44" s="8" t="s">
        <v>347</v>
      </c>
      <c r="G44" s="13">
        <v>17242383</v>
      </c>
    </row>
    <row r="45" spans="2:7" ht="15.75">
      <c r="B45" s="9" t="s">
        <v>491</v>
      </c>
      <c r="C45" s="9" t="s">
        <v>214</v>
      </c>
      <c r="E45" s="8" t="s">
        <v>321</v>
      </c>
      <c r="G45" s="13">
        <v>18084255</v>
      </c>
    </row>
    <row r="46" spans="2:7" ht="15.75">
      <c r="B46" s="9" t="s">
        <v>111</v>
      </c>
      <c r="C46" s="9" t="s">
        <v>215</v>
      </c>
      <c r="E46" s="8" t="s">
        <v>436</v>
      </c>
      <c r="G46" s="13">
        <v>18264369</v>
      </c>
    </row>
    <row r="47" spans="2:7" ht="15.75">
      <c r="B47" s="9" t="s">
        <v>112</v>
      </c>
      <c r="C47" s="9" t="s">
        <v>216</v>
      </c>
      <c r="E47" s="8" t="s">
        <v>404</v>
      </c>
      <c r="G47" s="13">
        <v>18311270</v>
      </c>
    </row>
    <row r="48" spans="2:7" ht="15.75">
      <c r="B48" s="9" t="s">
        <v>113</v>
      </c>
      <c r="C48" s="9" t="s">
        <v>217</v>
      </c>
      <c r="E48" s="8" t="s">
        <v>359</v>
      </c>
      <c r="G48" s="13">
        <v>18435300</v>
      </c>
    </row>
    <row r="49" spans="2:7" ht="15.75">
      <c r="B49" s="9" t="s">
        <v>492</v>
      </c>
      <c r="C49" s="9" t="s">
        <v>218</v>
      </c>
      <c r="E49" s="8" t="s">
        <v>369</v>
      </c>
      <c r="G49" s="13">
        <v>18640495</v>
      </c>
    </row>
    <row r="50" spans="2:7" ht="15.75">
      <c r="B50" s="9" t="s">
        <v>114</v>
      </c>
      <c r="C50" s="9" t="s">
        <v>219</v>
      </c>
      <c r="E50" s="8" t="s">
        <v>363</v>
      </c>
      <c r="G50" s="13">
        <v>18788269</v>
      </c>
    </row>
    <row r="51" spans="2:7" ht="15.75">
      <c r="B51" s="9" t="s">
        <v>115</v>
      </c>
      <c r="C51" s="9" t="s">
        <v>221</v>
      </c>
      <c r="E51" s="8" t="s">
        <v>320</v>
      </c>
      <c r="G51" s="13">
        <v>18847938</v>
      </c>
    </row>
    <row r="52" spans="2:7" ht="15.75" customHeight="1">
      <c r="B52" s="9" t="s">
        <v>116</v>
      </c>
      <c r="C52" s="9" t="s">
        <v>222</v>
      </c>
      <c r="E52" s="8" t="s">
        <v>512</v>
      </c>
      <c r="G52" s="13">
        <v>19000000</v>
      </c>
    </row>
    <row r="53" spans="2:7" ht="15.75" customHeight="1">
      <c r="B53" s="9" t="s">
        <v>117</v>
      </c>
      <c r="C53" s="9" t="s">
        <v>223</v>
      </c>
      <c r="E53" s="8" t="s">
        <v>510</v>
      </c>
      <c r="G53" s="13">
        <v>19250000</v>
      </c>
    </row>
    <row r="54" spans="2:7" ht="15.75">
      <c r="B54" s="9" t="s">
        <v>118</v>
      </c>
      <c r="C54" s="9" t="s">
        <v>224</v>
      </c>
      <c r="E54" s="8" t="s">
        <v>433</v>
      </c>
      <c r="G54" s="13">
        <v>19282336</v>
      </c>
    </row>
    <row r="55" spans="2:7" ht="15.75">
      <c r="B55" s="9" t="s">
        <v>119</v>
      </c>
      <c r="C55" s="9" t="s">
        <v>225</v>
      </c>
      <c r="E55" s="8" t="s">
        <v>461</v>
      </c>
      <c r="G55" s="13">
        <v>19331116</v>
      </c>
    </row>
    <row r="56" spans="2:7" ht="15.75" customHeight="1">
      <c r="B56" s="9" t="s">
        <v>120</v>
      </c>
      <c r="C56" s="9" t="s">
        <v>226</v>
      </c>
      <c r="E56" s="8" t="s">
        <v>511</v>
      </c>
      <c r="G56" s="13">
        <v>19751896</v>
      </c>
    </row>
    <row r="57" spans="2:7" ht="15.75">
      <c r="B57" s="9" t="s">
        <v>493</v>
      </c>
      <c r="C57" s="9" t="s">
        <v>227</v>
      </c>
      <c r="E57" s="8" t="s">
        <v>59</v>
      </c>
      <c r="G57" s="13">
        <v>19775000</v>
      </c>
    </row>
    <row r="58" spans="2:7" ht="15.75" customHeight="1">
      <c r="B58" s="9" t="s">
        <v>121</v>
      </c>
      <c r="C58" s="9" t="s">
        <v>229</v>
      </c>
      <c r="E58" s="8" t="s">
        <v>55</v>
      </c>
      <c r="G58" s="13">
        <v>19847454</v>
      </c>
    </row>
    <row r="59" spans="2:7" ht="15.75" customHeight="1">
      <c r="B59" s="9" t="s">
        <v>122</v>
      </c>
      <c r="C59" s="9" t="s">
        <v>230</v>
      </c>
      <c r="E59" s="8" t="s">
        <v>351</v>
      </c>
      <c r="G59" s="13">
        <v>19937572</v>
      </c>
    </row>
    <row r="60" spans="2:7" ht="15.75">
      <c r="B60" s="9" t="s">
        <v>123</v>
      </c>
      <c r="C60" s="9" t="s">
        <v>231</v>
      </c>
      <c r="E60" s="8" t="s">
        <v>402</v>
      </c>
      <c r="G60" s="13">
        <v>20000000</v>
      </c>
    </row>
    <row r="61" spans="2:7" ht="15.75">
      <c r="B61" s="9" t="s">
        <v>124</v>
      </c>
      <c r="C61" s="9" t="s">
        <v>232</v>
      </c>
      <c r="E61" s="8" t="s">
        <v>364</v>
      </c>
      <c r="G61" s="13">
        <v>20300000</v>
      </c>
    </row>
    <row r="62" spans="2:7" ht="15.75">
      <c r="B62" s="9" t="s">
        <v>125</v>
      </c>
      <c r="C62" s="9" t="s">
        <v>233</v>
      </c>
      <c r="E62" s="8" t="s">
        <v>322</v>
      </c>
      <c r="G62" s="13">
        <v>20647784</v>
      </c>
    </row>
    <row r="63" spans="2:7" ht="15.75">
      <c r="B63" s="9" t="s">
        <v>126</v>
      </c>
      <c r="C63" s="9" t="s">
        <v>234</v>
      </c>
      <c r="E63" s="8" t="s">
        <v>355</v>
      </c>
      <c r="G63" s="13">
        <v>21000000</v>
      </c>
    </row>
    <row r="64" spans="2:7" ht="15.75" customHeight="1">
      <c r="B64" s="9" t="s">
        <v>127</v>
      </c>
      <c r="C64" s="9" t="s">
        <v>235</v>
      </c>
      <c r="E64" s="8" t="s">
        <v>30</v>
      </c>
      <c r="G64" s="13">
        <v>21075322</v>
      </c>
    </row>
    <row r="65" spans="2:7" ht="15.75" customHeight="1">
      <c r="B65" s="9" t="s">
        <v>128</v>
      </c>
      <c r="C65" s="9" t="s">
        <v>236</v>
      </c>
      <c r="E65" s="8" t="s">
        <v>497</v>
      </c>
      <c r="G65" s="13">
        <v>21286470</v>
      </c>
    </row>
    <row r="66" spans="2:7" ht="15.75" customHeight="1">
      <c r="B66" s="9" t="s">
        <v>129</v>
      </c>
      <c r="C66" s="9" t="s">
        <v>237</v>
      </c>
      <c r="E66" s="8" t="s">
        <v>505</v>
      </c>
      <c r="G66" s="13">
        <v>21362223</v>
      </c>
    </row>
    <row r="67" spans="2:7" ht="15.75">
      <c r="B67" s="9" t="s">
        <v>131</v>
      </c>
      <c r="C67" s="9" t="s">
        <v>238</v>
      </c>
      <c r="E67" s="8" t="s">
        <v>446</v>
      </c>
      <c r="G67" s="13">
        <v>21405213</v>
      </c>
    </row>
    <row r="68" spans="2:7" ht="15.75">
      <c r="B68" s="9" t="s">
        <v>130</v>
      </c>
      <c r="C68" s="9" t="s">
        <v>58</v>
      </c>
      <c r="E68" s="8" t="s">
        <v>314</v>
      </c>
      <c r="G68" s="13">
        <v>21483332</v>
      </c>
    </row>
    <row r="69" spans="2:7" ht="15.75" customHeight="1">
      <c r="B69" s="9" t="s">
        <v>132</v>
      </c>
      <c r="C69" s="9" t="s">
        <v>239</v>
      </c>
      <c r="E69" s="8" t="s">
        <v>337</v>
      </c>
      <c r="G69" s="13">
        <v>21500000</v>
      </c>
    </row>
    <row r="70" spans="2:7" ht="15.75" customHeight="1">
      <c r="B70" s="9" t="s">
        <v>133</v>
      </c>
      <c r="C70" s="9" t="s">
        <v>240</v>
      </c>
      <c r="E70" s="8" t="s">
        <v>460</v>
      </c>
      <c r="G70" s="13">
        <v>21552000</v>
      </c>
    </row>
    <row r="71" spans="2:7" ht="15.75">
      <c r="B71" s="9" t="s">
        <v>134</v>
      </c>
      <c r="C71" s="9" t="s">
        <v>242</v>
      </c>
      <c r="E71" s="8" t="s">
        <v>373</v>
      </c>
      <c r="G71" s="13">
        <v>21662344</v>
      </c>
    </row>
    <row r="72" spans="2:7" ht="15.75" customHeight="1">
      <c r="B72" s="9" t="s">
        <v>135</v>
      </c>
      <c r="C72" s="9" t="s">
        <v>241</v>
      </c>
      <c r="E72" s="8" t="s">
        <v>432</v>
      </c>
      <c r="G72" s="13">
        <v>21842801</v>
      </c>
    </row>
    <row r="73" spans="2:7" ht="15.75">
      <c r="B73" s="9" t="s">
        <v>136</v>
      </c>
      <c r="C73" s="9" t="s">
        <v>243</v>
      </c>
      <c r="E73" s="8" t="s">
        <v>465</v>
      </c>
      <c r="G73" s="13">
        <v>22055000</v>
      </c>
    </row>
    <row r="74" spans="2:7" ht="15.75" customHeight="1">
      <c r="B74" s="9" t="s">
        <v>137</v>
      </c>
      <c r="C74" s="9" t="s">
        <v>244</v>
      </c>
      <c r="E74" s="8" t="s">
        <v>354</v>
      </c>
      <c r="G74" s="13">
        <v>22064125</v>
      </c>
    </row>
    <row r="75" spans="2:7" ht="15.75">
      <c r="B75" s="9" t="s">
        <v>138</v>
      </c>
      <c r="C75" s="9" t="s">
        <v>245</v>
      </c>
      <c r="E75" s="8" t="s">
        <v>443</v>
      </c>
      <c r="G75" s="13">
        <v>22702000</v>
      </c>
    </row>
    <row r="76" spans="2:7" ht="15.75">
      <c r="B76" s="9" t="s">
        <v>139</v>
      </c>
      <c r="C76" s="9" t="s">
        <v>246</v>
      </c>
      <c r="E76" s="8" t="s">
        <v>328</v>
      </c>
      <c r="G76" s="13">
        <v>22987722</v>
      </c>
    </row>
    <row r="77" spans="2:7" ht="15.75">
      <c r="B77" s="9" t="s">
        <v>140</v>
      </c>
      <c r="C77" s="9" t="s">
        <v>247</v>
      </c>
      <c r="E77" s="8" t="s">
        <v>375</v>
      </c>
      <c r="G77" s="13">
        <v>23045297</v>
      </c>
    </row>
    <row r="78" spans="2:7" ht="15.75">
      <c r="B78" s="9" t="s">
        <v>141</v>
      </c>
      <c r="C78" s="9" t="s">
        <v>248</v>
      </c>
      <c r="E78" s="8" t="s">
        <v>394</v>
      </c>
      <c r="G78" s="13">
        <v>23230641</v>
      </c>
    </row>
    <row r="79" spans="2:7" ht="15.75">
      <c r="B79" s="9" t="s">
        <v>142</v>
      </c>
      <c r="C79" s="9" t="s">
        <v>64</v>
      </c>
      <c r="E79" s="8" t="s">
        <v>350</v>
      </c>
      <c r="G79" s="13">
        <v>24224160</v>
      </c>
    </row>
    <row r="80" spans="2:7" ht="15.75">
      <c r="B80" s="9" t="s">
        <v>143</v>
      </c>
      <c r="C80" s="9" t="s">
        <v>249</v>
      </c>
      <c r="E80" s="8" t="s">
        <v>450</v>
      </c>
      <c r="G80" s="13">
        <v>24483250</v>
      </c>
    </row>
    <row r="81" spans="2:7" ht="15.75">
      <c r="B81" s="9" t="s">
        <v>144</v>
      </c>
      <c r="C81" s="9" t="s">
        <v>250</v>
      </c>
      <c r="E81" s="8" t="s">
        <v>393</v>
      </c>
      <c r="G81" s="13">
        <v>24501684</v>
      </c>
    </row>
    <row r="82" spans="2:7" ht="15.75">
      <c r="B82" s="9" t="s">
        <v>145</v>
      </c>
      <c r="C82" s="9" t="s">
        <v>251</v>
      </c>
      <c r="E82" s="8" t="s">
        <v>390</v>
      </c>
      <c r="G82" s="13">
        <v>24810883</v>
      </c>
    </row>
    <row r="83" spans="2:7" ht="15.75">
      <c r="B83" s="9" t="s">
        <v>146</v>
      </c>
      <c r="C83" s="9" t="s">
        <v>252</v>
      </c>
      <c r="E83" s="8" t="s">
        <v>28</v>
      </c>
      <c r="G83" s="13">
        <v>25000000</v>
      </c>
    </row>
    <row r="84" spans="2:7" ht="15.75">
      <c r="B84" s="9" t="s">
        <v>147</v>
      </c>
      <c r="C84" s="9" t="s">
        <v>275</v>
      </c>
      <c r="E84" s="8" t="s">
        <v>447</v>
      </c>
      <c r="G84" s="13">
        <v>25075956</v>
      </c>
    </row>
    <row r="85" spans="2:7" ht="15.75">
      <c r="B85" s="9" t="s">
        <v>148</v>
      </c>
      <c r="C85" s="9" t="s">
        <v>254</v>
      </c>
      <c r="E85" s="8" t="s">
        <v>67</v>
      </c>
      <c r="G85" s="13">
        <v>25229950</v>
      </c>
    </row>
    <row r="86" spans="2:7" ht="15.75">
      <c r="B86" s="9" t="s">
        <v>149</v>
      </c>
      <c r="C86" s="9" t="s">
        <v>255</v>
      </c>
      <c r="E86" s="8" t="s">
        <v>386</v>
      </c>
      <c r="G86" s="13">
        <v>25753220</v>
      </c>
    </row>
    <row r="87" spans="2:7" ht="15.75">
      <c r="B87" s="9" t="s">
        <v>150</v>
      </c>
      <c r="C87" s="9" t="s">
        <v>272</v>
      </c>
      <c r="E87" s="8" t="s">
        <v>429</v>
      </c>
      <c r="G87" s="13">
        <v>25843793</v>
      </c>
    </row>
    <row r="88" spans="2:7" ht="15.75">
      <c r="B88" s="9" t="s">
        <v>151</v>
      </c>
      <c r="C88" s="9" t="s">
        <v>258</v>
      </c>
      <c r="E88" s="8" t="s">
        <v>366</v>
      </c>
      <c r="G88" s="13">
        <v>26400951</v>
      </c>
    </row>
    <row r="89" spans="2:7" ht="15.75">
      <c r="B89" s="9" t="s">
        <v>152</v>
      </c>
      <c r="C89" s="9" t="s">
        <v>259</v>
      </c>
      <c r="E89" s="8" t="s">
        <v>348</v>
      </c>
      <c r="G89" s="13">
        <v>26446063</v>
      </c>
    </row>
    <row r="90" spans="2:7" ht="15.75">
      <c r="B90" s="9" t="s">
        <v>153</v>
      </c>
      <c r="C90" s="9" t="s">
        <v>253</v>
      </c>
      <c r="E90" s="8" t="s">
        <v>73</v>
      </c>
      <c r="G90" s="13">
        <v>26489288</v>
      </c>
    </row>
    <row r="91" spans="2:7" ht="15.75">
      <c r="B91" s="9" t="s">
        <v>154</v>
      </c>
      <c r="C91" s="9" t="s">
        <v>260</v>
      </c>
      <c r="E91" s="8" t="s">
        <v>317</v>
      </c>
      <c r="G91" s="13">
        <v>26510020</v>
      </c>
    </row>
    <row r="92" spans="2:7" ht="15.75" customHeight="1">
      <c r="B92" s="9" t="s">
        <v>155</v>
      </c>
      <c r="C92" s="9" t="s">
        <v>261</v>
      </c>
      <c r="E92" s="8" t="s">
        <v>498</v>
      </c>
      <c r="G92" s="13">
        <v>26592764</v>
      </c>
    </row>
    <row r="93" spans="2:7" ht="15.75">
      <c r="B93" s="9" t="s">
        <v>156</v>
      </c>
      <c r="C93" s="9" t="s">
        <v>228</v>
      </c>
      <c r="E93" s="8" t="s">
        <v>451</v>
      </c>
      <c r="G93" s="13">
        <v>26600000</v>
      </c>
    </row>
    <row r="94" spans="2:7" ht="15.75">
      <c r="B94" s="9" t="s">
        <v>499</v>
      </c>
      <c r="C94" s="9" t="s">
        <v>262</v>
      </c>
      <c r="E94" s="8" t="s">
        <v>438</v>
      </c>
      <c r="G94" s="13">
        <v>26964118</v>
      </c>
    </row>
    <row r="95" spans="2:7" ht="15.75">
      <c r="B95" s="9" t="s">
        <v>157</v>
      </c>
      <c r="C95" s="9" t="s">
        <v>263</v>
      </c>
      <c r="E95" s="8" t="s">
        <v>356</v>
      </c>
      <c r="G95" s="13">
        <v>27000000</v>
      </c>
    </row>
    <row r="96" spans="2:7" ht="15.75">
      <c r="B96" s="9" t="s">
        <v>158</v>
      </c>
      <c r="C96" s="9" t="s">
        <v>256</v>
      </c>
      <c r="E96" s="8" t="s">
        <v>464</v>
      </c>
      <c r="G96" s="13">
        <v>27357875</v>
      </c>
    </row>
    <row r="97" spans="2:7" ht="15.75">
      <c r="B97" s="9" t="s">
        <v>159</v>
      </c>
      <c r="C97" s="9" t="s">
        <v>257</v>
      </c>
      <c r="E97" s="8" t="s">
        <v>26</v>
      </c>
      <c r="G97" s="13">
        <v>27740850</v>
      </c>
    </row>
    <row r="98" spans="2:7" ht="15.75" customHeight="1">
      <c r="B98" s="9" t="s">
        <v>160</v>
      </c>
      <c r="C98" s="9" t="s">
        <v>264</v>
      </c>
      <c r="E98" s="8" t="s">
        <v>372</v>
      </c>
      <c r="G98" s="13">
        <v>28015038</v>
      </c>
    </row>
    <row r="99" spans="2:7" ht="15.75" customHeight="1">
      <c r="B99" s="9" t="s">
        <v>161</v>
      </c>
      <c r="C99" s="9" t="s">
        <v>265</v>
      </c>
      <c r="E99" s="8" t="s">
        <v>500</v>
      </c>
      <c r="G99" s="13">
        <v>28415290</v>
      </c>
    </row>
    <row r="100" spans="2:7" ht="15.75" customHeight="1">
      <c r="B100" s="9" t="s">
        <v>162</v>
      </c>
      <c r="C100" s="9" t="s">
        <v>266</v>
      </c>
      <c r="E100" s="8" t="s">
        <v>341</v>
      </c>
      <c r="G100" s="13">
        <v>28640000</v>
      </c>
    </row>
    <row r="101" spans="2:7" ht="15.75">
      <c r="B101" s="9" t="s">
        <v>163</v>
      </c>
      <c r="C101" s="9" t="s">
        <v>267</v>
      </c>
      <c r="E101" s="8" t="s">
        <v>324</v>
      </c>
      <c r="G101" s="13">
        <v>28852200</v>
      </c>
    </row>
    <row r="102" spans="2:7" ht="15.75">
      <c r="B102" s="9" t="s">
        <v>164</v>
      </c>
      <c r="C102" s="9" t="s">
        <v>220</v>
      </c>
      <c r="E102" s="8" t="s">
        <v>392</v>
      </c>
      <c r="G102" s="13">
        <v>28903755</v>
      </c>
    </row>
    <row r="103" spans="2:7" ht="15.75">
      <c r="B103" s="9" t="s">
        <v>165</v>
      </c>
      <c r="C103" s="9" t="s">
        <v>268</v>
      </c>
      <c r="E103" s="8" t="s">
        <v>335</v>
      </c>
      <c r="G103" s="13">
        <v>29368114</v>
      </c>
    </row>
    <row r="104" spans="2:7" ht="15.75">
      <c r="B104" s="9" t="s">
        <v>166</v>
      </c>
      <c r="C104" s="9" t="s">
        <v>269</v>
      </c>
      <c r="E104" s="8" t="s">
        <v>385</v>
      </c>
      <c r="G104" s="13">
        <v>29733334</v>
      </c>
    </row>
    <row r="105" spans="2:7" ht="15.75">
      <c r="B105" s="9" t="s">
        <v>167</v>
      </c>
      <c r="C105" s="9" t="s">
        <v>200</v>
      </c>
      <c r="E105" s="8" t="s">
        <v>27</v>
      </c>
      <c r="G105" s="13">
        <v>29972431</v>
      </c>
    </row>
    <row r="106" spans="2:7" ht="15.75">
      <c r="B106" s="9" t="s">
        <v>168</v>
      </c>
      <c r="C106" s="9" t="s">
        <v>187</v>
      </c>
      <c r="E106" s="8" t="s">
        <v>343</v>
      </c>
      <c r="G106" s="13">
        <v>29999010</v>
      </c>
    </row>
    <row r="107" spans="2:7" ht="15.75">
      <c r="B107" s="9" t="s">
        <v>169</v>
      </c>
      <c r="C107" s="9" t="s">
        <v>270</v>
      </c>
      <c r="E107" s="8" t="s">
        <v>334</v>
      </c>
      <c r="G107" s="13">
        <v>30000000</v>
      </c>
    </row>
    <row r="108" spans="2:7" ht="15.75">
      <c r="B108" s="9" t="s">
        <v>170</v>
      </c>
      <c r="C108" s="9" t="s">
        <v>271</v>
      </c>
      <c r="E108" s="8" t="s">
        <v>435</v>
      </c>
      <c r="G108" s="13">
        <v>30347921</v>
      </c>
    </row>
    <row r="109" spans="2:7" ht="15.75" customHeight="1">
      <c r="B109" s="9" t="s">
        <v>171</v>
      </c>
      <c r="C109" s="9" t="s">
        <v>273</v>
      </c>
      <c r="E109" s="8" t="s">
        <v>501</v>
      </c>
      <c r="G109" s="13">
        <v>30867337</v>
      </c>
    </row>
    <row r="110" spans="2:7" ht="15.75">
      <c r="B110" s="9" t="s">
        <v>172</v>
      </c>
      <c r="C110" s="9" t="s">
        <v>274</v>
      </c>
      <c r="E110" s="8" t="s">
        <v>345</v>
      </c>
      <c r="G110" s="13">
        <v>31093590</v>
      </c>
    </row>
    <row r="111" spans="2:7" ht="15.75">
      <c r="B111" s="9" t="s">
        <v>502</v>
      </c>
      <c r="E111" s="8" t="s">
        <v>332</v>
      </c>
      <c r="G111" s="13">
        <v>31325395</v>
      </c>
    </row>
    <row r="112" spans="2:7" ht="15.75">
      <c r="B112" s="9" t="s">
        <v>173</v>
      </c>
      <c r="E112" s="8" t="s">
        <v>426</v>
      </c>
      <c r="G112" s="13">
        <v>31564190</v>
      </c>
    </row>
    <row r="113" spans="2:7" ht="15.75">
      <c r="B113" s="9" t="s">
        <v>503</v>
      </c>
      <c r="E113" s="8" t="s">
        <v>422</v>
      </c>
      <c r="G113" s="13">
        <v>31624658</v>
      </c>
    </row>
    <row r="114" spans="2:7" ht="15.75">
      <c r="B114" s="9" t="s">
        <v>174</v>
      </c>
      <c r="E114" s="8" t="s">
        <v>424</v>
      </c>
      <c r="G114" s="13">
        <v>32500000</v>
      </c>
    </row>
    <row r="115" spans="2:7" ht="15.75">
      <c r="B115" s="9" t="s">
        <v>504</v>
      </c>
      <c r="E115" s="8" t="s">
        <v>313</v>
      </c>
      <c r="G115" s="13">
        <v>34140000</v>
      </c>
    </row>
    <row r="116" spans="2:7" ht="15.75">
      <c r="B116" s="9" t="s">
        <v>175</v>
      </c>
      <c r="E116" s="8" t="s">
        <v>325</v>
      </c>
      <c r="G116" s="13">
        <v>34486116</v>
      </c>
    </row>
    <row r="117" spans="5:7" ht="15.75">
      <c r="E117" s="8" t="s">
        <v>323</v>
      </c>
      <c r="G117" s="13">
        <v>34669400</v>
      </c>
    </row>
    <row r="118" spans="5:7" ht="15.75">
      <c r="E118" s="8" t="s">
        <v>318</v>
      </c>
      <c r="G118" s="13">
        <v>34724570</v>
      </c>
    </row>
    <row r="119" spans="5:7" ht="15.75">
      <c r="E119" s="8" t="s">
        <v>66</v>
      </c>
      <c r="G119" s="13">
        <v>34825000</v>
      </c>
    </row>
    <row r="120" spans="5:7" ht="15.75">
      <c r="E120" s="8" t="s">
        <v>310</v>
      </c>
      <c r="G120" s="13">
        <v>34863615</v>
      </c>
    </row>
    <row r="121" spans="5:7" ht="15.75">
      <c r="E121" s="8" t="s">
        <v>423</v>
      </c>
      <c r="G121" s="13">
        <v>34907186</v>
      </c>
    </row>
    <row r="122" spans="5:7" ht="15.75">
      <c r="E122" s="8" t="s">
        <v>440</v>
      </c>
      <c r="G122" s="13">
        <v>34937590</v>
      </c>
    </row>
    <row r="123" spans="5:7" ht="15.75">
      <c r="E123" s="8" t="s">
        <v>311</v>
      </c>
      <c r="G123" s="13">
        <v>34957850</v>
      </c>
    </row>
    <row r="124" spans="5:7" ht="15.75">
      <c r="E124" s="8" t="s">
        <v>360</v>
      </c>
      <c r="G124" s="13">
        <v>35000000</v>
      </c>
    </row>
    <row r="125" spans="5:7" ht="15.75">
      <c r="E125" s="8" t="s">
        <v>396</v>
      </c>
      <c r="G125" s="13">
        <v>36224644</v>
      </c>
    </row>
    <row r="126" spans="5:7" ht="15.75">
      <c r="E126" s="8" t="s">
        <v>29</v>
      </c>
      <c r="G126" s="13">
        <v>36602761</v>
      </c>
    </row>
    <row r="127" spans="5:7" ht="15.75">
      <c r="E127" s="8" t="s">
        <v>401</v>
      </c>
      <c r="G127" s="13">
        <v>39807342</v>
      </c>
    </row>
    <row r="128" spans="5:7" ht="15.75">
      <c r="E128" s="8" t="s">
        <v>444</v>
      </c>
      <c r="G128" s="13">
        <v>41740155</v>
      </c>
    </row>
    <row r="129" spans="5:7" ht="15.75">
      <c r="E129" s="8" t="s">
        <v>412</v>
      </c>
      <c r="G129" s="13">
        <v>42053408</v>
      </c>
    </row>
    <row r="130" spans="5:7" ht="15.75">
      <c r="E130" s="8" t="s">
        <v>326</v>
      </c>
      <c r="G130" s="13">
        <v>42177229</v>
      </c>
    </row>
    <row r="131" spans="5:7" ht="15.75" customHeight="1">
      <c r="E131" s="8" t="s">
        <v>384</v>
      </c>
      <c r="G131" s="13">
        <v>42562635</v>
      </c>
    </row>
    <row r="132" spans="5:7" ht="15.75">
      <c r="E132" s="8" t="s">
        <v>68</v>
      </c>
      <c r="G132" s="13">
        <v>44255908</v>
      </c>
    </row>
    <row r="133" spans="5:7" ht="15.75">
      <c r="E133" s="8" t="s">
        <v>312</v>
      </c>
      <c r="G133" s="13">
        <v>45331593</v>
      </c>
    </row>
    <row r="134" spans="5:7" ht="15.75">
      <c r="E134" s="8" t="s">
        <v>458</v>
      </c>
      <c r="G134" s="13">
        <v>45689446</v>
      </c>
    </row>
    <row r="135" spans="5:7" ht="15.75">
      <c r="E135" s="8" t="s">
        <v>506</v>
      </c>
      <c r="G135" s="13">
        <v>46771000</v>
      </c>
    </row>
    <row r="136" spans="5:7" ht="15.75">
      <c r="E136" s="8" t="s">
        <v>376</v>
      </c>
      <c r="G136" s="13">
        <v>47281182</v>
      </c>
    </row>
    <row r="137" spans="5:7" ht="15.75">
      <c r="E137" s="8" t="s">
        <v>391</v>
      </c>
      <c r="G137" s="13">
        <v>47579800</v>
      </c>
    </row>
    <row r="138" spans="5:7" ht="15.75">
      <c r="E138" s="8" t="s">
        <v>349</v>
      </c>
      <c r="G138" s="13">
        <v>47620227</v>
      </c>
    </row>
    <row r="139" spans="5:7" ht="15.75">
      <c r="E139" s="8" t="s">
        <v>71</v>
      </c>
      <c r="G139" s="13">
        <v>47700952</v>
      </c>
    </row>
    <row r="140" spans="5:7" ht="15.75">
      <c r="E140" s="8" t="s">
        <v>513</v>
      </c>
      <c r="G140" s="13">
        <v>48116503</v>
      </c>
    </row>
    <row r="141" spans="5:7" ht="15.75" customHeight="1">
      <c r="E141" s="8" t="s">
        <v>380</v>
      </c>
      <c r="G141" s="13">
        <v>48285500</v>
      </c>
    </row>
    <row r="142" spans="5:7" ht="15.75" customHeight="1">
      <c r="E142" s="8" t="s">
        <v>357</v>
      </c>
      <c r="G142" s="13">
        <v>48810294</v>
      </c>
    </row>
    <row r="143" spans="5:7" ht="15.75">
      <c r="E143" s="8" t="s">
        <v>454</v>
      </c>
      <c r="G143" s="13">
        <v>49663600</v>
      </c>
    </row>
    <row r="144" spans="5:7" ht="15.75">
      <c r="E144" s="8" t="s">
        <v>398</v>
      </c>
      <c r="G144" s="13">
        <v>49992350</v>
      </c>
    </row>
    <row r="145" spans="5:7" ht="15.75">
      <c r="E145" s="8" t="s">
        <v>407</v>
      </c>
      <c r="G145" s="13">
        <v>49992377</v>
      </c>
    </row>
    <row r="146" spans="5:7" ht="15.75">
      <c r="E146" s="8" t="s">
        <v>346</v>
      </c>
      <c r="G146" s="13">
        <v>49996000</v>
      </c>
    </row>
    <row r="147" spans="5:7" ht="15.75" customHeight="1">
      <c r="E147" s="8" t="s">
        <v>403</v>
      </c>
      <c r="G147" s="13">
        <v>50000000</v>
      </c>
    </row>
    <row r="148" spans="5:7" ht="15.75">
      <c r="E148" s="8" t="s">
        <v>449</v>
      </c>
      <c r="G148" s="13"/>
    </row>
    <row r="149" spans="5:7" ht="15.75">
      <c r="E149" s="8" t="s">
        <v>358</v>
      </c>
      <c r="G149" s="13"/>
    </row>
    <row r="150" spans="5:7" ht="15.75">
      <c r="E150" s="8" t="s">
        <v>420</v>
      </c>
      <c r="G150" s="13"/>
    </row>
    <row r="151" spans="5:7" ht="15.75">
      <c r="E151" s="8" t="s">
        <v>340</v>
      </c>
      <c r="G151" s="13"/>
    </row>
    <row r="152" spans="5:7" ht="15.75">
      <c r="E152" s="8" t="s">
        <v>455</v>
      </c>
      <c r="G152" s="13"/>
    </row>
    <row r="153" spans="5:7" ht="15.75">
      <c r="E153" s="8" t="s">
        <v>457</v>
      </c>
      <c r="G153" s="13"/>
    </row>
    <row r="154" spans="5:7" ht="15.75">
      <c r="E154" s="8" t="s">
        <v>462</v>
      </c>
      <c r="G154" s="13"/>
    </row>
    <row r="155" spans="5:7" ht="15.75">
      <c r="E155" s="8" t="s">
        <v>329</v>
      </c>
      <c r="G155" s="13"/>
    </row>
    <row r="156" spans="5:7" ht="15.75">
      <c r="E156" s="8" t="s">
        <v>411</v>
      </c>
      <c r="G156" s="13"/>
    </row>
    <row r="157" spans="5:7" ht="15.75">
      <c r="E157" s="8" t="s">
        <v>333</v>
      </c>
      <c r="G157" s="13"/>
    </row>
    <row r="158" spans="5:7" ht="15.75">
      <c r="E158" s="8" t="s">
        <v>342</v>
      </c>
      <c r="G158" s="13"/>
    </row>
    <row r="159" spans="5:7" ht="15.75">
      <c r="E159" s="8" t="s">
        <v>448</v>
      </c>
      <c r="G159" s="13"/>
    </row>
    <row r="160" spans="5:7" ht="15.75">
      <c r="E160" s="8" t="s">
        <v>453</v>
      </c>
      <c r="G160" s="13"/>
    </row>
    <row r="161" spans="5:7" ht="15.75">
      <c r="E161" s="8" t="s">
        <v>399</v>
      </c>
      <c r="G161" s="13"/>
    </row>
    <row r="162" spans="5:7" ht="15.75">
      <c r="E162" s="8" t="s">
        <v>62</v>
      </c>
      <c r="G162" s="13"/>
    </row>
    <row r="163" spans="5:7" ht="15.75">
      <c r="E163" s="8" t="s">
        <v>336</v>
      </c>
      <c r="G163" s="13"/>
    </row>
    <row r="164" spans="5:7" ht="15.75">
      <c r="E164" s="8" t="s">
        <v>421</v>
      </c>
      <c r="G164" s="13"/>
    </row>
    <row r="165" spans="5:7" ht="15.75">
      <c r="E165" s="8" t="s">
        <v>389</v>
      </c>
      <c r="G165" s="13"/>
    </row>
    <row r="166" spans="5:7" ht="15.75">
      <c r="E166" s="8" t="s">
        <v>309</v>
      </c>
      <c r="G166" s="13"/>
    </row>
    <row r="167" spans="5:7" ht="15.75">
      <c r="E167" s="8" t="s">
        <v>452</v>
      </c>
      <c r="G167" s="13"/>
    </row>
    <row r="168" spans="5:7" ht="15.75">
      <c r="E168" s="8" t="s">
        <v>365</v>
      </c>
      <c r="G168" s="13"/>
    </row>
    <row r="169" spans="5:7" ht="15.75">
      <c r="E169" s="8" t="s">
        <v>439</v>
      </c>
      <c r="G169" s="13"/>
    </row>
    <row r="170" spans="5:7" ht="15.75">
      <c r="E170" s="8" t="s">
        <v>405</v>
      </c>
      <c r="G170" s="13"/>
    </row>
    <row r="171" spans="5:7" ht="15.75">
      <c r="E171" s="8" t="s">
        <v>387</v>
      </c>
      <c r="G171" s="13"/>
    </row>
    <row r="172" spans="5:7" ht="15.75">
      <c r="E172" s="8" t="s">
        <v>409</v>
      </c>
      <c r="G172" s="13"/>
    </row>
    <row r="173" spans="5:7" ht="15.75" customHeight="1">
      <c r="E173" s="8" t="s">
        <v>514</v>
      </c>
      <c r="G173" s="13"/>
    </row>
    <row r="174" spans="5:7" ht="15.75">
      <c r="E174" s="8" t="s">
        <v>374</v>
      </c>
      <c r="G174" s="13"/>
    </row>
    <row r="175" spans="5:7" ht="15.75" customHeight="1">
      <c r="E175" s="8" t="s">
        <v>507</v>
      </c>
      <c r="G175" s="13"/>
    </row>
    <row r="176" spans="5:7" ht="15.75">
      <c r="E176" s="8" t="s">
        <v>410</v>
      </c>
      <c r="G176" s="13"/>
    </row>
    <row r="177" spans="5:7" ht="15.75">
      <c r="E177" s="8" t="s">
        <v>445</v>
      </c>
      <c r="G177" s="13"/>
    </row>
    <row r="178" spans="5:7" ht="15.75">
      <c r="E178" s="8" t="s">
        <v>352</v>
      </c>
      <c r="G178" s="13"/>
    </row>
    <row r="179" ht="15.75">
      <c r="E179" s="8" t="s">
        <v>441</v>
      </c>
    </row>
    <row r="180" ht="15.75">
      <c r="E180" s="8" t="s">
        <v>397</v>
      </c>
    </row>
    <row r="181" ht="15.75">
      <c r="E181" s="8" t="s">
        <v>388</v>
      </c>
    </row>
    <row r="182" ht="15.75">
      <c r="E182" s="8" t="s">
        <v>459</v>
      </c>
    </row>
    <row r="183" ht="15.75">
      <c r="E183" s="8" t="s">
        <v>378</v>
      </c>
    </row>
    <row r="184" ht="15.75">
      <c r="E184" s="8" t="s">
        <v>319</v>
      </c>
    </row>
    <row r="185" ht="15.75">
      <c r="E185" s="8" t="s">
        <v>362</v>
      </c>
    </row>
    <row r="186" ht="15.75">
      <c r="E186" s="8" t="s">
        <v>414</v>
      </c>
    </row>
    <row r="187" ht="15.75">
      <c r="E187" s="8" t="s">
        <v>338</v>
      </c>
    </row>
    <row r="188" ht="15.75" customHeight="1">
      <c r="E188" s="8" t="s">
        <v>361</v>
      </c>
    </row>
    <row r="189" ht="15.75">
      <c r="E189" s="8" t="s">
        <v>428</v>
      </c>
    </row>
    <row r="190" ht="15.75">
      <c r="E190" s="8" t="s">
        <v>315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2004-03-23T21:18:49Z</cp:lastPrinted>
  <dcterms:created xsi:type="dcterms:W3CDTF">2003-12-11T14:43:04Z</dcterms:created>
  <dcterms:modified xsi:type="dcterms:W3CDTF">2004-03-23T21:19:50Z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